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875" yWindow="165" windowWidth="15600" windowHeight="11325" tabRatio="876"/>
  </bookViews>
  <sheets>
    <sheet name="Manual" sheetId="14" r:id="rId1"/>
    <sheet name="Changelog" sheetId="15" r:id="rId2"/>
    <sheet name="Glossary" sheetId="18" r:id="rId3"/>
    <sheet name="01 Interior Lighting Form" sheetId="1" r:id="rId4"/>
    <sheet name="02 Interior User Input" sheetId="11" r:id="rId5"/>
    <sheet name="03 Exterior Lighting Form" sheetId="6" r:id="rId6"/>
    <sheet name="04 Exterior User Input" sheetId="7" r:id="rId7"/>
    <sheet name="06 Wattage Table" sheetId="10" r:id="rId8"/>
    <sheet name="07 Fixture Code Legend" sheetId="16" r:id="rId9"/>
    <sheet name="08 Fixture Code Locator" sheetId="17" r:id="rId10"/>
    <sheet name="Lookup Tables" sheetId="19" r:id="rId11"/>
  </sheets>
  <definedNames>
    <definedName name="_xlnm._FilterDatabase" localSheetId="7" hidden="1">'06 Wattage Table'!$A$3:$G$3</definedName>
    <definedName name="CoolType">'Lookup Tables'!$E$4:$E$8</definedName>
    <definedName name="ExtFacilityType">'04 Exterior User Input'!$B$4:$B$6</definedName>
    <definedName name="FixtureSubtype">OFFSET('08 Fixture Code Locator'!D1048557,1,1,1,5-COUNTBLANK('08 Fixture Code Locator'!$F$5:$J$5))</definedName>
    <definedName name="IntFacilityType">'02 Interior User Input'!$B$4:$B$29</definedName>
    <definedName name="LPD_BuildingAreaMethod">'Lookup Tables'!$D$12:$D$43</definedName>
    <definedName name="LPD_SpaceBySpaceMethod">'Lookup Tables'!$G$12:$G$103</definedName>
    <definedName name="_xlnm.Print_Area" localSheetId="3">'01 Interior Lighting Form'!$A$1:$N$103</definedName>
    <definedName name="_xlnm.Print_Area" localSheetId="5">'03 Exterior Lighting Form'!$A$1:$K$93</definedName>
    <definedName name="_xlnm.Print_Area" localSheetId="7">'06 Wattage Table'!$A$1:$H$932</definedName>
    <definedName name="_xlnm.Print_Area" localSheetId="10">'Lookup Tables'!$A$1:$A$98</definedName>
    <definedName name="WattageTable">'08 Fixture Code Locator'!$X$4:$AE$840</definedName>
  </definedNames>
  <calcPr calcId="145621"/>
</workbook>
</file>

<file path=xl/calcChain.xml><?xml version="1.0" encoding="utf-8"?>
<calcChain xmlns="http://schemas.openxmlformats.org/spreadsheetml/2006/main">
  <c r="D5" i="6" l="1"/>
  <c r="F27" i="6" l="1"/>
  <c r="F28" i="6"/>
  <c r="F29" i="6"/>
  <c r="F30" i="6"/>
  <c r="F31" i="6"/>
  <c r="F32" i="6"/>
  <c r="F33" i="6"/>
  <c r="F34" i="6"/>
  <c r="F35" i="6"/>
  <c r="F36" i="6"/>
  <c r="F37" i="6"/>
  <c r="F38" i="6"/>
  <c r="F39" i="6"/>
  <c r="F26" i="6"/>
  <c r="D27" i="6"/>
  <c r="D28" i="6"/>
  <c r="D29" i="6"/>
  <c r="D30" i="6"/>
  <c r="D31" i="6"/>
  <c r="D32" i="6"/>
  <c r="D33" i="6"/>
  <c r="D34" i="6"/>
  <c r="D35" i="6"/>
  <c r="D36" i="6"/>
  <c r="D37" i="6"/>
  <c r="D38" i="6"/>
  <c r="D39" i="6"/>
  <c r="D26" i="6"/>
  <c r="H36" i="1"/>
  <c r="I36" i="1"/>
  <c r="H37" i="1"/>
  <c r="I37" i="1"/>
  <c r="H38" i="1"/>
  <c r="I38" i="1"/>
  <c r="H39" i="1"/>
  <c r="I39" i="1"/>
  <c r="H40" i="1"/>
  <c r="I40" i="1"/>
  <c r="H41" i="1"/>
  <c r="I41" i="1"/>
  <c r="H42" i="1"/>
  <c r="I42" i="1"/>
  <c r="H43" i="1"/>
  <c r="I43" i="1"/>
  <c r="H44" i="1"/>
  <c r="I44" i="1"/>
  <c r="H45" i="1"/>
  <c r="I45" i="1"/>
  <c r="H46" i="1"/>
  <c r="I46" i="1"/>
  <c r="I35" i="1"/>
  <c r="H35" i="1"/>
  <c r="E36" i="1"/>
  <c r="E37" i="1"/>
  <c r="E38" i="1"/>
  <c r="E39" i="1"/>
  <c r="E40" i="1"/>
  <c r="E41" i="1"/>
  <c r="E42" i="1"/>
  <c r="E43" i="1"/>
  <c r="E44" i="1"/>
  <c r="E45" i="1"/>
  <c r="E46" i="1"/>
  <c r="E35" i="1"/>
  <c r="H31" i="1"/>
  <c r="G31" i="1"/>
  <c r="D31" i="1"/>
  <c r="D6" i="6" l="1"/>
  <c r="D7" i="6"/>
  <c r="D8" i="6"/>
  <c r="D9" i="6"/>
  <c r="D10" i="6"/>
  <c r="D11" i="6"/>
  <c r="D12" i="6"/>
  <c r="D13" i="6"/>
  <c r="D14" i="6"/>
  <c r="D15" i="6"/>
  <c r="D16" i="6"/>
  <c r="D17" i="6"/>
  <c r="G68" i="1" l="1"/>
  <c r="G53" i="1"/>
  <c r="G62" i="6"/>
  <c r="G48" i="6"/>
  <c r="G49" i="6"/>
  <c r="G50" i="6"/>
  <c r="G51" i="6"/>
  <c r="G52" i="6"/>
  <c r="G53" i="6"/>
  <c r="G54" i="6"/>
  <c r="G55" i="6"/>
  <c r="G56" i="6"/>
  <c r="G57" i="6"/>
  <c r="G58" i="6"/>
  <c r="G59" i="6"/>
  <c r="G60" i="6"/>
  <c r="G61" i="6"/>
  <c r="G63" i="6"/>
  <c r="G64" i="6"/>
  <c r="G65" i="6"/>
  <c r="G66" i="6"/>
  <c r="G67" i="6"/>
  <c r="G68" i="6"/>
  <c r="G69" i="6"/>
  <c r="G70" i="6"/>
  <c r="G71" i="6"/>
  <c r="G72" i="6"/>
  <c r="G73" i="6"/>
  <c r="G74" i="6"/>
  <c r="G75" i="6"/>
  <c r="G47" i="6"/>
  <c r="G52" i="1"/>
  <c r="L37" i="1" l="1"/>
  <c r="L38" i="1"/>
  <c r="L39" i="1"/>
  <c r="L40" i="1"/>
  <c r="L41" i="1"/>
  <c r="L42" i="1"/>
  <c r="L43" i="1"/>
  <c r="L44" i="1"/>
  <c r="L45" i="1"/>
  <c r="L46" i="1"/>
  <c r="K37" i="1"/>
  <c r="K38" i="1"/>
  <c r="K39" i="1"/>
  <c r="K40" i="1"/>
  <c r="K41" i="1"/>
  <c r="K42" i="1"/>
  <c r="K43" i="1"/>
  <c r="K44" i="1"/>
  <c r="K45" i="1"/>
  <c r="K46" i="1"/>
  <c r="D20" i="1"/>
  <c r="D19" i="1"/>
  <c r="J37" i="1"/>
  <c r="J38" i="1"/>
  <c r="J39" i="1"/>
  <c r="J40" i="1"/>
  <c r="J41" i="1"/>
  <c r="J42" i="1"/>
  <c r="J43" i="1"/>
  <c r="J44" i="1"/>
  <c r="J45" i="1"/>
  <c r="J46" i="1"/>
  <c r="B2" i="6" l="1"/>
  <c r="C26" i="17"/>
  <c r="C25" i="17"/>
  <c r="C11" i="17" l="1"/>
  <c r="C13" i="17"/>
  <c r="H47" i="6" l="1"/>
  <c r="F36" i="1"/>
  <c r="J36" i="1" s="1"/>
  <c r="K36" i="1" l="1"/>
  <c r="D97" i="1" s="1"/>
  <c r="L36" i="1"/>
  <c r="D98" i="1" s="1"/>
  <c r="D47" i="1"/>
  <c r="E40" i="6"/>
  <c r="E31" i="1"/>
  <c r="G26" i="6"/>
  <c r="H52" i="1"/>
  <c r="G51" i="1"/>
  <c r="H51" i="1" s="1"/>
  <c r="M30" i="17"/>
  <c r="M29" i="17"/>
  <c r="M28" i="17"/>
  <c r="M27" i="17"/>
  <c r="M26" i="17"/>
  <c r="M25" i="17"/>
  <c r="M24" i="17"/>
  <c r="M23" i="17"/>
  <c r="M22" i="17"/>
  <c r="M21" i="17"/>
  <c r="M20" i="17"/>
  <c r="M19" i="17"/>
  <c r="M18" i="17"/>
  <c r="M17" i="17"/>
  <c r="M16" i="17"/>
  <c r="C16" i="17"/>
  <c r="M15" i="17"/>
  <c r="C15" i="17"/>
  <c r="M14" i="17"/>
  <c r="C14" i="17"/>
  <c r="M13" i="17"/>
  <c r="M12" i="17"/>
  <c r="C12" i="17"/>
  <c r="M11" i="17"/>
  <c r="M10" i="17"/>
  <c r="C10" i="17"/>
  <c r="M9" i="17"/>
  <c r="M8" i="17"/>
  <c r="M7" i="17"/>
  <c r="M6" i="17"/>
  <c r="J5" i="17"/>
  <c r="I5" i="17"/>
  <c r="H5" i="17"/>
  <c r="G5" i="17"/>
  <c r="F5" i="17"/>
  <c r="E92" i="6"/>
  <c r="D92" i="6"/>
  <c r="H48" i="6"/>
  <c r="G28" i="6"/>
  <c r="G27" i="6"/>
  <c r="C24" i="17" l="1"/>
  <c r="C9" i="17"/>
  <c r="C18" i="17" s="1"/>
  <c r="B18" i="17" s="1"/>
  <c r="H75" i="6"/>
  <c r="H66" i="6"/>
  <c r="H65" i="6"/>
  <c r="H64" i="6"/>
  <c r="H63" i="6"/>
  <c r="H62" i="6"/>
  <c r="H61" i="6"/>
  <c r="H60" i="6"/>
  <c r="H69" i="6"/>
  <c r="H68" i="6"/>
  <c r="H67" i="6"/>
  <c r="H59" i="6"/>
  <c r="H74" i="6"/>
  <c r="H73" i="6"/>
  <c r="H72" i="6"/>
  <c r="H71" i="6"/>
  <c r="H70" i="6"/>
  <c r="G80" i="1"/>
  <c r="G54" i="1"/>
  <c r="G55" i="1"/>
  <c r="G56" i="1"/>
  <c r="G57" i="1"/>
  <c r="G58" i="1"/>
  <c r="G59" i="1"/>
  <c r="G60" i="1"/>
  <c r="G61" i="1"/>
  <c r="G62" i="1"/>
  <c r="G63" i="1"/>
  <c r="G64" i="1"/>
  <c r="G65" i="1"/>
  <c r="G66" i="1"/>
  <c r="G67" i="1"/>
  <c r="G69" i="1"/>
  <c r="G70" i="1"/>
  <c r="G71" i="1"/>
  <c r="G72" i="1"/>
  <c r="G73" i="1"/>
  <c r="G74" i="1"/>
  <c r="G75" i="1"/>
  <c r="G76" i="1"/>
  <c r="G77" i="1"/>
  <c r="G78" i="1"/>
  <c r="G79" i="1"/>
  <c r="G46" i="6"/>
  <c r="H46" i="6" s="1"/>
  <c r="H50" i="6"/>
  <c r="G30" i="6"/>
  <c r="G31" i="6"/>
  <c r="G32" i="6"/>
  <c r="G33" i="6"/>
  <c r="G34" i="6"/>
  <c r="G35" i="6"/>
  <c r="G36" i="6"/>
  <c r="G37" i="6"/>
  <c r="G38" i="6"/>
  <c r="G39" i="6"/>
  <c r="H58" i="6"/>
  <c r="H57" i="6"/>
  <c r="H56" i="6"/>
  <c r="H55" i="6"/>
  <c r="H54" i="6"/>
  <c r="H53" i="6"/>
  <c r="H52" i="6"/>
  <c r="H51" i="6"/>
  <c r="H49" i="6"/>
  <c r="G29" i="6"/>
  <c r="G40" i="6" l="1"/>
  <c r="D80" i="6" s="1"/>
  <c r="D82" i="6" s="1"/>
  <c r="D83" i="6" s="1"/>
  <c r="D86" i="6" s="1"/>
  <c r="H76" i="6"/>
  <c r="D79" i="6" s="1"/>
  <c r="C27" i="17"/>
  <c r="C29" i="17" s="1"/>
  <c r="B29" i="17" s="1"/>
  <c r="F35" i="1"/>
  <c r="J35" i="1" s="1"/>
  <c r="F37" i="1"/>
  <c r="F38" i="1"/>
  <c r="F39" i="1"/>
  <c r="F40" i="1"/>
  <c r="F41" i="1"/>
  <c r="F42" i="1"/>
  <c r="F43" i="1"/>
  <c r="F44" i="1"/>
  <c r="F45" i="1"/>
  <c r="F46"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D84" i="6" l="1"/>
  <c r="B92" i="6" s="1"/>
  <c r="I92" i="6" s="1"/>
  <c r="L35" i="1"/>
  <c r="K35" i="1"/>
  <c r="H81" i="1"/>
  <c r="F47" i="1"/>
  <c r="J92" i="6" l="1"/>
  <c r="D84" i="1"/>
  <c r="I31" i="1"/>
  <c r="D85" i="1"/>
  <c r="D88" i="1" s="1"/>
  <c r="D86" i="1"/>
  <c r="J31" i="1" l="1"/>
  <c r="D95" i="1" s="1"/>
  <c r="K31" i="1"/>
  <c r="D96" i="1" s="1"/>
  <c r="D89" i="1"/>
  <c r="D90" i="1"/>
  <c r="D92" i="1" l="1"/>
</calcChain>
</file>

<file path=xl/comments1.xml><?xml version="1.0" encoding="utf-8"?>
<comments xmlns="http://schemas.openxmlformats.org/spreadsheetml/2006/main">
  <authors>
    <author>Jampani, Pranav</author>
  </authors>
  <commentList>
    <comment ref="D13" authorId="0">
      <text>
        <r>
          <rPr>
            <b/>
            <sz val="9"/>
            <color indexed="81"/>
            <rFont val="Tahoma"/>
            <family val="2"/>
          </rPr>
          <t xml:space="preserve">Utility:
</t>
        </r>
        <r>
          <rPr>
            <sz val="9"/>
            <color indexed="81"/>
            <rFont val="Tahoma"/>
            <family val="2"/>
          </rPr>
          <t>Select the utility serving the facility from the pull down menu.</t>
        </r>
      </text>
    </comment>
    <comment ref="D17" authorId="0">
      <text>
        <r>
          <rPr>
            <b/>
            <sz val="8"/>
            <color indexed="81"/>
            <rFont val="Tahoma"/>
            <family val="2"/>
          </rPr>
          <t xml:space="preserve">Program Year:
</t>
        </r>
        <r>
          <rPr>
            <sz val="8"/>
            <color indexed="81"/>
            <rFont val="Tahoma"/>
            <family val="2"/>
          </rPr>
          <t>Program Year 5: June 1, 2013 - May 31, 2014
Program Year 6: June 1, 2014 - May 31, 2015
Program Year 7: June 1, 2015 - May 31, 2016</t>
        </r>
        <r>
          <rPr>
            <sz val="9"/>
            <color indexed="81"/>
            <rFont val="Tahoma"/>
            <family val="2"/>
          </rPr>
          <t xml:space="preserve">
</t>
        </r>
      </text>
    </comment>
    <comment ref="B34" authorId="0">
      <text>
        <r>
          <rPr>
            <sz val="9"/>
            <color indexed="81"/>
            <rFont val="Tahoma"/>
            <family val="2"/>
          </rPr>
          <t xml:space="preserve">Describe the area or source of fixture count
</t>
        </r>
      </text>
    </comment>
    <comment ref="C34" authorId="0">
      <text>
        <r>
          <rPr>
            <sz val="9"/>
            <color indexed="81"/>
            <rFont val="Tahoma"/>
            <family val="2"/>
          </rPr>
          <t>Select Area Type from Table that best describes the area use :  Refer to Tab 'Space-by-Space LPD Table'</t>
        </r>
      </text>
    </comment>
    <comment ref="B49" authorId="0">
      <text>
        <r>
          <rPr>
            <sz val="9"/>
            <color indexed="81"/>
            <rFont val="Tahoma"/>
            <family val="2"/>
          </rPr>
          <t xml:space="preserve"> Fixtures exempted by Code do not need to be entered
</t>
        </r>
      </text>
    </comment>
    <comment ref="B50" authorId="0">
      <text>
        <r>
          <rPr>
            <sz val="9"/>
            <color indexed="81"/>
            <rFont val="Tahoma"/>
            <family val="2"/>
          </rPr>
          <t>Space Type where fixture is installed</t>
        </r>
      </text>
    </comment>
    <comment ref="C50" authorId="0">
      <text>
        <r>
          <rPr>
            <sz val="9"/>
            <color indexed="81"/>
            <rFont val="Tahoma"/>
            <family val="2"/>
          </rPr>
          <t xml:space="preserve">From Electric Plans if Available
</t>
        </r>
      </text>
    </comment>
    <comment ref="D50" authorId="0">
      <text>
        <r>
          <rPr>
            <sz val="9"/>
            <color indexed="81"/>
            <rFont val="Tahoma"/>
            <family val="2"/>
          </rPr>
          <t xml:space="preserve">Enter the description of fixture
</t>
        </r>
      </text>
    </comment>
    <comment ref="E50" authorId="0">
      <text>
        <r>
          <rPr>
            <sz val="9"/>
            <color indexed="81"/>
            <rFont val="Tahoma"/>
            <family val="2"/>
          </rPr>
          <t xml:space="preserve">Enter Quantity
</t>
        </r>
      </text>
    </comment>
    <comment ref="F50" authorId="0">
      <text>
        <r>
          <rPr>
            <sz val="9"/>
            <color indexed="81"/>
            <rFont val="Tahoma"/>
            <family val="2"/>
          </rPr>
          <t xml:space="preserve">Enter from '06 Wattage Table' Tab
</t>
        </r>
      </text>
    </comment>
    <comment ref="D87" authorId="0">
      <text>
        <r>
          <rPr>
            <sz val="9"/>
            <color indexed="81"/>
            <rFont val="Tahoma"/>
            <family val="2"/>
          </rPr>
          <t>Enter percentage of lighting power eligible for incentive depending on the EDC if any.</t>
        </r>
      </text>
    </comment>
    <comment ref="D91" authorId="0">
      <text>
        <r>
          <rPr>
            <sz val="9"/>
            <color indexed="81"/>
            <rFont val="Tahoma"/>
            <family val="2"/>
          </rPr>
          <t>Enter EDC program incentive per kW below code</t>
        </r>
      </text>
    </comment>
  </commentList>
</comments>
</file>

<file path=xl/comments2.xml><?xml version="1.0" encoding="utf-8"?>
<comments xmlns="http://schemas.openxmlformats.org/spreadsheetml/2006/main">
  <authors>
    <author>Jampani, Pranav</author>
  </authors>
  <commentList>
    <comment ref="D13" authorId="0">
      <text>
        <r>
          <rPr>
            <b/>
            <sz val="9"/>
            <color indexed="81"/>
            <rFont val="Tahoma"/>
            <family val="2"/>
          </rPr>
          <t xml:space="preserve">Utility:
</t>
        </r>
        <r>
          <rPr>
            <sz val="9"/>
            <color indexed="81"/>
            <rFont val="Tahoma"/>
            <family val="2"/>
          </rPr>
          <t>Select the utility serving the facility from the pull down menu.</t>
        </r>
      </text>
    </comment>
    <comment ref="D17" authorId="0">
      <text>
        <r>
          <rPr>
            <b/>
            <sz val="8"/>
            <color indexed="81"/>
            <rFont val="Tahoma"/>
            <family val="2"/>
          </rPr>
          <t xml:space="preserve">Program Year:
</t>
        </r>
        <r>
          <rPr>
            <sz val="8"/>
            <color indexed="81"/>
            <rFont val="Tahoma"/>
            <family val="2"/>
          </rPr>
          <t>Program Year 5: June 1, 2013 - May 31, 2014
Program Year 6: June 1, 2014 - May 31, 2015
Program Year 7: June 1, 2015 - May 31, 2016</t>
        </r>
        <r>
          <rPr>
            <sz val="9"/>
            <color indexed="81"/>
            <rFont val="Tahoma"/>
            <family val="2"/>
          </rPr>
          <t xml:space="preserve">
</t>
        </r>
      </text>
    </comment>
    <comment ref="B25" authorId="0">
      <text>
        <r>
          <rPr>
            <sz val="9"/>
            <color indexed="81"/>
            <rFont val="Tahoma"/>
            <family val="2"/>
          </rPr>
          <t xml:space="preserve">Describe the area and location
</t>
        </r>
      </text>
    </comment>
    <comment ref="C25" authorId="0">
      <text>
        <r>
          <rPr>
            <sz val="9"/>
            <color indexed="81"/>
            <rFont val="Tahoma"/>
            <family val="2"/>
          </rPr>
          <t xml:space="preserve">Select area type that best describes the area use
</t>
        </r>
      </text>
    </comment>
    <comment ref="D25" authorId="0">
      <text>
        <r>
          <rPr>
            <sz val="9"/>
            <color indexed="81"/>
            <rFont val="Tahoma"/>
            <family val="2"/>
          </rPr>
          <t xml:space="preserve">Units in terms of Square Feet, Linear Feet, Number of Locations
</t>
        </r>
      </text>
    </comment>
    <comment ref="E25" authorId="0">
      <text>
        <r>
          <rPr>
            <sz val="9"/>
            <color indexed="81"/>
            <rFont val="Tahoma"/>
            <family val="2"/>
          </rPr>
          <t>Enter the quantity associated with the exterior area type lighting. For example,  if 'Building Grounds: Walkways', enter total linear feet</t>
        </r>
      </text>
    </comment>
    <comment ref="B44" authorId="0">
      <text>
        <r>
          <rPr>
            <sz val="9"/>
            <color indexed="81"/>
            <rFont val="Tahoma"/>
            <family val="2"/>
          </rPr>
          <t xml:space="preserve">Fixtures exempted by Code do not need to be entered
</t>
        </r>
      </text>
    </comment>
    <comment ref="B45" authorId="0">
      <text>
        <r>
          <rPr>
            <sz val="9"/>
            <color indexed="81"/>
            <rFont val="Tahoma"/>
            <family val="2"/>
          </rPr>
          <t>Space Type where fixture is installed</t>
        </r>
      </text>
    </comment>
    <comment ref="C45" authorId="0">
      <text>
        <r>
          <rPr>
            <sz val="9"/>
            <color indexed="81"/>
            <rFont val="Tahoma"/>
            <family val="2"/>
          </rPr>
          <t xml:space="preserve"> From Electric Plans if Available
</t>
        </r>
      </text>
    </comment>
    <comment ref="D45" authorId="0">
      <text>
        <r>
          <rPr>
            <sz val="9"/>
            <color indexed="81"/>
            <rFont val="Tahoma"/>
            <family val="2"/>
          </rPr>
          <t xml:space="preserve">Enter Your Description of Fixture
</t>
        </r>
      </text>
    </comment>
    <comment ref="E45" authorId="0">
      <text>
        <r>
          <rPr>
            <sz val="9"/>
            <color indexed="81"/>
            <rFont val="Tahoma"/>
            <family val="2"/>
          </rPr>
          <t xml:space="preserve">Enter Quantity
</t>
        </r>
      </text>
    </comment>
    <comment ref="F45" authorId="0">
      <text>
        <r>
          <rPr>
            <sz val="9"/>
            <color indexed="81"/>
            <rFont val="Tahoma"/>
            <family val="2"/>
          </rPr>
          <t>Enter from TAB 'Wattage Table'</t>
        </r>
      </text>
    </comment>
    <comment ref="D81" authorId="0">
      <text>
        <r>
          <rPr>
            <sz val="9"/>
            <color indexed="81"/>
            <rFont val="Tahoma"/>
            <family val="2"/>
          </rPr>
          <t>Enter percentage of lighting power eligible for incentive depending on the EDC if any.</t>
        </r>
      </text>
    </comment>
    <comment ref="D85" authorId="0">
      <text>
        <r>
          <rPr>
            <sz val="9"/>
            <color indexed="81"/>
            <rFont val="Tahoma"/>
            <family val="2"/>
          </rPr>
          <t>Enter EDC program incentive per kW below code</t>
        </r>
      </text>
    </comment>
    <comment ref="D91" authorId="0">
      <text>
        <r>
          <rPr>
            <sz val="9"/>
            <color indexed="81"/>
            <rFont val="Tahoma"/>
            <family val="2"/>
          </rPr>
          <t xml:space="preserve"> if 'Other' Facility Type is selected, provide HOU and CF in 'Exterior User Input' tab.  Data supporting other hours must be provided.</t>
        </r>
      </text>
    </comment>
  </commentList>
</comments>
</file>

<file path=xl/comments3.xml><?xml version="1.0" encoding="utf-8"?>
<comments xmlns="http://schemas.openxmlformats.org/spreadsheetml/2006/main">
  <authors>
    <author>IKim</author>
  </authors>
  <commentList>
    <comment ref="B25" authorId="0">
      <text>
        <r>
          <rPr>
            <b/>
            <sz val="8"/>
            <color indexed="81"/>
            <rFont val="Tahoma"/>
            <family val="2"/>
          </rPr>
          <t>Manually Enter Number
(No Drop-Down)</t>
        </r>
      </text>
    </comment>
  </commentList>
</comments>
</file>

<file path=xl/sharedStrings.xml><?xml version="1.0" encoding="utf-8"?>
<sst xmlns="http://schemas.openxmlformats.org/spreadsheetml/2006/main" count="8159" uniqueCount="2952">
  <si>
    <t>Compact Fluorescent, twin, (3) 9W lamp</t>
  </si>
  <si>
    <t>EXIT Sign Fixtures</t>
  </si>
  <si>
    <t>ECF5/1</t>
  </si>
  <si>
    <t>EXIT Compact Fluorescent, (1) 5W lamp</t>
  </si>
  <si>
    <t>ECF5/2</t>
  </si>
  <si>
    <t>EXIT Compact Fluorescent, (2) 5W lamp</t>
  </si>
  <si>
    <t>ECF7/1</t>
  </si>
  <si>
    <t>EXIT Compact Fluorescent, (1) 7W lamp</t>
  </si>
  <si>
    <t>ECF7/2</t>
  </si>
  <si>
    <t>EXIT Compact Fluorescent, (2) 7W lamp</t>
  </si>
  <si>
    <t>ECF8/1</t>
  </si>
  <si>
    <t>F8T5</t>
  </si>
  <si>
    <t>EXIT T5 Fluorescent, (1) 8W lamp</t>
  </si>
  <si>
    <t>ECF8/2</t>
  </si>
  <si>
    <t>EXIT T5 Fluorescent, (2) 8W lamp</t>
  </si>
  <si>
    <t>ECF9/1</t>
  </si>
  <si>
    <t>EXIT Compact Fluorescent, (1) 9W lamp</t>
  </si>
  <si>
    <t>ECF9/2</t>
  </si>
  <si>
    <t>EXIT Compact Fluorescent, (2) 9W lamp</t>
  </si>
  <si>
    <t>EI10/2</t>
  </si>
  <si>
    <t>I10</t>
  </si>
  <si>
    <t>EXIT Incandescent, (2) 10W lamp</t>
  </si>
  <si>
    <t>EI15/1</t>
  </si>
  <si>
    <t>I15</t>
  </si>
  <si>
    <t>EXIT Incandescent, (1) 15W lamp</t>
  </si>
  <si>
    <t>EI15/2</t>
  </si>
  <si>
    <t>EXIT Incandescent, (2) 15W lamp</t>
  </si>
  <si>
    <t>EI20/1</t>
  </si>
  <si>
    <t>I20</t>
  </si>
  <si>
    <t>EXIT Incandescent, (1) 20W lamp</t>
  </si>
  <si>
    <t>EI20/2</t>
  </si>
  <si>
    <t>EXIT Incandescent, (2) 20W lamp</t>
  </si>
  <si>
    <t>EI25/1</t>
  </si>
  <si>
    <t>I25</t>
  </si>
  <si>
    <t>EXIT Incandescent, (1) 25W lamp</t>
  </si>
  <si>
    <t>EI25/2</t>
  </si>
  <si>
    <t>EXIT Incandescent, (2) 25W lamp</t>
  </si>
  <si>
    <t>EI34/1</t>
  </si>
  <si>
    <t>I34</t>
  </si>
  <si>
    <t>EXIT Incandescent, (1) 34W lamp</t>
  </si>
  <si>
    <t>EI34/2</t>
  </si>
  <si>
    <t>EXIT Incandescent, (2) 34W lamp</t>
  </si>
  <si>
    <t>EI40/1</t>
  </si>
  <si>
    <t>I40</t>
  </si>
  <si>
    <t>EXIT Incandescent, (1) 40W lamp</t>
  </si>
  <si>
    <t>EI40/2</t>
  </si>
  <si>
    <t>EXIT Incandescent, (2) 40W lamp</t>
  </si>
  <si>
    <t>EI5/1</t>
  </si>
  <si>
    <t>I5</t>
  </si>
  <si>
    <t>EXIT Incandescent, (1) 5W lamp</t>
  </si>
  <si>
    <t>EI5/2</t>
  </si>
  <si>
    <t>EXIT Incandescent, (2) 5W lamp</t>
  </si>
  <si>
    <t>EI50/2</t>
  </si>
  <si>
    <t>I50</t>
  </si>
  <si>
    <t>EXIT Incandescent, (2) 50W lamp</t>
  </si>
  <si>
    <t>EI7.5/1</t>
  </si>
  <si>
    <t>I7.5</t>
  </si>
  <si>
    <t>EXIT Tungsten, (1) 7.5 W lamp</t>
  </si>
  <si>
    <t>EI7.5/2</t>
  </si>
  <si>
    <t>EXIT Tungsten, (2) 7.5 W lamp</t>
  </si>
  <si>
    <t>ELED0.5/1</t>
  </si>
  <si>
    <t>LED0.5W</t>
  </si>
  <si>
    <t>EXIT Light Emitting Diode, (1) 0.5W lamp, Single Sided</t>
  </si>
  <si>
    <t>ELED0.5/2</t>
  </si>
  <si>
    <t>EXIT Light Emitting Diode, (2) 0.5W lamp, Dual Sided</t>
  </si>
  <si>
    <t>ELED1.5/1</t>
  </si>
  <si>
    <t>LED1.5W</t>
  </si>
  <si>
    <t>EXIT Light Emitting Diode, (1) 1.5W lamp, Single Sided</t>
  </si>
  <si>
    <t>ELED1.5/2</t>
  </si>
  <si>
    <t>EXIT Light Emitting Diode, (2) 1.5W lamp, Dual Sided</t>
  </si>
  <si>
    <t>ELED10.5/1</t>
  </si>
  <si>
    <t>LED10.5W</t>
  </si>
  <si>
    <t>EXIT Light Emitting Diode, (1) 10.5W lamp, Single Sided</t>
  </si>
  <si>
    <t>ELED10.5/2</t>
  </si>
  <si>
    <t>EXIT Light Emitting Diode, (2) 10.5W lamp, Dual Sided</t>
  </si>
  <si>
    <t>ELED2/1</t>
  </si>
  <si>
    <t>LED2W</t>
  </si>
  <si>
    <t>EXIT Light Emitting Diode, (1) 2W lamp, Single Sided</t>
  </si>
  <si>
    <t>ELED2/2</t>
  </si>
  <si>
    <t>EXIT Light Emitting Diode, (2) 2W lamp, Dual Sided</t>
  </si>
  <si>
    <t>ELED3/1</t>
  </si>
  <si>
    <t>LED3W</t>
  </si>
  <si>
    <t>EXIT Light Emitting Diode, (1) 3W lamp, Single Sided</t>
  </si>
  <si>
    <t>ELED3/2</t>
  </si>
  <si>
    <t>EXIT Light Emitting Diode, (2) 3W lamp, Dual Sided</t>
  </si>
  <si>
    <t>ELED5/1</t>
  </si>
  <si>
    <t>LED5W</t>
  </si>
  <si>
    <t>EXIT Light Emitting Diode, (1) 5W lamp, Single Sided</t>
  </si>
  <si>
    <t>ELED5/2</t>
  </si>
  <si>
    <t>EXIT Light Emitting Diode, (2) 5W lamp, Dual Sided</t>
  </si>
  <si>
    <t>ELED8/1</t>
  </si>
  <si>
    <t>LED8W</t>
  </si>
  <si>
    <t>EXIT Light Emitting Diode, (1) 8W lamp, Single Sided</t>
  </si>
  <si>
    <t>ELED8/2</t>
  </si>
  <si>
    <t>EXIT Light Emitting Diode, (2) 8W lamp, Dual Sided</t>
  </si>
  <si>
    <t>Linear Fluorescent Fixtures</t>
  </si>
  <si>
    <t>F1.51LS</t>
  </si>
  <si>
    <t>F15T8</t>
  </si>
  <si>
    <t>Fluorescent, (1) 18" T8 lamp</t>
  </si>
  <si>
    <t>F1.51SS</t>
  </si>
  <si>
    <t>F15T12</t>
  </si>
  <si>
    <t>Fluorescent, (1) 18" T12 lamp</t>
  </si>
  <si>
    <t>F1.52LS</t>
  </si>
  <si>
    <t>Fluorescent, (2) 18" T8 lamp</t>
  </si>
  <si>
    <t>F1.52SS</t>
  </si>
  <si>
    <t>Fluorescent, (2) 18", T12 lamp</t>
  </si>
  <si>
    <t>F21HS</t>
  </si>
  <si>
    <t>F24T12/HO</t>
  </si>
  <si>
    <t>Fluorescent, (1) 24", HO lamp</t>
  </si>
  <si>
    <t>F21ILL</t>
  </si>
  <si>
    <t>F17T8</t>
  </si>
  <si>
    <t>Fluorescent, (1) 24", T-8 lamp, Instant Start Ballast, NLO (BF: .85-.95)</t>
  </si>
  <si>
    <t>F21ILL/T2</t>
  </si>
  <si>
    <t>Fluorescent, (1) 24", T-8 lamp, Instant Start Ballast, NLO (BF: .85-.95), Tandem 2 Lamp Ballast</t>
  </si>
  <si>
    <t>F21ILL/T2-R</t>
  </si>
  <si>
    <t>Fluorescent, (1) 24", T-8 lamp, Instant Start Ballast, RLO (BF&lt;.85), Tandem 2 Lamp Ballast</t>
  </si>
  <si>
    <t>F21ILL/T3</t>
  </si>
  <si>
    <t>Fluorescent, (1) 24", T-8 lamp, Instant Start Ballast, NLO (BF: .85-.95), Tandem 3 Lamp Ballast</t>
  </si>
  <si>
    <t>F21ILL/T3-R</t>
  </si>
  <si>
    <t>Fluorescent, (1) 24", T-8 lamp, Instant Start Ballast, RLO (BF&lt;.85), Tandem 3 Lamp Ballast</t>
  </si>
  <si>
    <t>F21ILL/T4</t>
  </si>
  <si>
    <t>Fluorescent, (1) 24", T-8 lamp, Instant Start Ballast, NLO (BF: .85-.95), Tandem 4 Lamp Ballast</t>
  </si>
  <si>
    <t>F21ILL/T4-R</t>
  </si>
  <si>
    <t>Fluorescent, (1) 24", T-8 lamp, Instant Start Ballast, RLO (BF&lt;.85), Tandem 4 Lamp Ballast</t>
  </si>
  <si>
    <t>F21LL</t>
  </si>
  <si>
    <t>Fluorescent, (1) 24", T-8 lamp, Rapid Start Ballast, NLO (BF: .85-.95)</t>
  </si>
  <si>
    <t>F21LL/T2</t>
  </si>
  <si>
    <t>Fluorescent, (1) 24", T-8 lamp, Rapid Start Ballast, NLO (BF: .85-.95), Tandem 2 Lamp Ballast</t>
  </si>
  <si>
    <t>F21LL/T3</t>
  </si>
  <si>
    <t>Fluorescent, (1) 24", T-8 lamp, Rapid Start Ballast, NLO (BF: .85-.95), Tandem 3 Lamp Ballast</t>
  </si>
  <si>
    <t>F21LL/T4</t>
  </si>
  <si>
    <t>Fluorescent, (1) 24", T-8 lamp, Rapid Start Ballast, NLO (BF: .85-.95), Tandem 4 Lamp Ballast</t>
  </si>
  <si>
    <t>F21LL-R</t>
  </si>
  <si>
    <t>Fluorescent, (1) 24", T-8 lamp, Rapid Start Ballast, RLO (BF&lt;0.85)</t>
  </si>
  <si>
    <t>F21LS</t>
  </si>
  <si>
    <t>Fluorescent, (1) 24", T8 lamp, Standard Ballast</t>
  </si>
  <si>
    <t>F21GL</t>
  </si>
  <si>
    <t>F24T5</t>
  </si>
  <si>
    <t>Fluorescent, (1) 24", STD T5 lamp</t>
  </si>
  <si>
    <t>F21SE</t>
  </si>
  <si>
    <t>F20T12</t>
  </si>
  <si>
    <t>Fluorescent, (1) 24", STD lamp</t>
  </si>
  <si>
    <t>Mag-ES</t>
  </si>
  <si>
    <t>F21SS</t>
  </si>
  <si>
    <t>F21GHL</t>
  </si>
  <si>
    <t>F24T5/HO</t>
  </si>
  <si>
    <t>Fluorescent, (1) 24", STD HO T5 lamp</t>
  </si>
  <si>
    <t>F22SHS</t>
  </si>
  <si>
    <t>Fluorescent, (2) 24", HO lamp</t>
  </si>
  <si>
    <t>F22GHL</t>
  </si>
  <si>
    <t>Fluorescent, (2) 24", STD HO T5 lamp</t>
  </si>
  <si>
    <t>F22ILE</t>
  </si>
  <si>
    <t>Fluorescent, (2) 24", T-8 Instant Start lamp, Energy Saving  Magnetic Ballast</t>
  </si>
  <si>
    <t>F22ILL</t>
  </si>
  <si>
    <t>Fluorescent, (2) 24", T-8 lamp, Instant Start Ballast, NLO (BF: .85-.95)</t>
  </si>
  <si>
    <t>F22ILL/T4</t>
  </si>
  <si>
    <t>Fluorescent, (2) 24", T-8 lamp, Instant Start Ballast, NLO (BF: .85-.95), Tandem 4 Lamp Ballast</t>
  </si>
  <si>
    <t>F22ILL/T4-R</t>
  </si>
  <si>
    <t>Fluorescent, (2) 24", T-8 lamp, Instant Start Ballast, RLO (BF&lt;.85), Tandem 4 Lamp Ballast</t>
  </si>
  <si>
    <t>F22ILL-R</t>
  </si>
  <si>
    <t>Fluorescent, (2) 24", T-8 lamp, Instant Start Ballast, RLO (BF&lt;0.85)</t>
  </si>
  <si>
    <t>F22LL</t>
  </si>
  <si>
    <t>Fluorescent, (2) 24", T-8 lamp, Rapid Start Ballast, NLO (BF: .85-.95)</t>
  </si>
  <si>
    <t>F22LL/T4</t>
  </si>
  <si>
    <t>Fluorescent, (2) 24", T-8 lamp, Rapid Start Ballast, NLO (BF: .85-.95), Tandem 4 Lamp Ballast</t>
  </si>
  <si>
    <t>F22LL-R</t>
  </si>
  <si>
    <t>Fluorescent, (2) 24", T-8 lamp, Rapid Start Ballast, RLO (BF&lt;0.85)</t>
  </si>
  <si>
    <t>F22GL</t>
  </si>
  <si>
    <t>Fluorescent, (2) 24", STD T5 lamp</t>
  </si>
  <si>
    <t>F22SE</t>
  </si>
  <si>
    <t>Fluorescent, (2) 24", STD lamp</t>
  </si>
  <si>
    <t>F22SS</t>
  </si>
  <si>
    <t>F23ILL</t>
  </si>
  <si>
    <t>Fluorescent, (3) 24", T-8 lamp, Instant Start Ballast, NLO (BF: .85-.95)</t>
  </si>
  <si>
    <t>F23ILL-H</t>
  </si>
  <si>
    <t>Fluorescent, (3) 24", T-8 lamp, Instant Start Ballast, HLO (BF:.96-1.1)</t>
  </si>
  <si>
    <t>F23ILL-R</t>
  </si>
  <si>
    <t>Fluorescent, (3) 24", T-8 lamp, Instant Start Ballast, RLO (BF&lt;0.85)</t>
  </si>
  <si>
    <t>F23LL</t>
  </si>
  <si>
    <t>Fluorescent, (3) 24", T-8 lamp, Rapid Start Ballast, NLO (BF: .85-.95)</t>
  </si>
  <si>
    <t>F23LL-R</t>
  </si>
  <si>
    <t>Fluorescent, (3) 24", T-8 lamp, Rapid Start Ballast, RLO (BF&lt;0.85)</t>
  </si>
  <si>
    <t>F23SE</t>
  </si>
  <si>
    <t>Fluorescent, (3) 24", STD lamp</t>
  </si>
  <si>
    <t>F23SS</t>
  </si>
  <si>
    <t>F24ILL</t>
  </si>
  <si>
    <t>Fluorescent, (4) 24", T-8 lamp, Instant Start Ballast, NLO (BF: .85-.95)</t>
  </si>
  <si>
    <t>F24ILL-R</t>
  </si>
  <si>
    <t>Fluorescent, (4) 24", T-8 lamp, Instant Start Ballast, RLO (BF&lt;0.85)</t>
  </si>
  <si>
    <t>F24LL</t>
  </si>
  <si>
    <t>Fluorescent, (4) 24", T-8 lamp, Rapid Start Ballast, NLO (BF: .85-.95)</t>
  </si>
  <si>
    <t>F24LL-R</t>
  </si>
  <si>
    <t>Fluorescent, (4) 24", T-8 lamp, Rapid Start Ballast, RLO (BF&lt;0.85)</t>
  </si>
  <si>
    <t>F24SE</t>
  </si>
  <si>
    <t>Fluorescent, (4) 24", STD lamp</t>
  </si>
  <si>
    <t>F24SS</t>
  </si>
  <si>
    <t>F26SE</t>
  </si>
  <si>
    <t>Fluorescent, (6) 24", STD lamp</t>
  </si>
  <si>
    <t>F26SS</t>
  </si>
  <si>
    <t>F31EE</t>
  </si>
  <si>
    <t>F30T12/ES</t>
  </si>
  <si>
    <t>Fluorescent, (1) 36", ES lamp</t>
  </si>
  <si>
    <t>F31EE/T2</t>
  </si>
  <si>
    <t>Fluorescent, (1) 36", ES lamp, Tandem wired</t>
  </si>
  <si>
    <t>F31EL</t>
  </si>
  <si>
    <t>Fluorescent, (1) 36", ES  lamp</t>
  </si>
  <si>
    <t>F31ES</t>
  </si>
  <si>
    <t>F31ES/T2</t>
  </si>
  <si>
    <t>Fluorescent, (1) 36", ES  lamp, Tandem wired</t>
  </si>
  <si>
    <t>F31ILL</t>
  </si>
  <si>
    <t>F25T8</t>
  </si>
  <si>
    <t>Fluorescent, (1) 36", T-8 lamp, Instant Start Ballast, NLO (BF: .85-.95)</t>
  </si>
  <si>
    <t>F31ILL/T2</t>
  </si>
  <si>
    <t>Fluorescent, (1) 36", T-8 lamp, Instant Start Ballast, NLO (BF: .85-.95), Tandem 2 Lamp Ballast</t>
  </si>
  <si>
    <t>F31ILL/T2-H</t>
  </si>
  <si>
    <t>Fluorescent, (1) 36", T-8 lamp, Instant Start Ballast, HLO (BF: .96-1.1), Tandem 2 Lamp Ballast</t>
  </si>
  <si>
    <t>F31ILL/T2-R</t>
  </si>
  <si>
    <t>Fluorescent, (1) 36", T-8 lamp, Instant Start Ballast, RLO (BF: .85-.95), Tandem 2 Lamp Ballast</t>
  </si>
  <si>
    <t>F31ILL/T3</t>
  </si>
  <si>
    <t>Fluorescent, (1) 36", T-8 lamp, Instant Start Ballast, NLO (BF: .85-.95), Tandem 3 Lamp Ballast</t>
  </si>
  <si>
    <t>F31ILL/T3-R</t>
  </si>
  <si>
    <t>Fluorescent, (1) 36", T-8 lamp, Instant Start Ballast, RLO (BF&lt;.85), Tandem 3 Lamp Ballast</t>
  </si>
  <si>
    <t>F31ILL/T4</t>
  </si>
  <si>
    <t>Fluorescent, (1) 36", T-8 lamp, Instant Start Ballast, NLO (BF: .85-.95), Tandem 4 Lamp Ballast</t>
  </si>
  <si>
    <t>F31ILL/T4-R</t>
  </si>
  <si>
    <t>Fluorescent, (1) 36", T-8 lamp, Instant Start Ballast, RLO (BF&lt;.85), Tandem 4 Lamp Ballast</t>
  </si>
  <si>
    <t>F31ILL-H</t>
  </si>
  <si>
    <t>Fluorescent, (1) 36", T-8 lamp, Instant Start Ballast, HLO (BF:.96-1.1)</t>
  </si>
  <si>
    <t>F31ILL-R</t>
  </si>
  <si>
    <t>Fluorescent, (1) 36", T-8 lamp, Instant Start Ballast, RLO (BF&lt;0.85)</t>
  </si>
  <si>
    <t>F31LL</t>
  </si>
  <si>
    <t>Fluorescent, (1) 36", T-8 lamp, Rapid Start Ballast, NLO (BF: .85-.95)</t>
  </si>
  <si>
    <t>F31LL/T2</t>
  </si>
  <si>
    <t>Fluorescent, (1) 36", T-8 lamp, Rapid Start Ballast, NLO (BF: .85-.95), Tandem 2 Lamp Ballast</t>
  </si>
  <si>
    <t>F31LL/T3</t>
  </si>
  <si>
    <t>Fluorescent, (1) 36", T-8 lamp, Rapid Start Ballast, NLO (BF: .85-.95), Tandem 3 Lamp Ballast</t>
  </si>
  <si>
    <t>F31LL/T4</t>
  </si>
  <si>
    <t>Fluorescent, (1) 36", T-8 lamp, Rapid Start Ballast, NLO (BF: .85-.95), Tandem 4 Lamp Ballast</t>
  </si>
  <si>
    <t>F31LL-H</t>
  </si>
  <si>
    <t>Fluorescent, (1) 36", T-8 lamp, Rapid Start Ballast, HLO (BF:.96-1.1)</t>
  </si>
  <si>
    <t>F31LL-R</t>
  </si>
  <si>
    <t>Fluorescent, (1) 36", T-8 lamp, Rapid Start Ballast, RLO (BF&lt;0.85)</t>
  </si>
  <si>
    <t>F31SE/T2</t>
  </si>
  <si>
    <t>F30T12</t>
  </si>
  <si>
    <t>Fluorescent, (1) 36", STD lamp, Tandem wired</t>
  </si>
  <si>
    <t>F31GHL</t>
  </si>
  <si>
    <t>F36T5/HO</t>
  </si>
  <si>
    <t>Fluorescent, (1) 36", STD HO T5 lamp</t>
  </si>
  <si>
    <t>F31SHS</t>
  </si>
  <si>
    <t>F36T12/HO</t>
  </si>
  <si>
    <t>Fluorescent, (1) 36", HO lamp</t>
  </si>
  <si>
    <t>F31SL</t>
  </si>
  <si>
    <t>Fluorescent, (1) 36", STD  lamp</t>
  </si>
  <si>
    <t>F31GL</t>
  </si>
  <si>
    <t>F36T5</t>
  </si>
  <si>
    <t>Fluorescent, (1) 36", STD T5 lamp</t>
  </si>
  <si>
    <t>F31SS</t>
  </si>
  <si>
    <t>F31SS/T2</t>
  </si>
  <si>
    <t>Fluorescent, (1) 36", STD  lamp, Tandem wired</t>
  </si>
  <si>
    <t>F32EE</t>
  </si>
  <si>
    <t>Fluorescent, (2) 36", ES  lamp</t>
  </si>
  <si>
    <t>F32EL</t>
  </si>
  <si>
    <t>F32ES</t>
  </si>
  <si>
    <t>F32ILL</t>
  </si>
  <si>
    <t>Fluorescent, (2) 36", T-8 lamp, Instant Start Ballast, NLO (BF: .85-.95)</t>
  </si>
  <si>
    <t>F32ILL/T4</t>
  </si>
  <si>
    <t>Fluorescent, (2) 36", T-8 lamp, Instant Start Ballast, NLO (BF: .85-.95), Tandem 4 Lamp Ballast</t>
  </si>
  <si>
    <t>F32ILL/T4-R</t>
  </si>
  <si>
    <t>Fluorescent, (2) 36", T-8 lamp, Instant Start Ballast, RLO (BF&lt;.85), Tandem 4 Lamp Ballast</t>
  </si>
  <si>
    <t>F32ILL-H</t>
  </si>
  <si>
    <t>Fluorescent, (2) 36", T-8 lamp, Instant Start Ballast, HLO (BF:.96-1.1)</t>
  </si>
  <si>
    <t>F32ILL-R</t>
  </si>
  <si>
    <t>Fluorescent, (2) 36", T-8 lamp, Instant Start Ballast, RLO (BF&lt;0.85)</t>
  </si>
  <si>
    <t>F32LE</t>
  </si>
  <si>
    <t>Fluorescent, (2) 36", T-8 lamp</t>
  </si>
  <si>
    <t>F32LL</t>
  </si>
  <si>
    <t>Fluorescent, (2) 36", T-8 lamp, Rapid Start Ballast, NLO (BF: .85-.95)</t>
  </si>
  <si>
    <t>F32LL/T4</t>
  </si>
  <si>
    <t>Fluorescent, (2) 36", T-8 lamp, Rapid Start Ballast, NLO (BF: .85-.95), Tandem 4 Lamp Ballast</t>
  </si>
  <si>
    <t>F32LL-H</t>
  </si>
  <si>
    <t>Fluorescent, (2) 36", T-8 lamp, Rapid Start Ballast, HLO (BF:.96-1.1)</t>
  </si>
  <si>
    <t>F32LL-R</t>
  </si>
  <si>
    <t>Fluorescent, (2) 36", T-8 lamp, Rapid Start Ballast, RLO (BF&lt;0.85)</t>
  </si>
  <si>
    <t>F32LL-V</t>
  </si>
  <si>
    <t>Fluorescent, (2) 36", T-8 lamp, Rapid Start Ballast, VHLO (BF&gt;1.1)</t>
  </si>
  <si>
    <t>F32SE</t>
  </si>
  <si>
    <t>Fluorescent, (2) 36", STD  lamp</t>
  </si>
  <si>
    <t>F32GHL</t>
  </si>
  <si>
    <t>F32SHS</t>
  </si>
  <si>
    <t>Fluorescent, (2) 36", HO, lamp</t>
  </si>
  <si>
    <t>F32SL</t>
  </si>
  <si>
    <t>F32GL</t>
  </si>
  <si>
    <t>F32SS</t>
  </si>
  <si>
    <t>F33EE</t>
  </si>
  <si>
    <t>Fluorescent, (3) 36", ES  lamp</t>
  </si>
  <si>
    <t>F33EL</t>
  </si>
  <si>
    <t>F33ES</t>
  </si>
  <si>
    <t>Fluorescent, (3) 36", ES lamp</t>
  </si>
  <si>
    <t>F33ILL</t>
  </si>
  <si>
    <t>Fluorescent, (3) 36", T-8 lamp, Instant Start Ballast, NLO (BF: .85-.95)</t>
  </si>
  <si>
    <t>F33ILL-R</t>
  </si>
  <si>
    <t>Fluorescent, (3) 36", T-8 lamp, Instant Start Ballast, RLO (BF&lt;0.85)</t>
  </si>
  <si>
    <t>F33LL</t>
  </si>
  <si>
    <t>Fluorescent, (3) 36", T-8 lamp, Rapid Start Ballast, NLO (BF: .85-.95)</t>
  </si>
  <si>
    <t>F33LL-R</t>
  </si>
  <si>
    <t>Fluorescent, (3) 36", T-8 lamp, Rapid Start Ballast, RLO (BF&lt;0.85)</t>
  </si>
  <si>
    <t>F33SE</t>
  </si>
  <si>
    <t>Fluorescent, (3) 36", STD lamp, (1) STD ballast and (1) ES ballast</t>
  </si>
  <si>
    <t>F33SS</t>
  </si>
  <si>
    <t>Fluorescent, (3) 36", STD lamp</t>
  </si>
  <si>
    <t>F34EE</t>
  </si>
  <si>
    <t>Fluorescent, (4) 36", ES  lamp</t>
  </si>
  <si>
    <t>F34EL</t>
  </si>
  <si>
    <t>F34ILL</t>
  </si>
  <si>
    <t>Fluorescent, (4) 36", T-8 lamp, Instant Start Ballast, NLO (BF: .85-.95)</t>
  </si>
  <si>
    <t>F34ILL-R</t>
  </si>
  <si>
    <t>Fluorescent, (4) 36", T-8 lamp, Instant Start Ballast, RLO (BF&lt;0.85)</t>
  </si>
  <si>
    <t>F34LL</t>
  </si>
  <si>
    <t>Fluorescent, (4) 36", T-8 lamp, Rapid Start Ballast, NLO (BF: .85-.95)</t>
  </si>
  <si>
    <t>F34LL-R</t>
  </si>
  <si>
    <t>Fluorescent, (4) 36", T-8 lamp, Rapid Start Ballast, RLO (BF&lt;0.85)</t>
  </si>
  <si>
    <t>F34SE</t>
  </si>
  <si>
    <t>Fluorescent, (4) 36", STD  lamp</t>
  </si>
  <si>
    <t>F34SL</t>
  </si>
  <si>
    <t>F34SS</t>
  </si>
  <si>
    <t>F36EE</t>
  </si>
  <si>
    <t>Fluorescent, (6) 36", ES  lamp</t>
  </si>
  <si>
    <t>F36ILL-R</t>
  </si>
  <si>
    <t>Fluorescent, (6) 36", T-8 lamp, Instant Start Ballast, RLO (BF&lt;.85)</t>
  </si>
  <si>
    <t>F36SE</t>
  </si>
  <si>
    <t>Fluorescent, (6) 36", STD  lamp</t>
  </si>
  <si>
    <t>F40EE/D1</t>
  </si>
  <si>
    <t>None</t>
  </si>
  <si>
    <t>Fluorescent, (0) 48" lamp, Completely delamped fixture with (1) hot ballast</t>
  </si>
  <si>
    <t>F40EE/D2</t>
  </si>
  <si>
    <t>Fluorescent, (0) 48" lamp, Completely delamped fixture with (2) hot ballast</t>
  </si>
  <si>
    <t>F41EE</t>
  </si>
  <si>
    <t>F40T12/ES</t>
  </si>
  <si>
    <t>Fluorescent, (1) 48", ES lamp</t>
  </si>
  <si>
    <t>F41EE/D2</t>
  </si>
  <si>
    <t xml:space="preserve">Fluorescent, (1) 48", ES lamp, 2 ballast </t>
  </si>
  <si>
    <t>F41EE/T2</t>
  </si>
  <si>
    <t>Fluorescent, (1) 48", ES lamp, tandem wired, 2-lamp ballast</t>
  </si>
  <si>
    <t>F41EHS</t>
  </si>
  <si>
    <t>F48T12/HO/ES</t>
  </si>
  <si>
    <t>Fluorescent, (1) 48", ES HO lamp</t>
  </si>
  <si>
    <t>F41EIS</t>
  </si>
  <si>
    <t>F48T12/ES</t>
  </si>
  <si>
    <t>Fluorescent, (1) 48" ES Instant Start lamp. Magnetic ballast</t>
  </si>
  <si>
    <t>F41EL</t>
  </si>
  <si>
    <t>Fluorescent, (1) 48", T12 ES lamp, Electronic Ballast</t>
  </si>
  <si>
    <t>F41EL/T2</t>
  </si>
  <si>
    <t>Fluorescent, (1) 48", T-12 ES lamp, Rapid Start Ballast, NLO (BF: .85-.95), Tandem 2 Lamp Ballast</t>
  </si>
  <si>
    <t>F41ES</t>
  </si>
  <si>
    <t>F41EVS</t>
  </si>
  <si>
    <t>F48T12/VHO/ES</t>
  </si>
  <si>
    <t>Fluorescent, (1) 48", VHO ES lamp</t>
  </si>
  <si>
    <t>F41IAL</t>
  </si>
  <si>
    <t>F25T12</t>
  </si>
  <si>
    <t>Fluorescent, (1) 48", F25T12 lamp, Instant Start Ballast</t>
  </si>
  <si>
    <t>F41IAL/T2-R</t>
  </si>
  <si>
    <t>Fluorescent, (1) 48", F25T12 lamp, Instant Start, Tandem 2-Lamp Ballast, RLO (BF&lt;0.85)</t>
  </si>
  <si>
    <t>F41IAL/T3-R</t>
  </si>
  <si>
    <t>Fluorescent, (1) 48", F25T12 lamp, Instant Start, Tandem 3-Lamp Ballast, RLO (BF&lt;0.85)</t>
  </si>
  <si>
    <t>F41ILL</t>
  </si>
  <si>
    <t>F32T8</t>
  </si>
  <si>
    <t>Fluorescent, (1) 48", T-8 lamp, Instant Start Ballast, NLO (BF: .85-.95)</t>
  </si>
  <si>
    <t>F41SILL</t>
  </si>
  <si>
    <t>F30T8</t>
  </si>
  <si>
    <t>Fluorescent, (1) 48", Super T-8 lamp, Instant Start Ballast, NLO (BF: .85-.95)</t>
  </si>
  <si>
    <t>F41SILL/T2</t>
  </si>
  <si>
    <t>Fluorescent, (1) 48", Super T-8 lamp, Instant Start Ballast, NLO (BF: .85-.95), Tandem 2 Lamp Ballast</t>
  </si>
  <si>
    <t>F41SILL/T3</t>
  </si>
  <si>
    <t>Fluorescent, (1) 48", Super T-8 lamp, Instant Start Ballast, NLO (BF: .85-.95), Tandem 3 Lamp Ballast</t>
  </si>
  <si>
    <t>F41SILL/T4</t>
  </si>
  <si>
    <t>Fluorescent, (1) 48", Super T-8 lamp, Instant Start Ballast, NLO (BF: .85-.95), Tandem 4 Lamp Ballast</t>
  </si>
  <si>
    <t>F41SILL-R</t>
  </si>
  <si>
    <t>Fluorescent, (1) 48", Super T-8 lamp, Instant Start Ballast, RLO (BF&lt;0.85)</t>
  </si>
  <si>
    <t>F41SILL/T2-R</t>
  </si>
  <si>
    <t>Fluorescent, (1) 48", Super T-8 lamp, IS Ballast, RLO (BF&lt;0.85), Tandem 2 Lamp Ballast</t>
  </si>
  <si>
    <t>F41SILL/T3-R</t>
  </si>
  <si>
    <t>Fluorescent, (1) 48", Super T-8 lamp, IS Ballast, RLO (BF&lt;0.85), Tandem 3 Lamp Ballast</t>
  </si>
  <si>
    <t>F41SILL/T4-R</t>
  </si>
  <si>
    <t>Fluorescent, (1) 48", Super T-8 lamp, IS Ballast, RLO (BF&lt;0.85), Tandem 4 Lamp Ballast</t>
  </si>
  <si>
    <t>F41SILL-H</t>
  </si>
  <si>
    <t>Fluorescent, (1) 48", Super T-8 lamp, Instant Start Ballast, HLO (BF:.96-1.1)</t>
  </si>
  <si>
    <t>F41SILL/T2-H</t>
  </si>
  <si>
    <t>Fluorescent, (1) 48", Super T-8 lamp, Instant Start Ballast, HLO (BF:.96-1.1), Tandem 2 Lamp Ballast</t>
  </si>
  <si>
    <t>F41SILL/T3-H</t>
  </si>
  <si>
    <t>Fluorescent, (1) 48", Super T-8 lamp, Instant Start Ballast, HLO (BF:.96-1.1), Tandem 3 Lamp Ballast</t>
  </si>
  <si>
    <t>F41SSILL</t>
  </si>
  <si>
    <t>F28T8</t>
  </si>
  <si>
    <t>F41SSILL/T2</t>
  </si>
  <si>
    <t>F41SSILL/T3</t>
  </si>
  <si>
    <t>F41SSILL/T4</t>
  </si>
  <si>
    <t>F41SSILL-R</t>
  </si>
  <si>
    <t>F41SSILL/T2-R</t>
  </si>
  <si>
    <t>F41SSILL/T3-R</t>
  </si>
  <si>
    <t>F41SSILL/T4-R</t>
  </si>
  <si>
    <t>F41SSILL-H</t>
  </si>
  <si>
    <t>F41SSILL/T2-H</t>
  </si>
  <si>
    <t>F41SSILL/T3-H</t>
  </si>
  <si>
    <t>F41ILL/T2</t>
  </si>
  <si>
    <t>Fluorescent, (1) 48", T-8 lamp, Instant Start Ballast, NLO (BF: .85-.95), Tandem 2 Lamp Ballast</t>
  </si>
  <si>
    <t>F41ILL/T2-H</t>
  </si>
  <si>
    <t>Fluorescent, (1) 48", T-8 lamp, Instant Start Ballast, HLO (BF:.96-1.1), Tandem 2 Lamp Ballast</t>
  </si>
  <si>
    <t>F41ILL/T2-R</t>
  </si>
  <si>
    <t>Fluorescent, (1) 48", T-8 lamp, IS Ballast, RLO (BF&lt;0.85), Tandem 2 Lamp Ballast</t>
  </si>
  <si>
    <t>F41ILL/T3</t>
  </si>
  <si>
    <t>Fluorescent, (1) 48", T-8 lamp, Instant Start Ballast, NLO (BF: .85-.95), Tandem 3 Lamp Ballast</t>
  </si>
  <si>
    <t>F41ILL/T3-H</t>
  </si>
  <si>
    <t>Fluorescent, (1) 48", T-8 lamp, Instant Start Ballast, HLO (BF:.96-1.1), Tandem 3 Lamp Ballast</t>
  </si>
  <si>
    <t>F41ILL/T3-R</t>
  </si>
  <si>
    <t>Fluorescent, (1) 48", T-8 lamp, IS Ballast, RLO (BF&lt;0.85), Tandem 3 Lamp Ballast</t>
  </si>
  <si>
    <t>F41ILL/T4</t>
  </si>
  <si>
    <t>Fluorescent, (1) 48", T-8 lamp, Instant Start Ballast, NLO (BF: .85-.95), Tandem 4 Lamp Ballast</t>
  </si>
  <si>
    <t>F41ILL/T4-R</t>
  </si>
  <si>
    <t>Fluorescent, (1) 48", T-8 lamp, IS Ballast, RLO (BF&lt;0.85), Tandem 4 Lamp Ballast</t>
  </si>
  <si>
    <t>F41ILL-H</t>
  </si>
  <si>
    <t>Fluorescent, (1) 48", T-8 lamp, Instant Start Ballast, HLO (BF:.96-1.1)</t>
  </si>
  <si>
    <t>F41LE</t>
  </si>
  <si>
    <t>Fluorescent, (1) 48", T-8 lamp</t>
  </si>
  <si>
    <t>F41LL</t>
  </si>
  <si>
    <t>Fluorescent, (1) 48", T-8 lamp, Rapid Start Ballast, NLO (BF: .85-.95)</t>
  </si>
  <si>
    <t>F41LL/T2</t>
  </si>
  <si>
    <t>Fluorescent, (1) 48", T-8 lamp, Rapid Start Ballast, NLO (BF: .85-.95), Tandem 2 Lamp Ballast</t>
  </si>
  <si>
    <t>F41LL/T2-H</t>
  </si>
  <si>
    <t>Fluorescent, (1) 48", T-8 lamp, Rapid Start Ballast, HLO (BF:.96-1.1), Tandem 2 Lamp Ballast</t>
  </si>
  <si>
    <t>F41LL/T2-R</t>
  </si>
  <si>
    <t>Fluorescent, (1) 48", T-8 lamp, Rapid Start Ballast, RLO (BF&lt;0.85), Tandem 2 Lamp Ballast</t>
  </si>
  <si>
    <t>F41LL/T3</t>
  </si>
  <si>
    <t>Fluorescent, (1) 48", T-8 lamp, Rapid Start Ballast, NLO (BF: .85-.95), Tandem 3 Lamp Ballast</t>
  </si>
  <si>
    <t>F41LL/T3-H</t>
  </si>
  <si>
    <t>Fluorescent, (1) 48", T-8 lamp, Rapid Start Ballast, HLO (BF:.96-1.1), Tandem 3 Lamp Ballast</t>
  </si>
  <si>
    <t>F41LL/T3-R</t>
  </si>
  <si>
    <t>Fluorescent, (1) 48", T-8 lamp, Rapid Start Ballast, RLO (BF&lt;0.85), Tandem 3 Lamp Ballast</t>
  </si>
  <si>
    <t>F41LL/T4</t>
  </si>
  <si>
    <t>Fluorescent, (1) 48", T-8 lamp, Rapid Start Ballast, NLO (BF: .85-.95), Tandem 4 Lamp Ballast</t>
  </si>
  <si>
    <t>F41LL/T4-R</t>
  </si>
  <si>
    <t>Fluorescent, (1) 48", T-8 lamp, Rapid Start Ballast, RLO (BF&lt;0.85), Tandem 4 Lamp Ballast</t>
  </si>
  <si>
    <t>F41LL-H</t>
  </si>
  <si>
    <t>Fluorescent, (1) 48", T-8 lamp, Rapid Start Ballast, HLO (BF:.96-1.1)</t>
  </si>
  <si>
    <t>F41LL-R</t>
  </si>
  <si>
    <t>Fluorescent, (1) 48", T-8 lamp, Rapid Start Ballast, RLO (BF&lt;0.85)</t>
  </si>
  <si>
    <t>F41SE</t>
  </si>
  <si>
    <t>F40T12</t>
  </si>
  <si>
    <t>Fluorescent, (1) 48", STD lamp</t>
  </si>
  <si>
    <t>F41GHL</t>
  </si>
  <si>
    <t>F48T5/HO</t>
  </si>
  <si>
    <t>Fluorescent, (1) 48", STD HO T5 lamp</t>
  </si>
  <si>
    <t>F41SHS</t>
  </si>
  <si>
    <t>F48T12/HO</t>
  </si>
  <si>
    <t>Fluorescent, (1) 48", STD HO lamp</t>
  </si>
  <si>
    <t>F41SIL</t>
  </si>
  <si>
    <t>F48T12</t>
  </si>
  <si>
    <t>Fluorescent, (1) 48", STD IS lamp, Electronic ballast</t>
  </si>
  <si>
    <t>F41SIL/T2</t>
  </si>
  <si>
    <t>Fluorescent, (1) 48", STD IS lamp, Electronic ballast, tandem wired</t>
  </si>
  <si>
    <t>F41SIS</t>
  </si>
  <si>
    <t xml:space="preserve">Fluorescent, (1) 48", STD IS lamp </t>
  </si>
  <si>
    <t>F41SIS/T2</t>
  </si>
  <si>
    <t>Fluorescent, (1) 48", STD IS lamp, tandem to 2-lamp ballast</t>
  </si>
  <si>
    <t>F41GL</t>
  </si>
  <si>
    <t>F48T5</t>
  </si>
  <si>
    <t>Fluorescent, (1) 48", STD T5 lamp</t>
  </si>
  <si>
    <t>F41SL/T2</t>
  </si>
  <si>
    <t>Fluorescent, (1) 48", T-12 STD lamp, Rapid Start Ballast, NLO (BF: .85-.95), Tandem 2 Lamp Ballast</t>
  </si>
  <si>
    <t>F41SS</t>
  </si>
  <si>
    <t>F41SVS</t>
  </si>
  <si>
    <t>F48T12/VHO</t>
  </si>
  <si>
    <t>Fluorescent, (1) 48", STD VHO lamp</t>
  </si>
  <si>
    <t>F41TS</t>
  </si>
  <si>
    <t>F40T10</t>
  </si>
  <si>
    <t>Fluorescent, (1) 48", T-10 lamp</t>
  </si>
  <si>
    <t>F42EE</t>
  </si>
  <si>
    <t>Fluorescent, (2) 48", ES lamp</t>
  </si>
  <si>
    <t>F42EE/D2</t>
  </si>
  <si>
    <t>Fluorescent, (2) 48", ES lamp, 2 Ballasts (delamped)</t>
  </si>
  <si>
    <t>F42EHS</t>
  </si>
  <si>
    <t>Fluorescent, (2) 42", HO lamp (3.5' lamp)</t>
  </si>
  <si>
    <t>F42EIS</t>
  </si>
  <si>
    <t>Fluorescent, (2) 48" ES Instant Start lamp. Magnetic ballast</t>
  </si>
  <si>
    <t>F42EL</t>
  </si>
  <si>
    <t>Fluorescent, (2) 48", T12 ES lamps, Electronic Ballast</t>
  </si>
  <si>
    <t>F42ES</t>
  </si>
  <si>
    <t>F42EVS</t>
  </si>
  <si>
    <t>Fluorescent, (2) 48", VHO ES lamp</t>
  </si>
  <si>
    <t>F42IAL/T4-R</t>
  </si>
  <si>
    <t>Fluorescent, (2) 48", F25T12 lamp, Instant Start, Tandem 4-Lamp Ballast, RLO (BF&lt;0.85)</t>
  </si>
  <si>
    <t>F42IAL-R</t>
  </si>
  <si>
    <t>Fluorescent, (2) 48", F25T12 lamp, Instant Start Ballast, RLO (BF&lt;0.85)</t>
  </si>
  <si>
    <t>Fluorescent, (2) 48", T-8 lamp, Instant Start Ballast, NLO (BF: .85-.95)</t>
  </si>
  <si>
    <t>F42SILL</t>
  </si>
  <si>
    <t>Fluorescent, (2) 48", Super T-8 lamp, Instant Start Ballast, NLO (BF: .85-.95)</t>
  </si>
  <si>
    <t>Fluorescent, (2) 48", Super T-8 lamp, Instant Start Ballast, NLO (BF: .85-.95), Tandem 4 Lamp Ballast</t>
  </si>
  <si>
    <t>F42SILL-R</t>
  </si>
  <si>
    <t>Fluorescent, (2) 48", Super T-8 lamp, Instant Start Ballast, RLO (BF&lt;0.85)</t>
  </si>
  <si>
    <t>Fluorescent, (2) 48", Super T-8 lamp, IS Ballast, RLO (BF&lt;0.85), Tandem 4 Lamp Ballast</t>
  </si>
  <si>
    <t>F42SILL-H</t>
  </si>
  <si>
    <t>Fluorescent, (2) 48", Super T-8 lamp, Instant Start Ballast, HLO (BF:.96-2.2)</t>
  </si>
  <si>
    <t>F42SSILL</t>
  </si>
  <si>
    <t>F42SSILL-R</t>
  </si>
  <si>
    <t>F42SSILL-H</t>
  </si>
  <si>
    <t>F42ILL/T4</t>
  </si>
  <si>
    <t>Fluorescent, (2) 48", T-8 lamp, Instant Start Ballast, NLO (BF: .85-.95), Tandem 4 Lamp Ballast</t>
  </si>
  <si>
    <t>F42ILL/T4-R</t>
  </si>
  <si>
    <t>Fluorescent, (2) 48", T-8 lamp, Instant Start Ballast, RLO (BF&lt;0.85), Tandem 4 Lamp Ballast</t>
  </si>
  <si>
    <t>F42ILL-H</t>
  </si>
  <si>
    <t>Fluorescent, (2) 48", T-8 lamp, Instant Start Ballast, HLO (BF:.96-1.1)</t>
  </si>
  <si>
    <t>F42ILL-R</t>
  </si>
  <si>
    <t>Fluorescent, (2) 48", T-8 lamp, Instant Start Ballast, RLO (BF&lt;0.85)</t>
  </si>
  <si>
    <t>F42ILL-V</t>
  </si>
  <si>
    <t>Fluorescent, (2) 48", T-8 lamp, Instant Start Ballast, VHLO (BF&gt;1.1)</t>
  </si>
  <si>
    <t>F42LE</t>
  </si>
  <si>
    <t>Fluorescent, (2) 48", T-8 lamp</t>
  </si>
  <si>
    <t>F42LL</t>
  </si>
  <si>
    <t>Fluorescent, (2) 48", T-8 lamp, Rapid Start Ballast, NLO (BF: .85-.95)</t>
  </si>
  <si>
    <t>F42LL/T4</t>
  </si>
  <si>
    <t>Fluorescent, (2) 48", T-8 lamp, Rapid Start Ballast, NLO (BF: .85-.95), Tandem 4 Lamp Ballast</t>
  </si>
  <si>
    <t>F42LL/T4-R</t>
  </si>
  <si>
    <t>Fluorescent, (2) 48", T-8 lamp, Rapid Start Ballast, RLO (BF&lt;0.85), Tandem 4 Lamp Ballast</t>
  </si>
  <si>
    <t>F42LL-H</t>
  </si>
  <si>
    <t>Fluorescent, (2) 48", T-8 lamp, Rapid Start Ballast, HLO (BF:.96-1.1)</t>
  </si>
  <si>
    <t>F42LL-R</t>
  </si>
  <si>
    <t>Fluorescent, (2) 48", T-8 lamp, Rapid Start Ballast, RLO (BF&lt;0.85)</t>
  </si>
  <si>
    <t>F42LL-V</t>
  </si>
  <si>
    <t>Fluorescent, (2) 48", T-8 lamp, Rapid Start Ballast, VHLO (BF&gt;1.1)</t>
  </si>
  <si>
    <t>F42SE</t>
  </si>
  <si>
    <t>Fluorescent, (2) 48", STD lamp</t>
  </si>
  <si>
    <t>F42GHL</t>
  </si>
  <si>
    <t>Fluorescent, (2) 48", STD HO T5 lamp</t>
  </si>
  <si>
    <t>F42SHS</t>
  </si>
  <si>
    <t>Fluorescent, (2) 48", STD HO lamp</t>
  </si>
  <si>
    <t>F42SIL</t>
  </si>
  <si>
    <t>Fluorescent, (2) 48", STD IS lamp, Electronic ballast</t>
  </si>
  <si>
    <t>F42SIS</t>
  </si>
  <si>
    <t xml:space="preserve">Fluorescent, (2) 48", STD IS lamp </t>
  </si>
  <si>
    <t>F42GL</t>
  </si>
  <si>
    <t>Fluorescent, (2) 48", STD T5 lamp</t>
  </si>
  <si>
    <t>F42SS</t>
  </si>
  <si>
    <t>F42SVS</t>
  </si>
  <si>
    <t>Fluorescent, (2) 48", STD VHO lamp</t>
  </si>
  <si>
    <t>F43EE</t>
  </si>
  <si>
    <t>Fluorescent, (3) 48", ES lamp</t>
  </si>
  <si>
    <t>F43EHS</t>
  </si>
  <si>
    <t>Fluorescent, (3) 48", ES HO lamp (3.5' lamp)</t>
  </si>
  <si>
    <t>F43EIS</t>
  </si>
  <si>
    <t>Fluorescent, (3) 48" ES Instant Start lamp. Magnetic ballast</t>
  </si>
  <si>
    <t>F43EL</t>
  </si>
  <si>
    <t>Fluorescent, (3) 48", T12 ES lamps, Electronic Ballast</t>
  </si>
  <si>
    <t>F43ES</t>
  </si>
  <si>
    <t>F43EVS</t>
  </si>
  <si>
    <t>Fluorescent, (3) 48", VHO ES lamp</t>
  </si>
  <si>
    <t>F43IAL-R</t>
  </si>
  <si>
    <t>Fluorescent, (3) 48", F25T12 lamp, Instant Start Ballast, RLO (BF&lt;0.85)</t>
  </si>
  <si>
    <t>F43ILL</t>
  </si>
  <si>
    <t>Fluorescent, (3) 48", T-8 lamp, Instant Start Ballast, NLO (BF: .85-.95)</t>
  </si>
  <si>
    <t>F43SILL</t>
  </si>
  <si>
    <t>Fluorescent, (3) 48", Super T-8 lamp, Instant Start Ballast, NLO (BF: .85-.95)</t>
  </si>
  <si>
    <t>F43SILL-R</t>
  </si>
  <si>
    <t>Fluorescent, (3) 48", Super T-8 lamp, Instant Start Ballast, RLO (BF&lt;0.85)</t>
  </si>
  <si>
    <t>F43SILL-H</t>
  </si>
  <si>
    <t>Fluorescent, (3) 48", Super T-8 lamp, Instant Start Ballast, HLO (BF:.96-3.3)</t>
  </si>
  <si>
    <t>F43SSILL</t>
  </si>
  <si>
    <t>F43SSILL-R</t>
  </si>
  <si>
    <t>F43SSILL-H</t>
  </si>
  <si>
    <t>F43ILL/2</t>
  </si>
  <si>
    <t>Fluorescent, (3) 48", T-8 lamp, Instant Start Ballast, NLO (BF: .85-.95), (2) ballast</t>
  </si>
  <si>
    <t>F43ILL-H</t>
  </si>
  <si>
    <t>Fluorescent, (3) 48", T-8 lamp, Instant Start Ballast, HLO (BF:.96-1.1)</t>
  </si>
  <si>
    <t>F43ILL-R</t>
  </si>
  <si>
    <t>Fluorescent, (3) 48", T-8 lamp, Instant Start Ballast, RLO (BF&lt;0.85)</t>
  </si>
  <si>
    <t>F43ILL-V</t>
  </si>
  <si>
    <t>Fluorescent, (3) 48", T-8 lamp, Instant Start Ballast, VHLO (BF&gt;1.1)</t>
  </si>
  <si>
    <t>F43LE</t>
  </si>
  <si>
    <t>Fluorescent, (3) 48", T-8 lamp</t>
  </si>
  <si>
    <t>F43LL</t>
  </si>
  <si>
    <t>Fluorescent, (3) 48", T-8 lamp, Rapid Start Ballast, NLO (BF: .85-.95)</t>
  </si>
  <si>
    <t>F43LL/2</t>
  </si>
  <si>
    <t>Fluorescent, (3) 48", T-8 lamp, Rapid Start Ballast, NLO (BF: .85-.95), (2) ballast</t>
  </si>
  <si>
    <t>F43LL-H</t>
  </si>
  <si>
    <t>Fluorescent, (3) 48", T-8 lamp, Rapid Start Ballast, HLO (BF:.96-1.1)</t>
  </si>
  <si>
    <t>F43LL-R</t>
  </si>
  <si>
    <t>Fluorescent, (3) 48", T-8 lamp, Rapid Start Ballast, RLO (BF&lt;0.85)</t>
  </si>
  <si>
    <t>F43SE</t>
  </si>
  <si>
    <t>Fluorescent, (3) 48", STD lamp</t>
  </si>
  <si>
    <t>F43GHL</t>
  </si>
  <si>
    <t>Fluorescent, (3) 48", STD HO T5 lamp</t>
  </si>
  <si>
    <t>F43SHS</t>
  </si>
  <si>
    <t>Fluorescent, (3) 48", STD HO lamp</t>
  </si>
  <si>
    <t>F43SIL</t>
  </si>
  <si>
    <t>Fluorescent, (3) 48", STD IS lamp, Electronic ballast</t>
  </si>
  <si>
    <t>F43SIS</t>
  </si>
  <si>
    <t xml:space="preserve">Fluorescent, (3) 48", STD IS lamp </t>
  </si>
  <si>
    <t>F43SS</t>
  </si>
  <si>
    <t>F43SVS</t>
  </si>
  <si>
    <t>Fluorescent, (3) 48", STD VHO lamp</t>
  </si>
  <si>
    <t>F44EE</t>
  </si>
  <si>
    <t>Fluorescent, (4) 48", ES lamp</t>
  </si>
  <si>
    <t>F44EE/D4</t>
  </si>
  <si>
    <t>Fluorescent, (4) 48", ES lamp, 4 Ballasts (delamped)</t>
  </si>
  <si>
    <t>F44EHS</t>
  </si>
  <si>
    <t>Fluorescent, (4) 48", ES HO lamp</t>
  </si>
  <si>
    <t>F44EIS</t>
  </si>
  <si>
    <t>Fluorescent, (4) 48" ES Instant Start lamp, Magnetic ballast</t>
  </si>
  <si>
    <t>F44EL</t>
  </si>
  <si>
    <t>Fluorescent, (4) 48", T12 ES lamp, Electronic Ballast</t>
  </si>
  <si>
    <t>F44ES</t>
  </si>
  <si>
    <t>F44EVS</t>
  </si>
  <si>
    <t>Fluorescent, (4) 48", VHO ES lamp</t>
  </si>
  <si>
    <t>F44IAL-R</t>
  </si>
  <si>
    <t>Fluorescent, (4) 48", F25T12 lamp, Instant Start Ballast, RLO (BF&lt;0.85)</t>
  </si>
  <si>
    <t>F44ILL</t>
  </si>
  <si>
    <t>Fluorescent, (4) 48", T-8 lamp, Instant Start Ballast, NLO (BF: .85-.95)</t>
  </si>
  <si>
    <t>F44SILL</t>
  </si>
  <si>
    <t>Fluorescent, (4) 48", Super T-8 lamp, Instant Start Ballast, NLO (BF: .85-.95)</t>
  </si>
  <si>
    <t>F44SILL-R</t>
  </si>
  <si>
    <t>Fluorescent, (4) 48", Super T-8 lamp, Instant Start Ballast, RLO (BF&lt;0.85)</t>
  </si>
  <si>
    <t>F44SILL-H</t>
  </si>
  <si>
    <t>Fluorescent, (4) 48", Super T-8 lamp, Instant Start Ballast, HLO (BF:.96-4.4)</t>
  </si>
  <si>
    <t>F44SSILL</t>
  </si>
  <si>
    <t>F44SSILL-R</t>
  </si>
  <si>
    <t>F44SSILL-H</t>
  </si>
  <si>
    <t>F44ILL/2</t>
  </si>
  <si>
    <t>Fluorescent, (4) 48", T-8 lamp, Instant Start Ballast, NLO (BF: .85-.95), (2) ballast</t>
  </si>
  <si>
    <t>F44ILL-R</t>
  </si>
  <si>
    <t>Fluorescent, (4) 48", T-8 lamp, Instant Start Ballast, RLO (BF&lt;0.85)</t>
  </si>
  <si>
    <t>F44LE</t>
  </si>
  <si>
    <t>Fluorescent, (4) 48", T-8 lamp</t>
  </si>
  <si>
    <t>F44LL</t>
  </si>
  <si>
    <t>Fluorescent, (4) 48", T-8 lamp, Rapid Start Ballast, NLO (BF: .85-.95)</t>
  </si>
  <si>
    <t>F44LL/2</t>
  </si>
  <si>
    <t>Fluorescent, (4) 48", T-8 lamp, Rapid Start Ballast, NLO (BF: .85-.95), (2) ballast</t>
  </si>
  <si>
    <t>F44LL-R</t>
  </si>
  <si>
    <t>Fluorescent, (4) 48", T-8 lamp, Rapid Start Ballast, RLO (BF&lt;0.85)</t>
  </si>
  <si>
    <t>F44SE</t>
  </si>
  <si>
    <t>Fluorescent, (4) 48", STD lamp</t>
  </si>
  <si>
    <t>F44GHL</t>
  </si>
  <si>
    <t>Fluorescent, (4) 48", STD HO T5 lamp</t>
  </si>
  <si>
    <t>F44SHS</t>
  </si>
  <si>
    <t>Fluorescent, (4) 48", STD HO lamp</t>
  </si>
  <si>
    <t>F44SIL</t>
  </si>
  <si>
    <t>Fluorescent, (4) 48", STD IS lamp, Electronic ballast</t>
  </si>
  <si>
    <t>F44SIS</t>
  </si>
  <si>
    <t xml:space="preserve">Fluorescent, (4) 48", STD IS lamp </t>
  </si>
  <si>
    <t>F44SS</t>
  </si>
  <si>
    <t>F44SVS</t>
  </si>
  <si>
    <t>Fluorescent, (4) 48", STD VHO lamp</t>
  </si>
  <si>
    <t>F45ILL</t>
  </si>
  <si>
    <t>Fluorescent, (5) 48", T-8 lamp, (1) 3-lamp IS ballast and (1) 2-lamp IS ballast, NLO (BF: .85-.95)</t>
  </si>
  <si>
    <t>F45GHL</t>
  </si>
  <si>
    <t>Fluorescent, (5) 48", STD HO T5 lamp</t>
  </si>
  <si>
    <t>F46EE</t>
  </si>
  <si>
    <t>Fluorescent, (6) 48", ES lamp</t>
  </si>
  <si>
    <t>F46EL</t>
  </si>
  <si>
    <t>F46ES</t>
  </si>
  <si>
    <t>F46EHS</t>
  </si>
  <si>
    <t>Fluorescent, (6) 48", ES HO lamp (3.5' lamp)</t>
  </si>
  <si>
    <t>F46ILL</t>
  </si>
  <si>
    <t>Fluorescent, (6) 48", T-8 lamp, Instant Start Ballast, NLO (BF: .85-.95)</t>
  </si>
  <si>
    <t>F46ILL-R</t>
  </si>
  <si>
    <t>Fluorescent, (6) 48", T-8 lamp, Instant Start Ballast, RLO (BF&lt; .85)</t>
  </si>
  <si>
    <t>F46LL</t>
  </si>
  <si>
    <t>Fluorescent, (6) 48", T-8 lamp,  NLO (BF: .85-.95)</t>
  </si>
  <si>
    <t>F46GHL</t>
  </si>
  <si>
    <t>Fluorescent, (6) 48", STD HO T5 lamp</t>
  </si>
  <si>
    <t>F46SE</t>
  </si>
  <si>
    <t>Fluorescent, (6) 48", STD lamp</t>
  </si>
  <si>
    <t>F46SS</t>
  </si>
  <si>
    <t>F48EE</t>
  </si>
  <si>
    <t>Fluorescent, (8) 48", ES lamp</t>
  </si>
  <si>
    <t>F48EHS</t>
  </si>
  <si>
    <t>Fluorescent, (8) 48", ES HO lamp (3.5' lamp)</t>
  </si>
  <si>
    <t>F48ILL</t>
  </si>
  <si>
    <t>Fluorescent, (8) 48", T-8 lamp, Instant Start Ballast, NLO (BF: .85-.95)</t>
  </si>
  <si>
    <t>F48ILL-R</t>
  </si>
  <si>
    <t>Fluorescent, (8) 48", T-8 lamp, Instant Start Ballast, RLO (BF&lt;0.85)</t>
  </si>
  <si>
    <t>F48GHL</t>
  </si>
  <si>
    <t>Fluorescent, (8) 48", STD HO T5 lamp</t>
  </si>
  <si>
    <t>F51ILHL</t>
  </si>
  <si>
    <t>F60T12/HO</t>
  </si>
  <si>
    <t>Fluorescent, (1) 60", T-8 HO lamp, Instant Start Ballast</t>
  </si>
  <si>
    <t>F51ILL</t>
  </si>
  <si>
    <t>F40T8</t>
  </si>
  <si>
    <t>Fluorescent, (1) 60", T-8 lamp, Instant Start Ballast, NLO (BF: .85-.95)</t>
  </si>
  <si>
    <t>F51ILL/T2</t>
  </si>
  <si>
    <t>Fluorescent, (1) 60", T-8 lamp, Instant Start Ballast, NLO (BF: .85-.95), Tandem 2 Lamp Ballast</t>
  </si>
  <si>
    <t>F51ILL/T3</t>
  </si>
  <si>
    <t>Fluorescent, (1) 60", T-8 lamp, Instant Start Ballast, NLO (BF: .85-.95), Tandem 3 Lamp Ballast</t>
  </si>
  <si>
    <t>F51ILL/T4</t>
  </si>
  <si>
    <t>Fluorescent, (1) 60", T-8 lamp, Instant Start Ballast, NLO (BF: .85-.95), Tandem 4 Lamp Ballast</t>
  </si>
  <si>
    <t>F51ILL-R</t>
  </si>
  <si>
    <t>Fluorescent, (1) 60", T-8 lamp, Instant Start Ballast, RLO (BF&lt;0.85)</t>
  </si>
  <si>
    <t>F51SHE</t>
  </si>
  <si>
    <t>Fluorescent, (1) 60", STD HO lamp</t>
  </si>
  <si>
    <t>F51SHL</t>
  </si>
  <si>
    <t>F51GHL</t>
  </si>
  <si>
    <t>F60T5/HO</t>
  </si>
  <si>
    <t>Fluorescent, (1) 60", STD HO T5 lamp</t>
  </si>
  <si>
    <t>F51SHS</t>
  </si>
  <si>
    <t>F51SL</t>
  </si>
  <si>
    <t>F60T12</t>
  </si>
  <si>
    <t>Fluorescent, (1) 60", STD lamp</t>
  </si>
  <si>
    <t>F51GL</t>
  </si>
  <si>
    <t>F60T5</t>
  </si>
  <si>
    <t>Fluorescent, (1) 60", STD T5 lamp</t>
  </si>
  <si>
    <t>F51SS</t>
  </si>
  <si>
    <t>F51SVS</t>
  </si>
  <si>
    <t>F60T12/VHO</t>
  </si>
  <si>
    <t>Fluorescent, (1) 60", VHO ES lamp</t>
  </si>
  <si>
    <t>F52ILHL</t>
  </si>
  <si>
    <t>Fluorescent, (2) 60", T-8 HO lamp, Instant Start Ballast</t>
  </si>
  <si>
    <t>F52ILL</t>
  </si>
  <si>
    <t>Fluorescent, (2) 60", T-8 lamp, Instant Start Ballast, NLO (BF: .85-.95)</t>
  </si>
  <si>
    <t>F52ILL/T4</t>
  </si>
  <si>
    <t>Fluorescent, (2) 60", T-8 lamp, Instant Start Ballast, NLO (BF: .85-.95), Tandem 2 Lamp Ballast</t>
  </si>
  <si>
    <t>F52ILL-H</t>
  </si>
  <si>
    <t>Fluorescent, (2) 60", T-8 lamp, Instant Start Ballast, HLO (BF:.96-1.1)</t>
  </si>
  <si>
    <t>F52ILL-R</t>
  </si>
  <si>
    <t>Fluorescent, (2) 60", T-8 lamp, Instant Start Ballast, RLO (BF&lt;0.85)</t>
  </si>
  <si>
    <t>F52SHE</t>
  </si>
  <si>
    <t>Fluorescent, (2) 60", STD HO lamp</t>
  </si>
  <si>
    <t>F52SHL</t>
  </si>
  <si>
    <t>F52SHS</t>
  </si>
  <si>
    <t>F52SL</t>
  </si>
  <si>
    <t>Fluorescent, (2) 60", STD lamp</t>
  </si>
  <si>
    <t>F52GL</t>
  </si>
  <si>
    <t>Fluorescent, (2) 60", STD T5 lamp</t>
  </si>
  <si>
    <t>F52SS</t>
  </si>
  <si>
    <t>F52SVS</t>
  </si>
  <si>
    <t>Fluorescent, (2) 60", VHO ES lamp</t>
  </si>
  <si>
    <t>F53ILL</t>
  </si>
  <si>
    <t>Fluorescent, (3) 60", T-8 lamp, Instant Start Ballast, NLO (BF: .85-.95)</t>
  </si>
  <si>
    <t>F53ILL-H</t>
  </si>
  <si>
    <t>Fluorescent, (3) 60", T-8 lamp, Instant Start Ballast, HLO (BF:.96-1.1)</t>
  </si>
  <si>
    <t>F54ILL</t>
  </si>
  <si>
    <t>Fluorescent, (4) 60", T-8 lamp, Instant Start Ballast, NLO (BF: .85-.95)</t>
  </si>
  <si>
    <t>F54ILL-H</t>
  </si>
  <si>
    <t>Fluorescent, (4) 60", T-8 lamp, Instant Start Ballast, HLO (BF:.96-1.1)</t>
  </si>
  <si>
    <t>F61ISL</t>
  </si>
  <si>
    <t>F72T12</t>
  </si>
  <si>
    <t>Fluorescent, (1) 72", STD lamp, IS electronic ballast</t>
  </si>
  <si>
    <t>F61SE</t>
  </si>
  <si>
    <t>Fluorescent, (1) 72", STD lamp</t>
  </si>
  <si>
    <t>F61SHS</t>
  </si>
  <si>
    <t>F72T12/HO</t>
  </si>
  <si>
    <t>Fluorescent, (1) 72", STD HO lamp</t>
  </si>
  <si>
    <t>F61SS</t>
  </si>
  <si>
    <t>F61SVS</t>
  </si>
  <si>
    <t>F72T12/VHO</t>
  </si>
  <si>
    <t>Fluorescent, (1) 72", VHO lamp</t>
  </si>
  <si>
    <t>F62ILHL</t>
  </si>
  <si>
    <t>F72T8</t>
  </si>
  <si>
    <t>Fluorescent, (2) 72", T-8 HO lamp, Instant Start Ballast</t>
  </si>
  <si>
    <t>F62ISL</t>
  </si>
  <si>
    <t>Fluorescent, (2) 72", STD lamp, IS electronic ballast</t>
  </si>
  <si>
    <t>F62SE</t>
  </si>
  <si>
    <t>Fluorescent, (2) 72", STD lamp</t>
  </si>
  <si>
    <t>F62SHE</t>
  </si>
  <si>
    <t>Fluorescent, (2) 72", STD HO lamp</t>
  </si>
  <si>
    <t>F62SHS</t>
  </si>
  <si>
    <t>F62SL</t>
  </si>
  <si>
    <t>F62SS</t>
  </si>
  <si>
    <t>F62SVS</t>
  </si>
  <si>
    <t>Fluorescent, (2) 72", VHO lamp</t>
  </si>
  <si>
    <t>F63ISL</t>
  </si>
  <si>
    <t>Fluorescent, (3) 72", STD lamp, IS electronic ballast</t>
  </si>
  <si>
    <t>F63SS</t>
  </si>
  <si>
    <t>Fluorescent, (3) 72", STD lamp</t>
  </si>
  <si>
    <t>F64ISL</t>
  </si>
  <si>
    <t>Fluorescent, (4) 72", STD lamp, IS electronic ballast</t>
  </si>
  <si>
    <t>F64SE</t>
  </si>
  <si>
    <t>Fluorescent, (4) 72", STD lamp</t>
  </si>
  <si>
    <t>F64SHE</t>
  </si>
  <si>
    <t>Fluorescent, (4) 72", STD HO lamp</t>
  </si>
  <si>
    <t>F64SS</t>
  </si>
  <si>
    <t>F81EE</t>
  </si>
  <si>
    <t xml:space="preserve">Customer Business Name:  </t>
  </si>
  <si>
    <t>Customer Contact Name:</t>
  </si>
  <si>
    <t>F96T12/ES</t>
  </si>
  <si>
    <t>Fluorescent, (1) 96", ES lamp</t>
  </si>
  <si>
    <t>F81EE/T2</t>
  </si>
  <si>
    <t>Fluorescent, (1) 96", ES lamp, tandem to 2-lamp ballast</t>
  </si>
  <si>
    <t>F81EHL</t>
  </si>
  <si>
    <t>F96T12/HO/ES</t>
  </si>
  <si>
    <t>Fluorescent, (1) 96", ES HO lamp</t>
  </si>
  <si>
    <t>F81EHL/T2</t>
  </si>
  <si>
    <t>Fluorescent, (1) 96", ES HO lamp, Rapid Start Ballast, NLO (BF: .85-.95), Tandem 2 Lamp Ballast</t>
  </si>
  <si>
    <t>F81EHS</t>
  </si>
  <si>
    <t>F81EL</t>
  </si>
  <si>
    <t>F81EL/T2</t>
  </si>
  <si>
    <t>Fluorescent, (1) 96", ES lamp, Rapid Start Ballast, NLO (BF: .85-.95), Tandem 2 Lamp Ballast</t>
  </si>
  <si>
    <t>F81ES</t>
  </si>
  <si>
    <t>F81ES/T2</t>
  </si>
  <si>
    <t>F81EVS</t>
  </si>
  <si>
    <t>F96T12/VHO/ES</t>
  </si>
  <si>
    <t>Fluorescent, (1) 96", ES VHO lamp</t>
  </si>
  <si>
    <t>F81ILL</t>
  </si>
  <si>
    <t>F96T8</t>
  </si>
  <si>
    <t>Fluorescent, (1) 96", T-8 lamp, Instant Start Ballast, NLO (BF: .85-.95)</t>
  </si>
  <si>
    <t>F81ILL/T2</t>
  </si>
  <si>
    <t>Fluorescent, (1) 96", T-8 lamp, Instant Start Ballast, NLO (BF: .85-.95), Tandem 2 Lamp Ballast</t>
  </si>
  <si>
    <t>F81ILL/T2-R</t>
  </si>
  <si>
    <t>Fluorescent, (1) 96", T-8 lamp, Instant Start Ballast, RLO (BF&lt;.85), Tandem 2 Lamp Ballast</t>
  </si>
  <si>
    <t>F81ILL-H</t>
  </si>
  <si>
    <t>Fluorescent, (1) 96", T-8 lamp, Instant Start Ballast, HLO (BF:.96-1.1)</t>
  </si>
  <si>
    <t>F81ILL-R</t>
  </si>
  <si>
    <t>Fluorescent, (1) 96", T-8 lamp, Instant Start Ballast, RLO (BF&lt;0.85)</t>
  </si>
  <si>
    <t>F81ILL-V</t>
  </si>
  <si>
    <t>Fluorescent, (1) 96", T-8 lamp, Instant Start Ballast, VHLO (BF&gt;1.1)</t>
  </si>
  <si>
    <t>F81LHL</t>
  </si>
  <si>
    <t>F96T8/HO</t>
  </si>
  <si>
    <t>Fluorescent, (1) 96", T8 HO lamp</t>
  </si>
  <si>
    <t>F81LHL/T2</t>
  </si>
  <si>
    <t>Customer Contact Telephone:</t>
  </si>
  <si>
    <t>Customer Contact Email:</t>
  </si>
  <si>
    <t>Kilowatts Below Code</t>
  </si>
  <si>
    <t>Project Application ID (If Assigned):</t>
  </si>
  <si>
    <t>Cut Sheet 1</t>
  </si>
  <si>
    <t>Cut Sheet 2</t>
  </si>
  <si>
    <t>Cut Sheet 3</t>
  </si>
  <si>
    <t>Cut Sheet 4</t>
  </si>
  <si>
    <t>Cut Sheet 5</t>
  </si>
  <si>
    <t>Cut Sheet 6</t>
  </si>
  <si>
    <t>Cut Sheet 7</t>
  </si>
  <si>
    <t>Cut Sheet 8</t>
  </si>
  <si>
    <t>Cut Sheet 9</t>
  </si>
  <si>
    <t>Cut Sheet 10</t>
  </si>
  <si>
    <t>Cut Sheet 11</t>
  </si>
  <si>
    <t>Cut Sheet 12</t>
  </si>
  <si>
    <t>Cut Sheet 13</t>
  </si>
  <si>
    <t>Cut Sheet 14</t>
  </si>
  <si>
    <t>Cut Sheet 15</t>
  </si>
  <si>
    <t>Cut Sheet 16</t>
  </si>
  <si>
    <t>Cut Sheet 17</t>
  </si>
  <si>
    <t>Cut Sheet 18</t>
  </si>
  <si>
    <t>Cut Sheet 19</t>
  </si>
  <si>
    <t>Cut Sheet 20</t>
  </si>
  <si>
    <t>Fluorescent, (1) 96", T8 HO lamp, tandem wired to 2-lamp ballast</t>
  </si>
  <si>
    <t>F81SE</t>
  </si>
  <si>
    <t>F96T12</t>
  </si>
  <si>
    <t>Fluorescent, (1) 96", STD lamp</t>
  </si>
  <si>
    <t>F96T12/HO</t>
  </si>
  <si>
    <t>F81SHE</t>
  </si>
  <si>
    <t>Fluorescent, (1) 96", STD HO lamp</t>
  </si>
  <si>
    <t>F81SHL/T2</t>
  </si>
  <si>
    <t>Fluorescent, (1) 96", STD HO lamp, Rapid Start Ballast, NLO (BF: .85-.95), Tandem 2 Lamp Ballast</t>
  </si>
  <si>
    <t>F81SHS</t>
  </si>
  <si>
    <t>F81SL</t>
  </si>
  <si>
    <t>Fluorescent, (1) 96", STD lamp, Instant Start Ballast, NLO (BF: .85-.95)</t>
  </si>
  <si>
    <t>F81SL/T2</t>
  </si>
  <si>
    <t>Fluorescent, (1) 96", STD lamp, Rapid Start Ballast, NLO (BF: .85-.95), Tandem 2 Lamp Ballast</t>
  </si>
  <si>
    <t>F81SS</t>
  </si>
  <si>
    <t>F81SVS</t>
  </si>
  <si>
    <t>F96T12/VHO</t>
  </si>
  <si>
    <t>Fluorescent, (1) 96", STD VHO lamp</t>
  </si>
  <si>
    <t>F82EE</t>
  </si>
  <si>
    <t>Fluorescent, (2) 96", ES lamp</t>
  </si>
  <si>
    <t>F82EHE</t>
  </si>
  <si>
    <t>Fluorescent, (2) 96", ES HO lamp</t>
  </si>
  <si>
    <t>F82EHL</t>
  </si>
  <si>
    <t>F82EHS</t>
  </si>
  <si>
    <t>F82EL</t>
  </si>
  <si>
    <t>F82ES</t>
  </si>
  <si>
    <t>F82EVS</t>
  </si>
  <si>
    <t>Fluorescent, (2) 96", ES VHO lamp</t>
  </si>
  <si>
    <t>F82ILL</t>
  </si>
  <si>
    <t>Fluorescent, (2) 96", T-8 lamp, Instant Start Ballast, NLO (BF: .85-.95)</t>
  </si>
  <si>
    <t>F82ILL-R</t>
  </si>
  <si>
    <t>Fluorescent, (2) 96", T-8 lamp, Instant Start Ballast, RLO (BF&lt;0.85)</t>
  </si>
  <si>
    <t>F82LHL</t>
  </si>
  <si>
    <t>Fluorescent, (2) 96", T8 HO lamp</t>
  </si>
  <si>
    <t>F82SE</t>
  </si>
  <si>
    <t>Fluorescent, (2) 96", STD lamp</t>
  </si>
  <si>
    <t>F82SHE</t>
  </si>
  <si>
    <t>Fluorescent, (2) 96", STD HO lamp</t>
  </si>
  <si>
    <t>F82SHL</t>
  </si>
  <si>
    <t>F82SHS</t>
  </si>
  <si>
    <t>F82SL</t>
  </si>
  <si>
    <t>Fluorescent, (2) 96", STD lamp, Instant Start Ballast, NLO (BF: .85-.95)</t>
  </si>
  <si>
    <t>F82SS</t>
  </si>
  <si>
    <t>F82SVS</t>
  </si>
  <si>
    <t>Fluorescent, (2) 96", STD VHO lamp</t>
  </si>
  <si>
    <t>F83EE</t>
  </si>
  <si>
    <t>Fluorescent, (3) 96", ES lamp</t>
  </si>
  <si>
    <t>F83EHE</t>
  </si>
  <si>
    <t>Fluorescent, (3) 96", ES HO lamp, (1) 2-lamp ES Ballast, (1) 1-lamp STD Ballast</t>
  </si>
  <si>
    <t>Mag-ES/STD</t>
  </si>
  <si>
    <t>F83EHS</t>
  </si>
  <si>
    <t>Fluorescent, (3) 96", ES HO lamp</t>
  </si>
  <si>
    <t>F83EL</t>
  </si>
  <si>
    <t>F83ES</t>
  </si>
  <si>
    <t>F83EVS</t>
  </si>
  <si>
    <t>Fluorescent, (3) 96", ES VHO lamp</t>
  </si>
  <si>
    <t>F83ILL</t>
  </si>
  <si>
    <t>Fluorescent, (3) 96", T-8 lamp, Instant Start Ballast, NLO (BF: .85-.95)</t>
  </si>
  <si>
    <t>F83SHS</t>
  </si>
  <si>
    <t>Fluorescent, (3) 96", STD HO lamp</t>
  </si>
  <si>
    <t>F83SS</t>
  </si>
  <si>
    <t>Fluorescent, (3) 96", STD lamp</t>
  </si>
  <si>
    <t>F83SVS</t>
  </si>
  <si>
    <t>Fluorescent, (3) 96", STD VHO lamp</t>
  </si>
  <si>
    <t>F84EE</t>
  </si>
  <si>
    <t>Fluorescent, (4) 96", ES lamp</t>
  </si>
  <si>
    <t>F84EHE</t>
  </si>
  <si>
    <t>Fluorescent, (4) 96", ES HO lamp</t>
  </si>
  <si>
    <t>F84EHL</t>
  </si>
  <si>
    <t>F84EHS</t>
  </si>
  <si>
    <t>F84EL</t>
  </si>
  <si>
    <t>F84ES</t>
  </si>
  <si>
    <t>F84EVS</t>
  </si>
  <si>
    <t>Fluorescent, (4) 96", ES VHO lamp</t>
  </si>
  <si>
    <t>F84ILL</t>
  </si>
  <si>
    <t>Fluorescent, (4) 96", T-8 lamp, Instant Start Ballast, NLO (BF: .85-.95)</t>
  </si>
  <si>
    <t>F84LHL</t>
  </si>
  <si>
    <t>Fluorescent, (4) 96", T8 HO lamp</t>
  </si>
  <si>
    <t>F84SE</t>
  </si>
  <si>
    <t>Fluorescent, (4) 96", STD lamp</t>
  </si>
  <si>
    <t>F84SHE</t>
  </si>
  <si>
    <t>Fluorescent, (4) 96", STD HO lamp</t>
  </si>
  <si>
    <t>F84SHL</t>
  </si>
  <si>
    <t>F84SHS</t>
  </si>
  <si>
    <t>F84SL</t>
  </si>
  <si>
    <t>Fluorescent, (4) 96", STD lamp, Instant Start Ballast, NLO (BF: .85-.95)</t>
  </si>
  <si>
    <t>F84SS</t>
  </si>
  <si>
    <t>F84SVS</t>
  </si>
  <si>
    <t>Fluorescent, (4) 96", STD VHO lamp</t>
  </si>
  <si>
    <t>F86EHS</t>
  </si>
  <si>
    <t>Fluorescent, (6) 96", ES HO lamp</t>
  </si>
  <si>
    <t>F86ILL</t>
  </si>
  <si>
    <t>Fluorescent, (6) 96", T-8 lamp, Instant Start Ballast, NLO (BF: .85-.95)</t>
  </si>
  <si>
    <t>F86EE</t>
  </si>
  <si>
    <t>Fluorescent, (6) 96", ES lamp</t>
  </si>
  <si>
    <t>F86EL</t>
  </si>
  <si>
    <t>Circline Fluorescent Fixtures</t>
  </si>
  <si>
    <t>FC12/1</t>
  </si>
  <si>
    <t>FC12T9</t>
  </si>
  <si>
    <t>Fluorescent, (1) 12" circular lamp, RS ballast</t>
  </si>
  <si>
    <t>FC12/2</t>
  </si>
  <si>
    <t>Fluorescent, (2) 12" circular lamp, RS ballast</t>
  </si>
  <si>
    <t>FC16/1</t>
  </si>
  <si>
    <t>FC16T9</t>
  </si>
  <si>
    <t>Fluorescent, (1) 16" circular lamp</t>
  </si>
  <si>
    <t>FC20</t>
  </si>
  <si>
    <t>FC6T9</t>
  </si>
  <si>
    <t>Fluorescent, Circlite, (1) 20W lamp, Preheat ballast</t>
  </si>
  <si>
    <t>FC22/1</t>
  </si>
  <si>
    <t>FC8T9</t>
  </si>
  <si>
    <t>Fluorescent, Circlite, (1) 22W lamp, preheat ballast</t>
  </si>
  <si>
    <t>FC22/32/1</t>
  </si>
  <si>
    <t>FC22/32T9</t>
  </si>
  <si>
    <t>Fluorescent, Circlite, (1) 22W/32W lamp, preheat ballast</t>
  </si>
  <si>
    <t>22/32</t>
  </si>
  <si>
    <t>FC32/1</t>
  </si>
  <si>
    <t>Fluorescent, Circline, (1) 32W lamp, preheat ballast</t>
  </si>
  <si>
    <t>FC32/40/1</t>
  </si>
  <si>
    <t>FC32/40T9</t>
  </si>
  <si>
    <t>Fluorescent, Circlite, (1) 32W/40W lamp, preheat ballast</t>
  </si>
  <si>
    <t>32/40</t>
  </si>
  <si>
    <t>FC40/1</t>
  </si>
  <si>
    <t>FC44/1</t>
  </si>
  <si>
    <t>FC44T9</t>
  </si>
  <si>
    <t>Fluorescent, Circlite, (1) 44W lamp, preheat ballast</t>
  </si>
  <si>
    <t>FC6/1</t>
  </si>
  <si>
    <t>Fluorescent, (1) 6" circular lamp, RS ballast</t>
  </si>
  <si>
    <t>FC8/1</t>
  </si>
  <si>
    <t>Fluorescent, (1) 8" circular lamp, RS ballast</t>
  </si>
  <si>
    <t>FC8/2</t>
  </si>
  <si>
    <t>Fluorescent, (2) 8" circular lamp, RS ballast</t>
  </si>
  <si>
    <t>U-Tube Fluorescent Fixtures</t>
  </si>
  <si>
    <t>FU1EE</t>
  </si>
  <si>
    <t>FU40T12/ES</t>
  </si>
  <si>
    <t>Fluorescent, (1) U-Tube, ES lamp</t>
  </si>
  <si>
    <t>FU1ILL</t>
  </si>
  <si>
    <t>FU31T8/6</t>
  </si>
  <si>
    <t>Fluorescent, (1) U-Tube, T-8 lamp, Instant Start ballast</t>
  </si>
  <si>
    <t>FU1LL</t>
  </si>
  <si>
    <t>Fluorescent, (1) U-Tube, T-8 lamp</t>
  </si>
  <si>
    <t>FU1LL-R</t>
  </si>
  <si>
    <t>Fluorescent, (1) U-Tube, T-8 lamp, RLO (BF&lt;0.85)</t>
  </si>
  <si>
    <t>FU2SS</t>
  </si>
  <si>
    <t>FU40T12</t>
  </si>
  <si>
    <t>Fluorescent, (2) U-Tube, STD lamp</t>
  </si>
  <si>
    <t>FU2SE</t>
  </si>
  <si>
    <t>FU2EE</t>
  </si>
  <si>
    <t>Fluorescent, (2) U-Tube, ES lamp</t>
  </si>
  <si>
    <t>FU2ES</t>
  </si>
  <si>
    <t>FU2ILL</t>
  </si>
  <si>
    <t>Fluorescent, (2) U-Tube, T-8 lamp, Instant Start Ballast</t>
  </si>
  <si>
    <t>FU2ILL/T4</t>
  </si>
  <si>
    <t>Fluorescent, (2) U-Tube, T-8 lamp, Instant Start Ballast, tandem wired</t>
  </si>
  <si>
    <t>FU2ILL/T4-R</t>
  </si>
  <si>
    <t>Fluorescent, (2) U-Tube, T-8 lamp, Instant Start Ballast, RLO, tandem wired</t>
  </si>
  <si>
    <t>FU2ILL-H</t>
  </si>
  <si>
    <t>Fluorescent, (2) U-Tube, T-8 lamp, Instant Start HLO Ballast</t>
  </si>
  <si>
    <t>FU2ILL-R</t>
  </si>
  <si>
    <t>Fluorescent, (2) U-Tube, T-8 lamp, Instant Start RLO Ballast</t>
  </si>
  <si>
    <t>FU2LL</t>
  </si>
  <si>
    <t>Fluorescent, (2) U-Tube, T-8 lamp</t>
  </si>
  <si>
    <t>FU2LL/T2</t>
  </si>
  <si>
    <t>Fluorescent, (2) U-Tube, T-8 lamp, Tandem 4 lamp ballast</t>
  </si>
  <si>
    <t>FU2LL-R</t>
  </si>
  <si>
    <t>Fluorescent, (2) U-Tube, T-8 lamp, RLO (BF&lt;0.85)</t>
  </si>
  <si>
    <t>FU3EE</t>
  </si>
  <si>
    <t>Fluorescent, (3) U-Tube, ES lamp</t>
  </si>
  <si>
    <t>FU3ILL</t>
  </si>
  <si>
    <t>Fluorescent, (3) U-Tube, T-8 lamp, Instant Start Ballast</t>
  </si>
  <si>
    <t>FU3ILL-R</t>
  </si>
  <si>
    <t>Fluorescent, (3) U-Tube, T-8 lamp, Instant Start RLO Ballast</t>
  </si>
  <si>
    <t>Standard Incandescent Fixtures</t>
  </si>
  <si>
    <t>I100/1</t>
  </si>
  <si>
    <t>I100</t>
  </si>
  <si>
    <t>Incandescent, (1) 100W lamp</t>
  </si>
  <si>
    <t>I100/2</t>
  </si>
  <si>
    <t>Incandescent, (2) 100W lamp</t>
  </si>
  <si>
    <t>I100/3</t>
  </si>
  <si>
    <t>Incandescent, (3) 100W lamp</t>
  </si>
  <si>
    <t>I100/4</t>
  </si>
  <si>
    <t>Incandescent, (4) 100W lamp</t>
  </si>
  <si>
    <t>I100/5</t>
  </si>
  <si>
    <t>Incandescent, (5) 100W lamp</t>
  </si>
  <si>
    <t>I1000/1</t>
  </si>
  <si>
    <t>I1000</t>
  </si>
  <si>
    <t>Incandescent, (1) 1000W lamp</t>
  </si>
  <si>
    <t>I100E/1</t>
  </si>
  <si>
    <t>I100/ES</t>
  </si>
  <si>
    <t>Incandescent, (1) 100W ES lamp</t>
  </si>
  <si>
    <t>I100EL/1</t>
  </si>
  <si>
    <t>I100/ES/LL</t>
  </si>
  <si>
    <t>Incandescent, (1) 100W ES/LL lamp</t>
  </si>
  <si>
    <t>I120/1</t>
  </si>
  <si>
    <t>I120</t>
  </si>
  <si>
    <t>Incandescent, (1) 120W lamp</t>
  </si>
  <si>
    <t>I120/2</t>
  </si>
  <si>
    <t>Incandescent, (2) 120W lamp</t>
  </si>
  <si>
    <t>I125/1</t>
  </si>
  <si>
    <t>I125</t>
  </si>
  <si>
    <t>Incandescent, (1) 125W lamp</t>
  </si>
  <si>
    <t>I135/1</t>
  </si>
  <si>
    <t>I135</t>
  </si>
  <si>
    <t>Incandescent, (1) 135W lamp</t>
  </si>
  <si>
    <t>I135/2</t>
  </si>
  <si>
    <t>Incandescent, (2) 135W lamp</t>
  </si>
  <si>
    <t>I15/1</t>
  </si>
  <si>
    <t>Incandescent, (1) 15W lamp</t>
  </si>
  <si>
    <t>I15/2</t>
  </si>
  <si>
    <t>Incandescent, (2) 15W lamp</t>
  </si>
  <si>
    <t>I150/1</t>
  </si>
  <si>
    <t>I150</t>
  </si>
  <si>
    <t>Incandescent, (1) 150W lamp</t>
  </si>
  <si>
    <t>I150/2</t>
  </si>
  <si>
    <t>Incandescent, (2) 150W lamp</t>
  </si>
  <si>
    <t>I1500/1</t>
  </si>
  <si>
    <t>I1500</t>
  </si>
  <si>
    <t>Incandescent, (1) 1500W lamp</t>
  </si>
  <si>
    <t>I150E/1</t>
  </si>
  <si>
    <t>I150/ES</t>
  </si>
  <si>
    <t>Incandescent, (1) 150W ES lamp</t>
  </si>
  <si>
    <t>I150EL/1</t>
  </si>
  <si>
    <t>I150/ES/LL</t>
  </si>
  <si>
    <t>Incandescent, (1) 150W ES/LL lamp</t>
  </si>
  <si>
    <t>I170/1</t>
  </si>
  <si>
    <t>I170</t>
  </si>
  <si>
    <t>Incandescent, (1) 170W lamp</t>
  </si>
  <si>
    <t>I20/1</t>
  </si>
  <si>
    <t>Incandescent, (1) 20W lamp</t>
  </si>
  <si>
    <t>I20/2</t>
  </si>
  <si>
    <t>Incandescent, (2) 20W lamp</t>
  </si>
  <si>
    <t>I200/1</t>
  </si>
  <si>
    <t>I200</t>
  </si>
  <si>
    <t>Incandescent, (1) 200W lamp</t>
  </si>
  <si>
    <t>I200/2</t>
  </si>
  <si>
    <t>Incandescent, (2) 200W lamp</t>
  </si>
  <si>
    <t>I2000/1</t>
  </si>
  <si>
    <t>I2000</t>
  </si>
  <si>
    <t>Incandescent, (1) 2000W lamp</t>
  </si>
  <si>
    <t>I200L/1</t>
  </si>
  <si>
    <t>I200/LL</t>
  </si>
  <si>
    <t>Incandescent, (1) 200W LL lamp</t>
  </si>
  <si>
    <t>I25/1</t>
  </si>
  <si>
    <t>Incandescent, (1) 25W lamp</t>
  </si>
  <si>
    <t>I25/2</t>
  </si>
  <si>
    <t>Incandescent, (2) 25W lamp</t>
  </si>
  <si>
    <t>I25/4</t>
  </si>
  <si>
    <t>Incandescent, (4) 25W lamp</t>
  </si>
  <si>
    <t>I250/1</t>
  </si>
  <si>
    <t>I250</t>
  </si>
  <si>
    <t>Incandescent, (1) 250W lamp</t>
  </si>
  <si>
    <t>I300/1</t>
  </si>
  <si>
    <t>I300</t>
  </si>
  <si>
    <t>Incandescent, (1) 300W lamp</t>
  </si>
  <si>
    <t>I34/1</t>
  </si>
  <si>
    <t>Incandescent, (1) 34W lamp</t>
  </si>
  <si>
    <t>I34/2</t>
  </si>
  <si>
    <t>Incandescent, (2) 34W lamp</t>
  </si>
  <si>
    <t>I36/1</t>
  </si>
  <si>
    <t>I36</t>
  </si>
  <si>
    <t>Incandescent, (1) 36W lamp</t>
  </si>
  <si>
    <t>I40/1</t>
  </si>
  <si>
    <t>Incandescent, (1) 40W lamp</t>
  </si>
  <si>
    <t>I40/2</t>
  </si>
  <si>
    <t>Incandescent, (2) 40W lamp</t>
  </si>
  <si>
    <t>I400/1</t>
  </si>
  <si>
    <t>I400</t>
  </si>
  <si>
    <t>Incandescent, (1) 400W lamp</t>
  </si>
  <si>
    <t>I40E/1</t>
  </si>
  <si>
    <t>I40/ES</t>
  </si>
  <si>
    <t>Incandescent, (1) 40W ES lamp</t>
  </si>
  <si>
    <t>I40EL/1</t>
  </si>
  <si>
    <t>I40/ES/LL</t>
  </si>
  <si>
    <t>Incandescent, (1) 40W ES/LL lamp</t>
  </si>
  <si>
    <t>I42/1</t>
  </si>
  <si>
    <t>I42</t>
  </si>
  <si>
    <t>Incandescent, (1) 42W lamp</t>
  </si>
  <si>
    <t>I448/1</t>
  </si>
  <si>
    <t>I448</t>
  </si>
  <si>
    <t>Incandescent, (1) 448W lamp</t>
  </si>
  <si>
    <t>I45/1</t>
  </si>
  <si>
    <t>I45</t>
  </si>
  <si>
    <t>Incandescent, (1) 45W lamp</t>
  </si>
  <si>
    <t>I50/1</t>
  </si>
  <si>
    <t>Incandescent, (1) 50W lamp</t>
  </si>
  <si>
    <t>I50/2</t>
  </si>
  <si>
    <t>Incandescent, (2) 50W lamp</t>
  </si>
  <si>
    <t>I500/1</t>
  </si>
  <si>
    <t>I500</t>
  </si>
  <si>
    <t>Incandescent, (1) 500W lamp</t>
  </si>
  <si>
    <t>I52/1</t>
  </si>
  <si>
    <t>I52</t>
  </si>
  <si>
    <t>Incandescent, (1) 52W lamp</t>
  </si>
  <si>
    <t>I52/2</t>
  </si>
  <si>
    <t>Incandescent, (2) 52W lamp</t>
  </si>
  <si>
    <t>I54/1</t>
  </si>
  <si>
    <t>I54</t>
  </si>
  <si>
    <t>Incandescent, (1) 54W lamp</t>
  </si>
  <si>
    <t>I54/2</t>
  </si>
  <si>
    <t>Incandescent, (2) 54W lamp</t>
  </si>
  <si>
    <t>I55/1</t>
  </si>
  <si>
    <t>I55</t>
  </si>
  <si>
    <t>Incandescent, (1) 55W lamp</t>
  </si>
  <si>
    <t>I55/2</t>
  </si>
  <si>
    <t>Incandescent, (2) 55W lamp</t>
  </si>
  <si>
    <t>I60/1</t>
  </si>
  <si>
    <t>I60</t>
  </si>
  <si>
    <t>Incandescent, (1) 60W lamp</t>
  </si>
  <si>
    <t>I60/2</t>
  </si>
  <si>
    <t>Incandescent, (2) 60W lamp</t>
  </si>
  <si>
    <t>I60/3</t>
  </si>
  <si>
    <t>Incandescent, (3) 60W lamp</t>
  </si>
  <si>
    <t>I60/4</t>
  </si>
  <si>
    <t>Incandescent, (4) 60W lamp</t>
  </si>
  <si>
    <t>I60/5</t>
  </si>
  <si>
    <t>Incandescent, (5) 60W lamp</t>
  </si>
  <si>
    <t>I60E/1</t>
  </si>
  <si>
    <t>I60/ES</t>
  </si>
  <si>
    <t>Incandescent, (1) 60W ES lamp</t>
  </si>
  <si>
    <t>I60EL/1</t>
  </si>
  <si>
    <t>I60/ES/LL</t>
  </si>
  <si>
    <t>Incandescent, (1) 60W ES/LL lamp</t>
  </si>
  <si>
    <t>I65/1</t>
  </si>
  <si>
    <t>I65</t>
  </si>
  <si>
    <t>Incandescent, (1) 65W lamp</t>
  </si>
  <si>
    <t>I65/2</t>
  </si>
  <si>
    <t>Incandescent, (2) 65W lamp</t>
  </si>
  <si>
    <t>I67/1</t>
  </si>
  <si>
    <t>I67</t>
  </si>
  <si>
    <t>Incandescent, (1) 67W lamp</t>
  </si>
  <si>
    <t>I67/2</t>
  </si>
  <si>
    <t>Incandescent, (2) 67W lamp</t>
  </si>
  <si>
    <t>I67/3</t>
  </si>
  <si>
    <t>Incandescent, (3) 67W lamp</t>
  </si>
  <si>
    <t>I69/1</t>
  </si>
  <si>
    <t>I69</t>
  </si>
  <si>
    <t>Incandescent, (1) 69W lamp</t>
  </si>
  <si>
    <t>I7.5/1</t>
  </si>
  <si>
    <t>Tungsten exit light, (1) 7.5 W lamp,  used in night light application</t>
  </si>
  <si>
    <t>I7.5/2</t>
  </si>
  <si>
    <t>Tungsten exit light, (2) 7.5 W lamp,  used in night light application</t>
  </si>
  <si>
    <t>I72/1</t>
  </si>
  <si>
    <t>I72</t>
  </si>
  <si>
    <t>Incandescent, (1) 72W lamp</t>
  </si>
  <si>
    <t>I75/1</t>
  </si>
  <si>
    <t>I75</t>
  </si>
  <si>
    <t>Incandescent, (1) 75W lamp</t>
  </si>
  <si>
    <t>I75/2</t>
  </si>
  <si>
    <t>Incandescent, (2) 75W lamp</t>
  </si>
  <si>
    <t>I75/3</t>
  </si>
  <si>
    <t>Incandescent, (3) 75W lamp</t>
  </si>
  <si>
    <t>I75/4</t>
  </si>
  <si>
    <t>Incandescent, (4) 75W lamp</t>
  </si>
  <si>
    <t>I750/1</t>
  </si>
  <si>
    <t>I750</t>
  </si>
  <si>
    <t>Incandescent, (1) 750W lamp</t>
  </si>
  <si>
    <t>I75E/1</t>
  </si>
  <si>
    <t>I75/ES</t>
  </si>
  <si>
    <t>Incandescent, (1) 75W ES lamp</t>
  </si>
  <si>
    <t>I75EL/1</t>
  </si>
  <si>
    <t>I75/ES/LL</t>
  </si>
  <si>
    <t>Incandescent, (1) 75W ES/LL lamp</t>
  </si>
  <si>
    <t>I80/1</t>
  </si>
  <si>
    <t>I80</t>
  </si>
  <si>
    <t>Incandescent, (1) 80W lamp</t>
  </si>
  <si>
    <t>I85/1</t>
  </si>
  <si>
    <t>I85</t>
  </si>
  <si>
    <t>Incandescent, (1) 85W lamp</t>
  </si>
  <si>
    <t>I90/1</t>
  </si>
  <si>
    <t>I90</t>
  </si>
  <si>
    <t>Incandescent, (1) 90W lamp</t>
  </si>
  <si>
    <t>I90/2</t>
  </si>
  <si>
    <t>Incandescent, (2) 90W lamp</t>
  </si>
  <si>
    <t>I90/3</t>
  </si>
  <si>
    <t>Incandescent, (3) 90W lamp</t>
  </si>
  <si>
    <t>I93/1</t>
  </si>
  <si>
    <t>I93</t>
  </si>
  <si>
    <t>Incandescent, (1) 93W lamp</t>
  </si>
  <si>
    <t>I95/1</t>
  </si>
  <si>
    <t>I95</t>
  </si>
  <si>
    <t>Incandescent, (1) 95W lamp</t>
  </si>
  <si>
    <t>I95/2</t>
  </si>
  <si>
    <t>Incandescent, (2) 95W lamp</t>
  </si>
  <si>
    <t>Halogen Incandescent Fixtures</t>
  </si>
  <si>
    <t>H100/1</t>
  </si>
  <si>
    <t>H100</t>
  </si>
  <si>
    <t>Halogen Incandescent, (1) 100W lamp</t>
  </si>
  <si>
    <t>H1000/1</t>
  </si>
  <si>
    <t>H1000</t>
  </si>
  <si>
    <t>Halogen Incandescent, (1) 1000W lamp</t>
  </si>
  <si>
    <t>H1200/1</t>
  </si>
  <si>
    <t>H1200</t>
  </si>
  <si>
    <t>Halogen Incandescent, (1) 1200W lamp</t>
  </si>
  <si>
    <t>H150/1</t>
  </si>
  <si>
    <t>H150</t>
  </si>
  <si>
    <t>Halogen Incandescent, (1) 150W lamp</t>
  </si>
  <si>
    <t>H150/2</t>
  </si>
  <si>
    <t>Halogen Incandescent, (2) 150W lamp</t>
  </si>
  <si>
    <t>H1500/1</t>
  </si>
  <si>
    <t>H1500</t>
  </si>
  <si>
    <t>Halogen Incandescent, (1) 1500W lamp</t>
  </si>
  <si>
    <t>H200/1</t>
  </si>
  <si>
    <t>H200</t>
  </si>
  <si>
    <t>Halogen Incandescent, (1) 200W lamp</t>
  </si>
  <si>
    <t>H250/1</t>
  </si>
  <si>
    <t>H250</t>
  </si>
  <si>
    <t>Halogen Incandescent, (1) 250W lamp</t>
  </si>
  <si>
    <t>H300/1</t>
  </si>
  <si>
    <t>H300</t>
  </si>
  <si>
    <t>Halogen Incandescent, (1) 300W lamp</t>
  </si>
  <si>
    <t>H35/1</t>
  </si>
  <si>
    <t>H35</t>
  </si>
  <si>
    <t>Halogen Incandescent, (1) 35W lamp</t>
  </si>
  <si>
    <t>H350/1</t>
  </si>
  <si>
    <t>H350</t>
  </si>
  <si>
    <t>Halogen Incandescent, (1) 350W lamp</t>
  </si>
  <si>
    <t>H40/1</t>
  </si>
  <si>
    <t>H40</t>
  </si>
  <si>
    <t>Halogen Incandescent, (1) 40W lamp</t>
  </si>
  <si>
    <t>H400/1</t>
  </si>
  <si>
    <t>H400</t>
  </si>
  <si>
    <t>Halogen Incandescent, (1) 400W lamp</t>
  </si>
  <si>
    <t>H42/1</t>
  </si>
  <si>
    <t>H42</t>
  </si>
  <si>
    <t>Halogen Incandescent, (1) 42W lamp</t>
  </si>
  <si>
    <t>H425/1</t>
  </si>
  <si>
    <t>H425</t>
  </si>
  <si>
    <t>Halogen Incandescent, (1) 425W lamp</t>
  </si>
  <si>
    <t>H45/1</t>
  </si>
  <si>
    <t>H45</t>
  </si>
  <si>
    <t>Halogen Incandescent, (1) 45W lamp</t>
  </si>
  <si>
    <t>H45/2</t>
  </si>
  <si>
    <t>Halogen Incandescent, (2) 45W lamp</t>
  </si>
  <si>
    <t>H50/1</t>
  </si>
  <si>
    <t>H50</t>
  </si>
  <si>
    <t>Halogen Incandescent, (1) 50W lamp</t>
  </si>
  <si>
    <t>H50/2</t>
  </si>
  <si>
    <t>Halogen Incandescent, (2) 50W lamp</t>
  </si>
  <si>
    <t>H500/1</t>
  </si>
  <si>
    <t>H500</t>
  </si>
  <si>
    <t>Halogen Incandescent, (1) 500W lamp</t>
  </si>
  <si>
    <t>H52/1</t>
  </si>
  <si>
    <t>H52</t>
  </si>
  <si>
    <t>Halogen Incandescent, (1) 52W lamp</t>
  </si>
  <si>
    <t>H55/1</t>
  </si>
  <si>
    <t>H55</t>
  </si>
  <si>
    <t>Halogen Incandescent, (1) 55W lamp</t>
  </si>
  <si>
    <t>H55/2</t>
  </si>
  <si>
    <t>Halogen Incandescent, (2) 55W lamp</t>
  </si>
  <si>
    <t>H60/1</t>
  </si>
  <si>
    <t>H60</t>
  </si>
  <si>
    <t>Halogen Incandescent, (1) 60W lamp</t>
  </si>
  <si>
    <t>H72/1</t>
  </si>
  <si>
    <t>H72</t>
  </si>
  <si>
    <t>Halogen Incandescent, (1) 72W lamp</t>
  </si>
  <si>
    <t>H75/1</t>
  </si>
  <si>
    <t>H75</t>
  </si>
  <si>
    <t>Halogen Incandescent, (1) 75W lamp</t>
  </si>
  <si>
    <t>H75/2</t>
  </si>
  <si>
    <t>Halogen Incandescent, (2) 75W lamp</t>
  </si>
  <si>
    <t>H750/1</t>
  </si>
  <si>
    <t>H750</t>
  </si>
  <si>
    <t>Halogen Incandescent, (1) 750W lamp</t>
  </si>
  <si>
    <t>H90/1</t>
  </si>
  <si>
    <t>H90</t>
  </si>
  <si>
    <t>Halogen Incandescent, (1) 90W lamp</t>
  </si>
  <si>
    <t>H90/2</t>
  </si>
  <si>
    <t>Halogen Incandescent, (2) 90W lamp</t>
  </si>
  <si>
    <t>H900/1</t>
  </si>
  <si>
    <t>H900</t>
  </si>
  <si>
    <t>Halogen Incandescent, (1) 900W lamp</t>
  </si>
  <si>
    <t>HLV20/1</t>
  </si>
  <si>
    <t>H20/LV</t>
  </si>
  <si>
    <t>Halogen Low Voltage Incandescent, (1) 20W lamp</t>
  </si>
  <si>
    <t>HLV25/1</t>
  </si>
  <si>
    <t>H25/LV</t>
  </si>
  <si>
    <t>Halogen Low Voltage Incandescent, (1) 25W lamp</t>
  </si>
  <si>
    <t>HLV35/1</t>
  </si>
  <si>
    <t>H35/LV</t>
  </si>
  <si>
    <t>Halogen Low Voltage Incandescent, (1) 35W lamp</t>
  </si>
  <si>
    <t>HLV42/1</t>
  </si>
  <si>
    <t>H42/LV</t>
  </si>
  <si>
    <t>Halogen Low Voltage Incandescent, (1) 42W lamp</t>
  </si>
  <si>
    <t>HLV50/1</t>
  </si>
  <si>
    <t>H50/LV</t>
  </si>
  <si>
    <t>Halogen Low Voltage Incandescent, (1) 50W lamp</t>
  </si>
  <si>
    <t>HLV65/1</t>
  </si>
  <si>
    <t>H65/LV</t>
  </si>
  <si>
    <t>Halogen Low Voltage Incandescent, (1) 65W lamp</t>
  </si>
  <si>
    <t>HLV75/1</t>
  </si>
  <si>
    <t>H75/LV</t>
  </si>
  <si>
    <t>Halogen Low Voltage Incandescent, (1) 75W lamp</t>
  </si>
  <si>
    <t>QL Induction Fixtures</t>
  </si>
  <si>
    <t>QL55/1</t>
  </si>
  <si>
    <t>QL55</t>
  </si>
  <si>
    <t>QL Induction, (1) 55W lamp</t>
  </si>
  <si>
    <t>Generator</t>
  </si>
  <si>
    <t>QL85/1</t>
  </si>
  <si>
    <t>QL85</t>
  </si>
  <si>
    <t>QL Induction, (1) 85W lamp</t>
  </si>
  <si>
    <t>QL165/1</t>
  </si>
  <si>
    <t>QL165</t>
  </si>
  <si>
    <t>QL Induction, (1) 165W lamp</t>
  </si>
  <si>
    <t>High Pressure Sodium Fixtures</t>
  </si>
  <si>
    <t>HPS100/1</t>
  </si>
  <si>
    <t>HPS100</t>
  </si>
  <si>
    <t>High Pressure Sodium, (1) 100W lamp</t>
  </si>
  <si>
    <t>CWA</t>
  </si>
  <si>
    <t>HPS1000/1</t>
  </si>
  <si>
    <t>HPS1000</t>
  </si>
  <si>
    <t>High Pressure Sodium, (1) 1000W lamp</t>
  </si>
  <si>
    <t>HPS150/1</t>
  </si>
  <si>
    <t>HPS150</t>
  </si>
  <si>
    <t>High Pressure Sodium, (1) 150W lamp</t>
  </si>
  <si>
    <t>HPS200/1</t>
  </si>
  <si>
    <t>HPS200</t>
  </si>
  <si>
    <t>High Pressure Sodium, (1) 200W lamp</t>
  </si>
  <si>
    <t>HPS225/1</t>
  </si>
  <si>
    <t>HPS225</t>
  </si>
  <si>
    <t>High Pressure Sodium, (1) 225W lamp</t>
  </si>
  <si>
    <t>HPS250/1</t>
  </si>
  <si>
    <t>HPS250</t>
  </si>
  <si>
    <t>High Pressure Sodium, (1) 250W lamp</t>
  </si>
  <si>
    <t>HPS310/1</t>
  </si>
  <si>
    <t>HPS310</t>
  </si>
  <si>
    <t>High Pressure Sodium, (1) 310W lamp</t>
  </si>
  <si>
    <t>HPS35/1</t>
  </si>
  <si>
    <t>HPS35</t>
  </si>
  <si>
    <t>High Pressure Sodium, (1) 35W lamp</t>
  </si>
  <si>
    <t>HPS360/1</t>
  </si>
  <si>
    <t>HPS360</t>
  </si>
  <si>
    <t>High Pressure Sodium, (1) 360W lamp</t>
  </si>
  <si>
    <t>HPS400/1</t>
  </si>
  <si>
    <t>HPS400</t>
  </si>
  <si>
    <t>High Pressure Sodium, (1) 400W lamp</t>
  </si>
  <si>
    <t>HPS50/1</t>
  </si>
  <si>
    <t>HPS50</t>
  </si>
  <si>
    <t>High Pressure Sodium, (1) 50W lamp</t>
  </si>
  <si>
    <t>HPS600/1</t>
  </si>
  <si>
    <t>HPS600</t>
  </si>
  <si>
    <t>High Pressure Sodium, (1) 600W lamp</t>
  </si>
  <si>
    <t>HPS70/1</t>
  </si>
  <si>
    <t>HPS70</t>
  </si>
  <si>
    <t>High Pressure Sodium, (1) 70W lamp</t>
  </si>
  <si>
    <t>HPS750/1</t>
  </si>
  <si>
    <t>HPS750</t>
  </si>
  <si>
    <t>High Pressure Sodium, (1) 750W lamp</t>
  </si>
  <si>
    <t>Metal Halide Fixtures</t>
  </si>
  <si>
    <t>MH100/1</t>
  </si>
  <si>
    <t>MH100</t>
  </si>
  <si>
    <t>Metal Halide, (1) 100W lamp</t>
  </si>
  <si>
    <t>MH1000/1</t>
  </si>
  <si>
    <t>MH1000</t>
  </si>
  <si>
    <t>Metal Halide, (1) 1000W lamp</t>
  </si>
  <si>
    <t>MH150/1</t>
  </si>
  <si>
    <t>MH150</t>
  </si>
  <si>
    <t>Metal Halide, (1) 150W lamp</t>
  </si>
  <si>
    <t>MH1500/1</t>
  </si>
  <si>
    <t>MH1500</t>
  </si>
  <si>
    <t>Metal Halide, (1) 1500W lamp</t>
  </si>
  <si>
    <t>MH175/1</t>
  </si>
  <si>
    <t>MH175</t>
  </si>
  <si>
    <t>Metal Halide, (1) 175W lamp</t>
  </si>
  <si>
    <t>MH1800/1</t>
  </si>
  <si>
    <t>MH1800</t>
  </si>
  <si>
    <t>Metal Halide, (1) 1800W lamp</t>
  </si>
  <si>
    <t>MH200/1</t>
  </si>
  <si>
    <t>MH200</t>
  </si>
  <si>
    <t>Metal Halide, (1) 200W lamp</t>
  </si>
  <si>
    <t>MH250/1</t>
  </si>
  <si>
    <t>MH250</t>
  </si>
  <si>
    <t>Metal Halide, (1) 250W lamp</t>
  </si>
  <si>
    <t>MH32/1</t>
  </si>
  <si>
    <t>MH32</t>
  </si>
  <si>
    <t>Metal Halide, (1) 32W lamp</t>
  </si>
  <si>
    <t>MH300/1</t>
  </si>
  <si>
    <t>MH300</t>
  </si>
  <si>
    <t>Metal Halide, (1) 300W lamp</t>
  </si>
  <si>
    <t>MH320/1</t>
  </si>
  <si>
    <t>MH320</t>
  </si>
  <si>
    <t>Metal Halide, (1) 320W lamp</t>
  </si>
  <si>
    <t>MH350/1</t>
  </si>
  <si>
    <t>MH350</t>
  </si>
  <si>
    <t>Metal Halide, (1) 350W lamp</t>
  </si>
  <si>
    <t>MH360/1</t>
  </si>
  <si>
    <t>MH360</t>
  </si>
  <si>
    <t>Metal Halide, (1) 360W lamp</t>
  </si>
  <si>
    <t>MH400/1</t>
  </si>
  <si>
    <t>MH400</t>
  </si>
  <si>
    <t>Metal Halide, (1) 400W lamp</t>
  </si>
  <si>
    <t>MH400/2</t>
  </si>
  <si>
    <t>Metal Halide, (2) 400W lamp</t>
  </si>
  <si>
    <t>MH450/1</t>
  </si>
  <si>
    <t>MH450</t>
  </si>
  <si>
    <t>Metal Halide, (1) 450W lamp</t>
  </si>
  <si>
    <t>MH35/1</t>
  </si>
  <si>
    <t>MH35</t>
  </si>
  <si>
    <t>Metal Halide, (1) 35W lamp</t>
  </si>
  <si>
    <t>MH50/1</t>
  </si>
  <si>
    <t>MH50</t>
  </si>
  <si>
    <t>Metal Halide, (1) 50W lamp</t>
  </si>
  <si>
    <t>MH70/1</t>
  </si>
  <si>
    <t>MH70</t>
  </si>
  <si>
    <t>Metal Halide, (1) 70W lamp</t>
  </si>
  <si>
    <t>MH750/1</t>
  </si>
  <si>
    <t>MH750</t>
  </si>
  <si>
    <t>Metal Halide, (1) 750W lamp</t>
  </si>
  <si>
    <t>MHPS/LR/100/1</t>
  </si>
  <si>
    <t>MHPS100</t>
  </si>
  <si>
    <t>Metal Halide Pulse Start, (1) 100W lamp w/ Linear Reactor Ballast</t>
  </si>
  <si>
    <t>LR</t>
  </si>
  <si>
    <t>MHPS/LR/150/1</t>
  </si>
  <si>
    <t>MHPS150</t>
  </si>
  <si>
    <t>Metal Halide Pulse Start, (1) 150W lamp w/ Linear Reactor Ballast</t>
  </si>
  <si>
    <t>MHPS/LR/175/1</t>
  </si>
  <si>
    <t>MHPS175</t>
  </si>
  <si>
    <t>Metal Halide Pulse Start, (1) 175W lamp w/ Linear Reactor Ballast</t>
  </si>
  <si>
    <t>MHPS/LR/200/1</t>
  </si>
  <si>
    <t>MHPS200</t>
  </si>
  <si>
    <t>Metal Halide Pulse Start, (1) 200W lamp w/ Linear Reactor Ballast</t>
  </si>
  <si>
    <t>MHPS/LR/250/1</t>
  </si>
  <si>
    <t>MHPS250</t>
  </si>
  <si>
    <t>Metal Halide Pulse Start, (1) 250W lamp w/ Linear Reactor Ballast</t>
  </si>
  <si>
    <t>MHPS/LR/300/1</t>
  </si>
  <si>
    <t>MHPS300</t>
  </si>
  <si>
    <t>Metal Halide Pulse Start, (1) 300W lamp w/ Linear Reactor Ballast</t>
  </si>
  <si>
    <t>MHPS/LR/320/1</t>
  </si>
  <si>
    <t>MHPS320</t>
  </si>
  <si>
    <t>Metal Halide Pulse Start, (1) 320W lamp w/ Linear Reactor Ballast</t>
  </si>
  <si>
    <t>MHPS/LR/350/1</t>
  </si>
  <si>
    <t>MHPS350</t>
  </si>
  <si>
    <t>Metal Halide Pulse Start, (1) 350W lamp w/ Linear Reactor Ballast</t>
  </si>
  <si>
    <t>MHPS/LR/400/1</t>
  </si>
  <si>
    <t>MHPS400</t>
  </si>
  <si>
    <t>Metal Halide Pulse Start, (1) 400W lamp w/ Linear Reactor Ballast</t>
  </si>
  <si>
    <t>MHPS/LR/450/1</t>
  </si>
  <si>
    <t>MHPS450</t>
  </si>
  <si>
    <t>Metal Halide Pulse Start, (1) 450W lamp w/ Linear Reactor Ballast</t>
  </si>
  <si>
    <t>MHPS/LR/750/1</t>
  </si>
  <si>
    <t>MHPS750</t>
  </si>
  <si>
    <t>Metal Halide Pulse Start, (1) 750W lamp w/ Linear Reactor Ballast</t>
  </si>
  <si>
    <t>MHPS/SCWA/100/1</t>
  </si>
  <si>
    <t>Metal Halide Pulse Start, (1) 100W lamp w/ Super Constant Wattage Autotransformer Ballast</t>
  </si>
  <si>
    <t>SCWA</t>
  </si>
  <si>
    <t>MHPS/SCWA/1000/1</t>
  </si>
  <si>
    <t>MHPS1000</t>
  </si>
  <si>
    <t>Metal Halide Pulse Start, (1) 1000W lamp w/ Super Constant Wattage Autotransformer Ballast</t>
  </si>
  <si>
    <t>MHPS/SCWA/150/1</t>
  </si>
  <si>
    <t>Metal Halide Pulse Start, (1) 150W lamp w/ Super Constant Wattage Autotransformer Ballast</t>
  </si>
  <si>
    <t>MHPS/SCWA/175/1</t>
  </si>
  <si>
    <t>Metal Halide Pulse Start, (1) 175W lamp w/ Super Constant Wattage Autotransformer Ballast</t>
  </si>
  <si>
    <t>MHPS/SCWA/200/1</t>
  </si>
  <si>
    <t>Metal Halide Pulse Start, (1) 200W lamp w/ Super Constant Wattage Autotransformer Ballast</t>
  </si>
  <si>
    <t>MHPS/SCWA/250/1</t>
  </si>
  <si>
    <t>Metal Halide Pulse Start, (1) 250W lamp w/ Super Constant Wattage Autotransformer Ballast</t>
  </si>
  <si>
    <t>MHPS/SCWA/300/1</t>
  </si>
  <si>
    <t>Metal Halide Pulse Start, (1) 300W lamp w/ Super Constant Wattage Autotransformer Ballast</t>
  </si>
  <si>
    <t>MHPS/SCWA/320/1</t>
  </si>
  <si>
    <t>Metal Halide Pulse Start, (1) 320W lamp w/ Super Constant Wattage Autotransformer Ballast</t>
  </si>
  <si>
    <t>MHPS/SCWA/350/1</t>
  </si>
  <si>
    <t>Metal Halide Pulse Start, (1) 350W lamp w/ Super Constant Wattage Autotransformer Ballast</t>
  </si>
  <si>
    <t>MHPS/SCWA/400/1</t>
  </si>
  <si>
    <t>Metal Halide Pulse Start, (1) 400W lamp w/ Super Constant Wattage Autotransformer Ballast</t>
  </si>
  <si>
    <t>MHPS/SCWA/450/1</t>
  </si>
  <si>
    <t>Metal Halide Pulse Start, (1) 450W lamp w/ Super Constant Wattage Autotransformer Ballast</t>
  </si>
  <si>
    <t>MHPS/SCWA/750/1</t>
  </si>
  <si>
    <t>Metal Halide Pulse Start, (1) 750W lamp w/ Super Constant Wattage Autotransformer Ballast</t>
  </si>
  <si>
    <t>Mercury Vapor Fixtures</t>
  </si>
  <si>
    <t>MV100/1</t>
  </si>
  <si>
    <t>MV100</t>
  </si>
  <si>
    <t>Mercury Vapor, (1) 100W lamp</t>
  </si>
  <si>
    <t>MV1000/1</t>
  </si>
  <si>
    <t>MV1000</t>
  </si>
  <si>
    <t>Mercury Vapor, (1) 1000W lamp</t>
  </si>
  <si>
    <t>MV175/1</t>
  </si>
  <si>
    <t>MV175</t>
  </si>
  <si>
    <t>Mercury Vapor, (1) 175W lamp</t>
  </si>
  <si>
    <t>MV250/1</t>
  </si>
  <si>
    <t>MV250</t>
  </si>
  <si>
    <t>Mercury Vapor, (1) 250W lamp</t>
  </si>
  <si>
    <t>MV40/1</t>
  </si>
  <si>
    <t>MV40</t>
  </si>
  <si>
    <t>Mercury Vapor, (1) 40W lamp</t>
  </si>
  <si>
    <t>MV400/1</t>
  </si>
  <si>
    <t>MV400</t>
  </si>
  <si>
    <t>Mercury Vapor, (1) 400W lamp</t>
  </si>
  <si>
    <t>MV400/2</t>
  </si>
  <si>
    <t>Mercury Vapor, (2) 400W lamp</t>
  </si>
  <si>
    <t>MV50/1</t>
  </si>
  <si>
    <t>MV50</t>
  </si>
  <si>
    <t>Mercury Vapor, (1) 50W lamp</t>
  </si>
  <si>
    <t>MV700/1</t>
  </si>
  <si>
    <t>MV700</t>
  </si>
  <si>
    <t>Mercury Vapor, (1) 700W lamp</t>
  </si>
  <si>
    <t>MV75/1</t>
  </si>
  <si>
    <t>MV75</t>
  </si>
  <si>
    <t>Mercury Vapor, (1) 75W lamp</t>
  </si>
  <si>
    <t>Removed</t>
  </si>
  <si>
    <t>This post-fixture code should be used when the fixture(s) is(are) completely removed from service.</t>
  </si>
  <si>
    <t>Add</t>
  </si>
  <si>
    <t>This pre-fixture code should be used as a placeholder when adding new additional fixtures.</t>
  </si>
  <si>
    <t>Edit</t>
  </si>
  <si>
    <t>CFC7/1</t>
  </si>
  <si>
    <t>CFC7</t>
  </si>
  <si>
    <t>Compact Fluorescent, Screw-in, (1) 7W lamp</t>
  </si>
  <si>
    <t>CFC9/1</t>
  </si>
  <si>
    <t>CFC9</t>
  </si>
  <si>
    <t>Compact Fluorescent, Screw-in, (1) 9W lamp</t>
  </si>
  <si>
    <t>CFC11/1</t>
  </si>
  <si>
    <t>CFC11</t>
  </si>
  <si>
    <t>Compact Fluorescent, Screw-in, (1) 11W lamp</t>
  </si>
  <si>
    <t>CFC13/1</t>
  </si>
  <si>
    <t>CFC13</t>
  </si>
  <si>
    <t>Compact Fluorescent, Screw-in, (1) 13W lamp</t>
  </si>
  <si>
    <t>CFC15/1</t>
  </si>
  <si>
    <t>CFC15</t>
  </si>
  <si>
    <t>Compact Fluorescent, Screw-in, (1) 15W lamp</t>
  </si>
  <si>
    <t>CFC18/1</t>
  </si>
  <si>
    <t>CFC18</t>
  </si>
  <si>
    <t>Compact Fluorescent, Screw-in, (1) 18W lamp</t>
  </si>
  <si>
    <t>CFC20/1</t>
  </si>
  <si>
    <t>CFC20</t>
  </si>
  <si>
    <t>Compact Fluorescent, Screw-in, (1) 20W lamp</t>
  </si>
  <si>
    <t>CFC23/1</t>
  </si>
  <si>
    <t>CFC23</t>
  </si>
  <si>
    <t>Compact Fluorescent, Screw-in, (1) 23W lamp</t>
  </si>
  <si>
    <t>CFC26/1</t>
  </si>
  <si>
    <t>CFC26</t>
  </si>
  <si>
    <t>Compact Fluorescent, Screw-in, (1) 26W lamp</t>
  </si>
  <si>
    <t>CFC30/1</t>
  </si>
  <si>
    <t>CFC30</t>
  </si>
  <si>
    <t>Compact Fluorescent, Screw-in, (1) 30W lamp</t>
  </si>
  <si>
    <t>CFS13/1</t>
  </si>
  <si>
    <t>CFS13W</t>
  </si>
  <si>
    <t>Compact Fluorescent, spiral, (1) 13W lamp</t>
  </si>
  <si>
    <t>CFS26/1</t>
  </si>
  <si>
    <t>CFS26W</t>
  </si>
  <si>
    <t>Compact Fluorescent, spiral, (1) 26W lamp</t>
  </si>
  <si>
    <t>Building Area Type</t>
  </si>
  <si>
    <t>Watts/Sq Ft</t>
  </si>
  <si>
    <t>Office - Enclosed</t>
  </si>
  <si>
    <t>Office - Open Plan</t>
  </si>
  <si>
    <t>Conference/Meeting/Multi-Purpose</t>
  </si>
  <si>
    <t>Classroom/Lecture/Training</t>
  </si>
  <si>
    <t>Classroom/Lecture/Training - For Penitentiary</t>
  </si>
  <si>
    <t>Lobby</t>
  </si>
  <si>
    <t>Lobby - For Hotel</t>
  </si>
  <si>
    <t>Lobby - For Performing Arts Center</t>
  </si>
  <si>
    <t>Lobby - For Motion Picture Theater</t>
  </si>
  <si>
    <t>Audience Seating Area</t>
  </si>
  <si>
    <t>Audience Seating Area - For Gymnasium</t>
  </si>
  <si>
    <t>Audience Seating Area - For Exercise Center</t>
  </si>
  <si>
    <t>Audience Seating Area - For Convention Center</t>
  </si>
  <si>
    <t>Audience Seating Area - For Penitentiary</t>
  </si>
  <si>
    <t>Audience Seating Area - For Religious Buildings</t>
  </si>
  <si>
    <t>Audience Seating Area - For Sports Arenas</t>
  </si>
  <si>
    <t>Audience Seating Area - For Performing Arts Theater</t>
  </si>
  <si>
    <t>Audience Seating Area - For Motion Picture Theater</t>
  </si>
  <si>
    <t>Audience Seating Area - For Transportation</t>
  </si>
  <si>
    <t>Atrium - First Three Floors</t>
  </si>
  <si>
    <t>Atrium - Each Additional Floor</t>
  </si>
  <si>
    <t>Lounge/Recreation</t>
  </si>
  <si>
    <t>Lounge/Recreation - For Hospital</t>
  </si>
  <si>
    <t>Dining Area</t>
  </si>
  <si>
    <t>Dining Area - For Penitentiary</t>
  </si>
  <si>
    <t>Dining Area - For Hotel</t>
  </si>
  <si>
    <t>Dining Area - For Motel</t>
  </si>
  <si>
    <t>Dining Area - For Bar Lounge/Leisure Dining</t>
  </si>
  <si>
    <t>Dining Area - For Family Dining</t>
  </si>
  <si>
    <t>Food Preparation</t>
  </si>
  <si>
    <t>Laboratory</t>
  </si>
  <si>
    <t>Restrooms</t>
  </si>
  <si>
    <t>Dressing/Locker/Fitting Room</t>
  </si>
  <si>
    <t>Corridor/Transition</t>
  </si>
  <si>
    <t>Corridor/Transition - For Hospital</t>
  </si>
  <si>
    <t>Corridor/Transition - For Manufacturing Facility</t>
  </si>
  <si>
    <t>Stairs - Active</t>
  </si>
  <si>
    <t>Active Storage</t>
  </si>
  <si>
    <t>Active Storage - For Hospital</t>
  </si>
  <si>
    <t>Inactive Storage</t>
  </si>
  <si>
    <t>Inactive Storage - For Museum</t>
  </si>
  <si>
    <t>Electrical/Mechanical</t>
  </si>
  <si>
    <t>Workshop</t>
  </si>
  <si>
    <t>Sales Area</t>
  </si>
  <si>
    <t>Gymnasium/Exercise Center - Playing Area</t>
  </si>
  <si>
    <t>Gymnasium/Exercise Center - Exercise Area</t>
  </si>
  <si>
    <t>Courthouse/Police Station/Penitentiary - Courtroom</t>
  </si>
  <si>
    <t>Courthouse/Police Station/Penitentiary - Confinement Cells</t>
  </si>
  <si>
    <t>Courthouse/Police Station/Penitentiary - Judges' Chambers</t>
  </si>
  <si>
    <t>Fire Stations - Engine Room</t>
  </si>
  <si>
    <t>Fire Stations - Sleeping Quarters</t>
  </si>
  <si>
    <t>Post Office - Sorting Area</t>
  </si>
  <si>
    <t>Convention Center Exhibit Space</t>
  </si>
  <si>
    <t>Library - Card File and Cataloging</t>
  </si>
  <si>
    <t>Library - Stacks</t>
  </si>
  <si>
    <t>Library - Reading Area</t>
  </si>
  <si>
    <t>Hospital - Emergency</t>
  </si>
  <si>
    <t>Hospital - Recovery</t>
  </si>
  <si>
    <t>Hospital - Nurses' Station</t>
  </si>
  <si>
    <t>Hospital - Exam/Treatment</t>
  </si>
  <si>
    <t>Hospital - Pharmacy</t>
  </si>
  <si>
    <t>Hospital - Patient Room</t>
  </si>
  <si>
    <t>Hospital - Operating Room</t>
  </si>
  <si>
    <t>Hospital - Nursery</t>
  </si>
  <si>
    <t>Hospital - Medical Supply</t>
  </si>
  <si>
    <t>Hospital - Physical Therapy</t>
  </si>
  <si>
    <t>Hospital - Radiology</t>
  </si>
  <si>
    <t>Hospital - Laundry - Washing</t>
  </si>
  <si>
    <t>Automotive - Service/Repair</t>
  </si>
  <si>
    <t>Manufacturing - Low Bay (&lt;25Ft Fl. to Ceiling Height)</t>
  </si>
  <si>
    <t>Manufacturing - High Bay (≥25Ft Fl. to Ceiling Height)</t>
  </si>
  <si>
    <t>Manufacturing - Detailed Manufacturing</t>
  </si>
  <si>
    <t>Manufacturing - Equipment Room</t>
  </si>
  <si>
    <t>Manufacturing - Control Room</t>
  </si>
  <si>
    <t>Hotel/Motel Guest Rooms</t>
  </si>
  <si>
    <t>Dormitory - Living Quarters</t>
  </si>
  <si>
    <t>Museum - General Exhibition</t>
  </si>
  <si>
    <t>Museum - Restoration</t>
  </si>
  <si>
    <t>Bank/Office-Banking Activity Area</t>
  </si>
  <si>
    <t>Religious Buildings - Worship Pulpit, Choir</t>
  </si>
  <si>
    <t>Religious Buildings - Fellowship Hall</t>
  </si>
  <si>
    <t>Retail - Sales Area</t>
  </si>
  <si>
    <t>Retail - Mall Concourse</t>
  </si>
  <si>
    <t>Sports Arenas - Ring Sports Area</t>
  </si>
  <si>
    <t>Sports Arenas - Court Sports Area</t>
  </si>
  <si>
    <t>Sports Arenas - Indoor Playing Field Area</t>
  </si>
  <si>
    <t>Warehouse - Fine Material Storage</t>
  </si>
  <si>
    <t>Warehouse - Medium/Bulky Material Storage</t>
  </si>
  <si>
    <t>Parking Garage - Garage Area</t>
  </si>
  <si>
    <t>Transportation - Airport - Concourse</t>
  </si>
  <si>
    <t>Transportation - Air/Train/Bus - Baggage Area</t>
  </si>
  <si>
    <t>Transportation - Terminal Ticket Counter</t>
  </si>
  <si>
    <t>Automotive facility</t>
  </si>
  <si>
    <t>Convention center</t>
  </si>
  <si>
    <t>Courthouse</t>
  </si>
  <si>
    <t>Dining: bar lounge/leisure</t>
  </si>
  <si>
    <t>Dining: cafeteria/fast food</t>
  </si>
  <si>
    <t>Dining: family</t>
  </si>
  <si>
    <t>Dormitory</t>
  </si>
  <si>
    <t>Exercise center</t>
  </si>
  <si>
    <t>Gymnasium</t>
  </si>
  <si>
    <t>Health-care clinic</t>
  </si>
  <si>
    <t>Hospital</t>
  </si>
  <si>
    <t>Hotel</t>
  </si>
  <si>
    <t>Library</t>
  </si>
  <si>
    <t>Manufacturing facility</t>
  </si>
  <si>
    <t>Motel</t>
  </si>
  <si>
    <t>Multifamily</t>
  </si>
  <si>
    <t>Museum</t>
  </si>
  <si>
    <t>Parking garage</t>
  </si>
  <si>
    <t>Penitentiary</t>
  </si>
  <si>
    <t>Performing arts theater</t>
  </si>
  <si>
    <t>Police/fire station</t>
  </si>
  <si>
    <t>Post office</t>
  </si>
  <si>
    <t>Religious building</t>
  </si>
  <si>
    <t>Retail</t>
  </si>
  <si>
    <t>School/university</t>
  </si>
  <si>
    <t>Sports arena</t>
  </si>
  <si>
    <t>Town hall</t>
  </si>
  <si>
    <t>Transportation</t>
  </si>
  <si>
    <t>Warehouse</t>
  </si>
  <si>
    <t>Facility Type</t>
  </si>
  <si>
    <t xml:space="preserve">Coincidence Factor </t>
  </si>
  <si>
    <t>Interactive Factor (demand)</t>
  </si>
  <si>
    <t>Interactive Factor (energy)</t>
  </si>
  <si>
    <t>COOL</t>
  </si>
  <si>
    <t>CF</t>
  </si>
  <si>
    <t>Other</t>
  </si>
  <si>
    <t>Grocery</t>
  </si>
  <si>
    <t>Abbrv.</t>
  </si>
  <si>
    <t>IF_Demand</t>
  </si>
  <si>
    <t>IF_Energy</t>
  </si>
  <si>
    <t>FREZ</t>
  </si>
  <si>
    <t>MTRF</t>
  </si>
  <si>
    <t>HTRF</t>
  </si>
  <si>
    <t>Uncooled space</t>
  </si>
  <si>
    <t>UNCL</t>
  </si>
  <si>
    <t>Total Installed Lighting Power (Watts)</t>
  </si>
  <si>
    <t>Predominant Space Cooling Type</t>
  </si>
  <si>
    <t>Space Type</t>
  </si>
  <si>
    <t>Office</t>
  </si>
  <si>
    <t>Incentive YES/NO</t>
  </si>
  <si>
    <t>Total Incentive</t>
  </si>
  <si>
    <t>Change in Connected Load based on ASHRAE 90.1-2007 Code (kW)</t>
  </si>
  <si>
    <t>Peak Demand Savings
(kW)</t>
  </si>
  <si>
    <t>Annual kWh Saved</t>
  </si>
  <si>
    <t>A/A1</t>
  </si>
  <si>
    <t>F42ILL</t>
  </si>
  <si>
    <t>FIXTURE CODE</t>
  </si>
  <si>
    <t>LAMP CODE</t>
  </si>
  <si>
    <t>DESCRIPTION</t>
  </si>
  <si>
    <t>BALLAST</t>
  </si>
  <si>
    <t>Compact Fluorescent Light Fixtures</t>
  </si>
  <si>
    <t>CF10/2D</t>
  </si>
  <si>
    <t>CFD10W</t>
  </si>
  <si>
    <t>Compact Fluorescent, 2D, (1) 10W lamp</t>
  </si>
  <si>
    <t>Mag-STD</t>
  </si>
  <si>
    <t>CF10/2D-L</t>
  </si>
  <si>
    <t>Electronic</t>
  </si>
  <si>
    <t>CF11/1</t>
  </si>
  <si>
    <t>CF11W</t>
  </si>
  <si>
    <t>Compact Fluorescent, (1) 11W lamp</t>
  </si>
  <si>
    <t>CF11/2</t>
  </si>
  <si>
    <t>Compact Fluorescent, (2) 11W lamp</t>
  </si>
  <si>
    <t>CF16/2D</t>
  </si>
  <si>
    <t>CFD16W</t>
  </si>
  <si>
    <t>Compact Fluorescent, 2D, (1) 16W lamp</t>
  </si>
  <si>
    <t>CF16/2D-L</t>
  </si>
  <si>
    <t>CF18/3-L</t>
  </si>
  <si>
    <t>CF18W</t>
  </si>
  <si>
    <t>Compact Fluorescent, (3) 18W lamp</t>
  </si>
  <si>
    <t>CF21/2D</t>
  </si>
  <si>
    <t>CFD21W</t>
  </si>
  <si>
    <t>Compact Fluorescent, 2D, (1) 21W lamp</t>
  </si>
  <si>
    <t>CF21/2D-L</t>
  </si>
  <si>
    <t>CF23/1</t>
  </si>
  <si>
    <t>CF23W</t>
  </si>
  <si>
    <t>Compact Fluorescent, (1) 23W lamp</t>
  </si>
  <si>
    <t>CF23/1-L</t>
  </si>
  <si>
    <t>CF26/3-L</t>
  </si>
  <si>
    <t>CF26W</t>
  </si>
  <si>
    <t>Compact Fluorescent, (3) 26W lamp</t>
  </si>
  <si>
    <t>CF26/4-L</t>
  </si>
  <si>
    <t>Compact Fluorescent, (4) 26W lamp</t>
  </si>
  <si>
    <t>CF26/6-L</t>
  </si>
  <si>
    <t>Compact Fluorescent, (6) 26W lamp</t>
  </si>
  <si>
    <t>CF26/8-L</t>
  </si>
  <si>
    <t>Compact Fluorescent, (8) 26W lamp</t>
  </si>
  <si>
    <t>CF28/2D</t>
  </si>
  <si>
    <t>CFD28W</t>
  </si>
  <si>
    <t>Compact Fluorescent, 2D, (1) 28W lamp</t>
  </si>
  <si>
    <t>CF28/2D-L</t>
  </si>
  <si>
    <t>CF32/3-L</t>
  </si>
  <si>
    <t>CF32W</t>
  </si>
  <si>
    <t>Compact Fluorescent, (3) 32W lamp</t>
  </si>
  <si>
    <t>CF32/4-L</t>
  </si>
  <si>
    <t>Compact Fluorescent, (4) 32W lamp</t>
  </si>
  <si>
    <t>CF32/6-L</t>
  </si>
  <si>
    <t>Compact Fluorescent, (6) 32W lamp</t>
  </si>
  <si>
    <t>CF32/8-L</t>
  </si>
  <si>
    <t>Compact Fluorescent, (8) 32W lamp</t>
  </si>
  <si>
    <t>CF38/2D</t>
  </si>
  <si>
    <t>CFD38W</t>
  </si>
  <si>
    <t>Compact Fluorescent, 2D, (1) 38W lamp</t>
  </si>
  <si>
    <t>CF38/2D-L</t>
  </si>
  <si>
    <t>CF42/1-L</t>
  </si>
  <si>
    <t>CF42W</t>
  </si>
  <si>
    <t>Compact Fluorescent, (1) 42W lamp</t>
  </si>
  <si>
    <t>CF42/2-L</t>
  </si>
  <si>
    <t>Compact Fluorescent, (2) 42W lamp</t>
  </si>
  <si>
    <t>CF42/3-L</t>
  </si>
  <si>
    <t>Compact Fluorescent, (3) 42W lamp</t>
  </si>
  <si>
    <t>CF42/4-L</t>
  </si>
  <si>
    <t>Compact Fluorescent, (4) 42W lamp</t>
  </si>
  <si>
    <t>CF42/6-L</t>
  </si>
  <si>
    <t>Compact Fluorescent, (6) 42W lamp</t>
  </si>
  <si>
    <t>CF42/8-L</t>
  </si>
  <si>
    <t>Compact Fluorescent, (8) 42W lamp</t>
  </si>
  <si>
    <t>CFQ10/1</t>
  </si>
  <si>
    <t>CFQ10W</t>
  </si>
  <si>
    <t>Compact Fluorescent, quad, (1) 10W lamp</t>
  </si>
  <si>
    <t>CFQ13/1</t>
  </si>
  <si>
    <t>CFQ13W</t>
  </si>
  <si>
    <t>Compact Fluorescent, quad, (1) 13W lamp</t>
  </si>
  <si>
    <t>CFQ13/1-L</t>
  </si>
  <si>
    <t>Compact Fluorescent, quad, (1) 13W lamp, BF=1.05</t>
  </si>
  <si>
    <t>CFQ13/2</t>
  </si>
  <si>
    <t>Compact Fluorescent, quad, (2) 13W lamp</t>
  </si>
  <si>
    <t>CFQ13/2-L</t>
  </si>
  <si>
    <t>Compact Fluorescent, quad, (2) 13W lamp, BF=1.0</t>
  </si>
  <si>
    <t>CFQ13/3</t>
  </si>
  <si>
    <t>Compact Fluorescent, quad, (3) 13W lamp</t>
  </si>
  <si>
    <t>CFQ15/1</t>
  </si>
  <si>
    <t>CFQ15W</t>
  </si>
  <si>
    <t>Compact Fluorescent, quad, (1) 15W lamp</t>
  </si>
  <si>
    <t>CFQ17/1</t>
  </si>
  <si>
    <t>CFQ17W</t>
  </si>
  <si>
    <t>Compact Fluorescent, quad, (1) 17W lamp</t>
  </si>
  <si>
    <t>CFQ17/2</t>
  </si>
  <si>
    <t>Compact Fluorescent, quad, (2) 17W lamp</t>
  </si>
  <si>
    <t>CFQ18/1</t>
  </si>
  <si>
    <t>CFQ18W</t>
  </si>
  <si>
    <t>Compact Fluorescent, quad, (1) 18W lamp</t>
  </si>
  <si>
    <t>CFQ18/1-L</t>
  </si>
  <si>
    <t>Compact Fluorescent, quad, (1) 18W lamp, BF=1.0</t>
  </si>
  <si>
    <t>CFQ18/2</t>
  </si>
  <si>
    <t>Compact Fluorescent, quad, (2) 18W lamp</t>
  </si>
  <si>
    <t>CFQ18/2-L</t>
  </si>
  <si>
    <t>Compact Fluorescent, quad, (2) 18W lamp, BF=1.0</t>
  </si>
  <si>
    <t>CFQ18/4</t>
  </si>
  <si>
    <t>Compact Fluorescent, quad, (4) 18W lamp</t>
  </si>
  <si>
    <t>CFQ20/1</t>
  </si>
  <si>
    <t>CFQ20W</t>
  </si>
  <si>
    <t>Compact Fluorescent, quad, (1) 20W lamp</t>
  </si>
  <si>
    <t>CFQ20/2</t>
  </si>
  <si>
    <t>Compact Fluorescent, quad, (2) 20W lamp</t>
  </si>
  <si>
    <t>CFQ22/1</t>
  </si>
  <si>
    <t>CFQ22W</t>
  </si>
  <si>
    <t>Compact Fluorescent, quad, (1) 22W lamp</t>
  </si>
  <si>
    <t>CFQ22/2</t>
  </si>
  <si>
    <t>Compact Fluorescent, quad, (2) 22W lamp</t>
  </si>
  <si>
    <t>CFQ22/3</t>
  </si>
  <si>
    <t>Compact Fluorescent, quad, (3) 22W lamp</t>
  </si>
  <si>
    <t>CFQ25/1</t>
  </si>
  <si>
    <t>CFQ25W</t>
  </si>
  <si>
    <t>Compact Fluorescent, quad, (1) 25W lamp</t>
  </si>
  <si>
    <t>CFQ25/2</t>
  </si>
  <si>
    <t>Compact Fluorescent, quad, (2) 25W lamp</t>
  </si>
  <si>
    <t>CFQ26/1</t>
  </si>
  <si>
    <t>CFQ26W</t>
  </si>
  <si>
    <t>Compact Fluorescent, quad, (1) 26W lamp</t>
  </si>
  <si>
    <t>CFQ26/1-L</t>
  </si>
  <si>
    <t>Compact Fluorescent, quad, (1) 26W lamp, BF=0.95</t>
  </si>
  <si>
    <t>CFQ26/2</t>
  </si>
  <si>
    <t>Compact Fluorescent, quad, (2) 26W lamp</t>
  </si>
  <si>
    <t>CFQ26/2-L</t>
  </si>
  <si>
    <t>Compact Fluorescent, quad, (2) 26W lamp, BF=0.95</t>
  </si>
  <si>
    <t>CFQ26/3</t>
  </si>
  <si>
    <t>Compact Fluorescent, quad, (3) 26W lamp</t>
  </si>
  <si>
    <t>CFQ26/6-L</t>
  </si>
  <si>
    <t>Compact Fluorescent, quad, (6) 26W lamp, BF=0.95</t>
  </si>
  <si>
    <t>CFQ28/1</t>
  </si>
  <si>
    <t>CFQ28W</t>
  </si>
  <si>
    <t>Compact Fluorescent, quad, (1) 28W lamp</t>
  </si>
  <si>
    <t>CFQ9/1</t>
  </si>
  <si>
    <t>CFQ9W</t>
  </si>
  <si>
    <t>Compact Fluorescent, quad, (1) 9W lamp</t>
  </si>
  <si>
    <t>CFQ9/2</t>
  </si>
  <si>
    <t>Compact Fluorescent, quad, (2) 9W lamp</t>
  </si>
  <si>
    <t>CFS7/1</t>
  </si>
  <si>
    <t>CFS7W</t>
  </si>
  <si>
    <t>Compact Fluorescent, spiral, (1) 7W lamp</t>
  </si>
  <si>
    <t>CFS9/1</t>
  </si>
  <si>
    <t>CFS9W</t>
  </si>
  <si>
    <t>Compact Fluorescent, spiral, (1) 9W lamp</t>
  </si>
  <si>
    <t>CFS11/1</t>
  </si>
  <si>
    <t>CFS11W</t>
  </si>
  <si>
    <t>Compact Fluorescent, spiral, (1) 11W lamp</t>
  </si>
  <si>
    <t>CFS15/1</t>
  </si>
  <si>
    <t>CFS15W</t>
  </si>
  <si>
    <t>Compact Fluorescent, spiral, (1) 15W lamp</t>
  </si>
  <si>
    <t>CFS20/1</t>
  </si>
  <si>
    <t>CFS20W</t>
  </si>
  <si>
    <t>Compact Fluorescent, spiral, (1) 20W lamp</t>
  </si>
  <si>
    <t>CFS23/1</t>
  </si>
  <si>
    <t>CFS23W</t>
  </si>
  <si>
    <t>Compact Fluorescent, spiral, (1) 23W lamp</t>
  </si>
  <si>
    <t>CFS27/1</t>
  </si>
  <si>
    <t>CFS27W</t>
  </si>
  <si>
    <t>Compact Fluorescent, spiral, (1) 27W lamp</t>
  </si>
  <si>
    <t>CFT13/1</t>
  </si>
  <si>
    <t>CFT13W</t>
  </si>
  <si>
    <t>Compact Fluorescent, twin, (1) 13W lamp</t>
  </si>
  <si>
    <t>CFT13/2</t>
  </si>
  <si>
    <t>Compact Fluorescent, twin, (2) 13W lamp</t>
  </si>
  <si>
    <t>CFT13/3</t>
  </si>
  <si>
    <t>Compact Fluorescent, twin, (3) 13 W lamp</t>
  </si>
  <si>
    <t>CFT18/1</t>
  </si>
  <si>
    <t>CFT18W</t>
  </si>
  <si>
    <t>Compact Fluorescent, long twin., (1) 18W lamp</t>
  </si>
  <si>
    <t>CFT22/1</t>
  </si>
  <si>
    <t>CFT22W</t>
  </si>
  <si>
    <t>Compact Fluorescent, twin, (1) 22W lamp</t>
  </si>
  <si>
    <t>CFT22/2</t>
  </si>
  <si>
    <t>Compact Fluorescent, twin, (2) 22W lamp</t>
  </si>
  <si>
    <t>CFT22/4</t>
  </si>
  <si>
    <t>Compact Fluorescent, twin, (4) 22W lamp</t>
  </si>
  <si>
    <t>CFT24/1</t>
  </si>
  <si>
    <t>CFT24W</t>
  </si>
  <si>
    <t>Compact Fluorescent, long twin, (1) 24W lamp</t>
  </si>
  <si>
    <t>CFT28/1</t>
  </si>
  <si>
    <t>CFT28W</t>
  </si>
  <si>
    <t>Compact Fluorescent, twin, (1) 28W lamp</t>
  </si>
  <si>
    <t>CFT28/2</t>
  </si>
  <si>
    <t>Compact Fluorescent, twin, (2) 28W lamp</t>
  </si>
  <si>
    <t>CFT32/1-L</t>
  </si>
  <si>
    <t>CFM32W</t>
  </si>
  <si>
    <t>Compact Fluorescent, twin or multi, (1) 32W lamp</t>
  </si>
  <si>
    <t>CFT32/2-L</t>
  </si>
  <si>
    <t>Compact Fluorescent, twin or multi, (2) 32W lamp</t>
  </si>
  <si>
    <t>CFT32/6-L</t>
  </si>
  <si>
    <t>CFT36/1</t>
  </si>
  <si>
    <t>CFT36W</t>
  </si>
  <si>
    <t>Compact Fluorescent, long twin, (1) 36W lamp</t>
  </si>
  <si>
    <t>CFT36/4-BX</t>
  </si>
  <si>
    <t>Compact Fluorescent, Biax, (4) 36W lamp</t>
  </si>
  <si>
    <t>CFT36/6-BX</t>
  </si>
  <si>
    <t>Compact Fluorescent, Biax, (6) 36W lamp</t>
  </si>
  <si>
    <t>CFT36/6-L</t>
  </si>
  <si>
    <t>Compact Fluorescent, long Twin, (6) 36W lamp</t>
  </si>
  <si>
    <t>Compact Fluorescent, long Twin, (6) 36W lamp/ High Ballast Factor</t>
  </si>
  <si>
    <t>CFT36/8-BX</t>
  </si>
  <si>
    <t>Compact Fluorescent, Biax, (8) 36W lamp</t>
  </si>
  <si>
    <t>CFT36/8-L</t>
  </si>
  <si>
    <t>Compact Fluorescent, long Twin, (8) 36W lamp</t>
  </si>
  <si>
    <t>Compact Fluorescent, long Twin, (8) 36W lamp/ High Ballast Factor</t>
  </si>
  <si>
    <t>CFT36/9-BX</t>
  </si>
  <si>
    <t>Compact Fluorescent, Biax, (9) 36W lamp</t>
  </si>
  <si>
    <t>CFT40/1</t>
  </si>
  <si>
    <t>CFT40W</t>
  </si>
  <si>
    <t>Compact Fluorescent, twin, (1) 40W lamp</t>
  </si>
  <si>
    <t>CFT40/12-BX</t>
  </si>
  <si>
    <t>Compact Fluorescent, Biax, (12) 40W lamp</t>
  </si>
  <si>
    <t>CFT40/1-BX</t>
  </si>
  <si>
    <t>Compact Fluorescent, Biax, (1) 40W lamp</t>
  </si>
  <si>
    <t>CFT40/1-L</t>
  </si>
  <si>
    <t>Compact Fluorescent, long twin, (1) 40W lamp</t>
  </si>
  <si>
    <t>CFT40/2</t>
  </si>
  <si>
    <t>Compact Fluorescent, twin, (2) 40W lamp</t>
  </si>
  <si>
    <t>CFT40/2-BX</t>
  </si>
  <si>
    <t>Compact Fluorescent, Biax, (2) 40W lamp</t>
  </si>
  <si>
    <t>CFT40/2-L</t>
  </si>
  <si>
    <t>Compact Fluorescent, long twin, (2) 40W lamp</t>
  </si>
  <si>
    <t>CFT40/3</t>
  </si>
  <si>
    <t>Compact Fluorescent, twin, (3) 40 W lamp</t>
  </si>
  <si>
    <t>CFT40/3-BX</t>
  </si>
  <si>
    <t>Compact Fluorescent, Biax, (3) 40W lamp</t>
  </si>
  <si>
    <t>CFT40/3-L</t>
  </si>
  <si>
    <t>Compact Fluorescent, long twin, (3) 40W lamp</t>
  </si>
  <si>
    <t>CFT40/4-BX</t>
  </si>
  <si>
    <t>Compact Fluorescent, Biax, (4) 40W lamp</t>
  </si>
  <si>
    <t>CFT40/5-BX</t>
  </si>
  <si>
    <t>Compact Fluorescent, Biax, (5) 40W lamp</t>
  </si>
  <si>
    <t>CFT40/6-BX</t>
  </si>
  <si>
    <t>Compact Fluorescent, Biax, (6) 40W lamp</t>
  </si>
  <si>
    <t>CFT40/6-L</t>
  </si>
  <si>
    <t>Compact Fluorescent, long Twin, (6) 40W lamp</t>
  </si>
  <si>
    <t>Compact Fluorescent, long Twin, (6) 40W lamp/ High Ballast Factor</t>
  </si>
  <si>
    <t>CFT40/8-BX</t>
  </si>
  <si>
    <t>Compact Fluorescent, Biax, (8) 40W lamp</t>
  </si>
  <si>
    <t>CFT40/8-L</t>
  </si>
  <si>
    <t>Compact Fluorescent, long Twin, (8) 40W lamp</t>
  </si>
  <si>
    <t>Site Account Number:</t>
  </si>
  <si>
    <t>Site Address:</t>
  </si>
  <si>
    <t>Total Building Lighting Connected Load (watts)</t>
  </si>
  <si>
    <t>GENERAL CUSTOMER INFORMATION</t>
  </si>
  <si>
    <t>Compact Fluorescent, long Twin, (8) 40W lamp/ High Ballast Factor</t>
  </si>
  <si>
    <t>CFT40/9-BX</t>
  </si>
  <si>
    <t>Compact Fluorescent, Biax, (9) 40W lamp</t>
  </si>
  <si>
    <t>CFT5/1</t>
  </si>
  <si>
    <t>CFT5W</t>
  </si>
  <si>
    <t>Compact Fluorescent, twin, (1) 5W lamp</t>
  </si>
  <si>
    <t>CFT5/2</t>
  </si>
  <si>
    <t>Compact Fluorescent, twin, (2) 5W lamp</t>
  </si>
  <si>
    <t>CFT50/12-BX</t>
  </si>
  <si>
    <t>CFT50W</t>
  </si>
  <si>
    <t>Compact Fluorescent, Biax, (12) 50W lamp</t>
  </si>
  <si>
    <t>CFT50/1-BX</t>
  </si>
  <si>
    <t>Compact Fluorescent, Biax, (1) 50W lamp</t>
  </si>
  <si>
    <t>CFT50/2-BX</t>
  </si>
  <si>
    <t>Compact Fluorescent, Biax, (2) 50W lamp</t>
  </si>
  <si>
    <t>CFT50/3-BX</t>
  </si>
  <si>
    <t>Compact Fluorescent, Biax, (3) 50W lamp</t>
  </si>
  <si>
    <t>CFT50/4-BX</t>
  </si>
  <si>
    <t>Compact Fluorescent, Biax, (4) 50W lamp</t>
  </si>
  <si>
    <t>CFT50/5-BX</t>
  </si>
  <si>
    <t>Compact Fluorescent, Biax, (5) 50W lamp</t>
  </si>
  <si>
    <t>CFT50/6-BX</t>
  </si>
  <si>
    <t>Compact Fluorescent, Biax, (6) 50W lamp</t>
  </si>
  <si>
    <t>CFT50/8-BX</t>
  </si>
  <si>
    <t>Compact Fluorescent, Biax, (8) 50W lamp</t>
  </si>
  <si>
    <t>CFT50/9-BX</t>
  </si>
  <si>
    <t>Compact Fluorescent, Biax, (9) 50W lamp</t>
  </si>
  <si>
    <t>CFT55/12-BX</t>
  </si>
  <si>
    <t>CFT55W</t>
  </si>
  <si>
    <t>Compact Fluorescent, Biax, (12) 55W lamp</t>
  </si>
  <si>
    <t>CFT55/1-BX</t>
  </si>
  <si>
    <t>Compact Fluorescent, Biax, (1) 55W lamp</t>
  </si>
  <si>
    <t>CFT55/2-BX</t>
  </si>
  <si>
    <t>Compact Fluorescent, Biax, (2) 55W lamp</t>
  </si>
  <si>
    <t>CFT55/3-BX</t>
  </si>
  <si>
    <t>Compact Fluorescent, Biax, (3) 55W lamp</t>
  </si>
  <si>
    <t>CFT55/4-BX</t>
  </si>
  <si>
    <t>Compact Fluorescent, Biax, (4) 55W lamp</t>
  </si>
  <si>
    <t>CFT55/5-BX</t>
  </si>
  <si>
    <t>Compact Fluorescent, Biax, (5) 55W lamp</t>
  </si>
  <si>
    <t>CFT55/6-BX</t>
  </si>
  <si>
    <t>Compact Fluorescent, Biax, (6) 55W lamp</t>
  </si>
  <si>
    <t>CFT55/6-L</t>
  </si>
  <si>
    <t>Compact Fluorescent, long Twin, (6) 55W lamp</t>
  </si>
  <si>
    <t>Compact Fluorescent, long Twin, (6) 55W lamp/ High Ballast Factor</t>
  </si>
  <si>
    <t>CFT55/8-BX</t>
  </si>
  <si>
    <t>Compact Fluorescent, Biax, (8) 55W lamp</t>
  </si>
  <si>
    <t>CFT55/8-L</t>
  </si>
  <si>
    <t>Compact Fluorescent, long Twin, (8) 55W lamp</t>
  </si>
  <si>
    <t>Compact Fluorescent, long Twin, (8) 55W lamp/ High Ballast Factor</t>
  </si>
  <si>
    <t>CFT55/9-BX</t>
  </si>
  <si>
    <t>Compact Fluorescent, Biax, (9) 55W lamp</t>
  </si>
  <si>
    <t>CFT7/1</t>
  </si>
  <si>
    <t>CFT7W</t>
  </si>
  <si>
    <t>Compact Fluorescent, twin, (1) 7W lamp</t>
  </si>
  <si>
    <t>CFT7/2</t>
  </si>
  <si>
    <t>Compact Fluorescent, twin, (2) 7W lamp</t>
  </si>
  <si>
    <t>CFT9/1</t>
  </si>
  <si>
    <t>CFT9W</t>
  </si>
  <si>
    <t>Compact Fluorescent, twin, (1) 9W lamp</t>
  </si>
  <si>
    <t>CFT9/2</t>
  </si>
  <si>
    <t>Compact Fluorescent, twin, (2) 9W lamp</t>
  </si>
  <si>
    <t>CFT9/3</t>
  </si>
  <si>
    <t>Motion picture theater</t>
  </si>
  <si>
    <t>LAMP / FIXT</t>
  </si>
  <si>
    <t>WATT / LAMP</t>
  </si>
  <si>
    <r>
      <t>Compact Fluorescent, twin or multi, (</t>
    </r>
    <r>
      <rPr>
        <sz val="10"/>
        <color indexed="10"/>
        <rFont val="Arial"/>
        <family val="2"/>
      </rPr>
      <t>6</t>
    </r>
    <r>
      <rPr>
        <sz val="10"/>
        <rFont val="Arial"/>
        <family val="2"/>
      </rPr>
      <t>) 32W lamp</t>
    </r>
  </si>
  <si>
    <r>
      <t>CFT36/6-L</t>
    </r>
    <r>
      <rPr>
        <sz val="10"/>
        <color indexed="10"/>
        <rFont val="Arial"/>
        <family val="2"/>
      </rPr>
      <t>H</t>
    </r>
  </si>
  <si>
    <r>
      <t>CFT36/8-L</t>
    </r>
    <r>
      <rPr>
        <sz val="10"/>
        <color indexed="10"/>
        <rFont val="Arial"/>
        <family val="2"/>
      </rPr>
      <t>H</t>
    </r>
  </si>
  <si>
    <r>
      <t>CFT40/6-L</t>
    </r>
    <r>
      <rPr>
        <sz val="10"/>
        <color indexed="10"/>
        <rFont val="Arial"/>
        <family val="2"/>
      </rPr>
      <t>H</t>
    </r>
  </si>
  <si>
    <r>
      <t>CFT40/8-L</t>
    </r>
    <r>
      <rPr>
        <sz val="10"/>
        <color indexed="10"/>
        <rFont val="Arial"/>
        <family val="2"/>
      </rPr>
      <t>H</t>
    </r>
  </si>
  <si>
    <r>
      <t>CFT55/6-L</t>
    </r>
    <r>
      <rPr>
        <sz val="10"/>
        <color indexed="10"/>
        <rFont val="Arial"/>
        <family val="2"/>
      </rPr>
      <t>H</t>
    </r>
  </si>
  <si>
    <r>
      <t>CFT55/8-L</t>
    </r>
    <r>
      <rPr>
        <sz val="10"/>
        <color indexed="10"/>
        <rFont val="Arial"/>
        <family val="2"/>
      </rPr>
      <t>H</t>
    </r>
  </si>
  <si>
    <t>Compact Fluorescent Lights (Screw-in)</t>
  </si>
  <si>
    <r>
      <t>Fluorescent, (</t>
    </r>
    <r>
      <rPr>
        <sz val="10"/>
        <color indexed="10"/>
        <rFont val="Arial"/>
        <family val="2"/>
      </rPr>
      <t>2</t>
    </r>
    <r>
      <rPr>
        <sz val="10"/>
        <rFont val="Arial"/>
        <family val="2"/>
      </rPr>
      <t>) 36", STD HO T5 lamp</t>
    </r>
  </si>
  <si>
    <r>
      <t>F4</t>
    </r>
    <r>
      <rPr>
        <sz val="10"/>
        <color indexed="10"/>
        <rFont val="Arial"/>
        <family val="2"/>
      </rPr>
      <t>2</t>
    </r>
    <r>
      <rPr>
        <sz val="10"/>
        <rFont val="Arial"/>
        <family val="2"/>
      </rPr>
      <t>SILL/T4</t>
    </r>
  </si>
  <si>
    <r>
      <t>F4</t>
    </r>
    <r>
      <rPr>
        <sz val="10"/>
        <color indexed="10"/>
        <rFont val="Arial"/>
        <family val="2"/>
      </rPr>
      <t>2</t>
    </r>
    <r>
      <rPr>
        <sz val="10"/>
        <rFont val="Arial"/>
        <family val="2"/>
      </rPr>
      <t>SILL/T4-R</t>
    </r>
  </si>
  <si>
    <r>
      <t>F4</t>
    </r>
    <r>
      <rPr>
        <sz val="10"/>
        <color indexed="10"/>
        <rFont val="Arial"/>
        <family val="2"/>
      </rPr>
      <t>2</t>
    </r>
    <r>
      <rPr>
        <sz val="10"/>
        <rFont val="Arial"/>
        <family val="2"/>
      </rPr>
      <t>SSILL/T4</t>
    </r>
  </si>
  <si>
    <r>
      <t>F4</t>
    </r>
    <r>
      <rPr>
        <sz val="10"/>
        <color indexed="10"/>
        <rFont val="Arial"/>
        <family val="2"/>
      </rPr>
      <t>2</t>
    </r>
    <r>
      <rPr>
        <sz val="10"/>
        <rFont val="Arial"/>
        <family val="2"/>
      </rPr>
      <t>SSILL/T4-R</t>
    </r>
  </si>
  <si>
    <r>
      <t>Fluorescent, (</t>
    </r>
    <r>
      <rPr>
        <sz val="10"/>
        <color indexed="10"/>
        <rFont val="Arial"/>
        <family val="2"/>
      </rPr>
      <t>4</t>
    </r>
    <r>
      <rPr>
        <sz val="10"/>
        <rFont val="Arial"/>
        <family val="2"/>
      </rPr>
      <t>) 96", STD HO lamp</t>
    </r>
  </si>
  <si>
    <t>Miscellaneous</t>
  </si>
  <si>
    <t>N/A</t>
  </si>
  <si>
    <t>Cut Sheet Fixtures</t>
  </si>
  <si>
    <t>Daycare</t>
  </si>
  <si>
    <t>Hospitals</t>
  </si>
  <si>
    <t>Libraries</t>
  </si>
  <si>
    <t>Parking Garages</t>
  </si>
  <si>
    <t>Public Order and Safety</t>
  </si>
  <si>
    <t>Area or Space Method used for Baseline</t>
  </si>
  <si>
    <t>ENTER THE REQUESTED INFORMATION IN TABLE (A) BELOW</t>
  </si>
  <si>
    <t>ASHRAE 90.1-2007 Code Exterior Lighting Power  Allowance</t>
  </si>
  <si>
    <t>Example</t>
  </si>
  <si>
    <t>Building Grounds: Walkways less than 10 ft wide</t>
  </si>
  <si>
    <t>W1</t>
  </si>
  <si>
    <t>320 W Pulse Start MH</t>
  </si>
  <si>
    <t>Total  Lighting Connected Load (watts)</t>
  </si>
  <si>
    <t>ASHRAE 90.1-2007 Lighting Power Baseline (W)</t>
  </si>
  <si>
    <t>HOU</t>
  </si>
  <si>
    <t>Fixture Code</t>
  </si>
  <si>
    <t>Description</t>
  </si>
  <si>
    <t>Watts/Fixture</t>
  </si>
  <si>
    <t>24/7 Facilities or Spaces</t>
  </si>
  <si>
    <t>Building Exterior and Space Description</t>
  </si>
  <si>
    <t>Allowance</t>
  </si>
  <si>
    <t>Variable</t>
  </si>
  <si>
    <t>Units</t>
  </si>
  <si>
    <t>Uncovered Parking Area: Parking Lots and Drives</t>
  </si>
  <si>
    <t>Square Feet</t>
  </si>
  <si>
    <r>
      <t>W/ft</t>
    </r>
    <r>
      <rPr>
        <vertAlign val="superscript"/>
        <sz val="11"/>
        <color theme="1"/>
        <rFont val="Calibri"/>
        <family val="2"/>
        <scheme val="minor"/>
      </rPr>
      <t>2</t>
    </r>
  </si>
  <si>
    <t>Linear Feet</t>
  </si>
  <si>
    <t>W/linear foot</t>
  </si>
  <si>
    <t>Building Grounds: Walkways 10 ft wide or greater</t>
  </si>
  <si>
    <t>Building Grounds: Plaza areas</t>
  </si>
  <si>
    <t>Building Grounds: Special feature areas</t>
  </si>
  <si>
    <t>Building Grounds: Stairways</t>
  </si>
  <si>
    <t>Building Entrances and Exits: Main entries</t>
  </si>
  <si>
    <t>W/linear foot of door width</t>
  </si>
  <si>
    <t>Building Entrances and Exits: Other doors</t>
  </si>
  <si>
    <t>Canopies and Overhangs: Free standing and attached overhangs</t>
  </si>
  <si>
    <t>Outdoor sales: Open Areas (including vehicle sales lots)</t>
  </si>
  <si>
    <t>Outdoor sales: Street frontage for vehicle sales in addition to "open area" allowance</t>
  </si>
  <si>
    <t>Building Facades: per illuminated wall or surface area</t>
  </si>
  <si>
    <r>
      <t>W/ft</t>
    </r>
    <r>
      <rPr>
        <vertAlign val="superscript"/>
        <sz val="11"/>
        <color theme="1"/>
        <rFont val="Calibri"/>
        <family val="2"/>
        <scheme val="minor"/>
      </rPr>
      <t>2</t>
    </r>
    <r>
      <rPr>
        <sz val="11"/>
        <color theme="1"/>
        <rFont val="Calibri"/>
        <family val="2"/>
        <scheme val="minor"/>
      </rPr>
      <t xml:space="preserve"> for each illuminated wall or surface</t>
    </r>
  </si>
  <si>
    <t>Building Facades: per illuminated wall or surface length</t>
  </si>
  <si>
    <t>W/linear foot for each illuminated wall or surface length</t>
  </si>
  <si>
    <t>Automated teller machines and night depositories: per first location</t>
  </si>
  <si>
    <t>Watts per Location</t>
  </si>
  <si>
    <t>W per location</t>
  </si>
  <si>
    <t>Automated teller machines and night depositories: per additional locations</t>
  </si>
  <si>
    <t>W per additional ATM per location</t>
  </si>
  <si>
    <r>
      <rPr>
        <sz val="11"/>
        <color indexed="8"/>
        <rFont val="Calibri"/>
        <family val="2"/>
      </rPr>
      <t>Entrances</t>
    </r>
    <r>
      <rPr>
        <sz val="11"/>
        <color theme="1"/>
        <rFont val="Calibri"/>
        <family val="2"/>
        <scheme val="minor"/>
      </rPr>
      <t xml:space="preserve"> and gatehouse inspection stations at guarded facilities</t>
    </r>
  </si>
  <si>
    <r>
      <t>W/ft</t>
    </r>
    <r>
      <rPr>
        <vertAlign val="superscript"/>
        <sz val="11"/>
        <color theme="1"/>
        <rFont val="Calibri"/>
        <family val="2"/>
        <scheme val="minor"/>
      </rPr>
      <t>2</t>
    </r>
    <r>
      <rPr>
        <sz val="11"/>
        <color theme="1"/>
        <rFont val="Calibri"/>
        <family val="2"/>
        <scheme val="minor"/>
      </rPr>
      <t xml:space="preserve"> of uncovered area</t>
    </r>
  </si>
  <si>
    <r>
      <rPr>
        <sz val="11"/>
        <color indexed="8"/>
        <rFont val="Calibri"/>
        <family val="2"/>
      </rPr>
      <t>Loading areas</t>
    </r>
    <r>
      <rPr>
        <sz val="11"/>
        <color theme="1"/>
        <rFont val="Calibri"/>
        <family val="2"/>
        <scheme val="minor"/>
      </rPr>
      <t xml:space="preserve"> for law enforcement, fire, ambulance, and other emergency service vehicles</t>
    </r>
  </si>
  <si>
    <t>Drive-through windows at fast food restaurants</t>
  </si>
  <si>
    <t>W per drive-through</t>
  </si>
  <si>
    <r>
      <rPr>
        <sz val="11"/>
        <color indexed="8"/>
        <rFont val="Calibri"/>
        <family val="2"/>
      </rPr>
      <t>Parking near 24-hour retail</t>
    </r>
    <r>
      <rPr>
        <sz val="11"/>
        <color theme="1"/>
        <rFont val="Calibri"/>
        <family val="2"/>
        <scheme val="minor"/>
      </rPr>
      <t xml:space="preserve"> entrances</t>
    </r>
  </si>
  <si>
    <t>W per main entry</t>
  </si>
  <si>
    <t>WATTAGE TABLE</t>
  </si>
  <si>
    <t>INTERIOR WATT / FIXT</t>
  </si>
  <si>
    <t>EXTERIOR WATT / FIXT</t>
  </si>
  <si>
    <t>Auto Related</t>
  </si>
  <si>
    <t>Industrial Manufacturing – 1 Shift</t>
  </si>
  <si>
    <t>Industrial Manufacturing – 2 Shift</t>
  </si>
  <si>
    <t>Industrial Manufacturing – 3 Shift</t>
  </si>
  <si>
    <t>Lodging – Guest Rooms</t>
  </si>
  <si>
    <t>Lodging – Common Spaces</t>
  </si>
  <si>
    <t>Nursing Home</t>
  </si>
  <si>
    <r>
      <t>Air Conditioned/Cooled space (61</t>
    </r>
    <r>
      <rPr>
        <vertAlign val="superscript"/>
        <sz val="10"/>
        <rFont val="Arial"/>
        <family val="2"/>
      </rPr>
      <t>0</t>
    </r>
    <r>
      <rPr>
        <sz val="10"/>
        <rFont val="Arial"/>
        <family val="2"/>
      </rPr>
      <t>F - 79</t>
    </r>
    <r>
      <rPr>
        <vertAlign val="superscript"/>
        <sz val="10"/>
        <rFont val="Arial"/>
        <family val="2"/>
      </rPr>
      <t>0</t>
    </r>
    <r>
      <rPr>
        <sz val="10"/>
        <rFont val="Arial"/>
        <family val="2"/>
      </rPr>
      <t>F)</t>
    </r>
  </si>
  <si>
    <r>
      <t>Freezer space (-20</t>
    </r>
    <r>
      <rPr>
        <vertAlign val="superscript"/>
        <sz val="10"/>
        <rFont val="Arial"/>
        <family val="2"/>
      </rPr>
      <t>0</t>
    </r>
    <r>
      <rPr>
        <sz val="10"/>
        <rFont val="Arial"/>
        <family val="2"/>
      </rPr>
      <t>F - 27</t>
    </r>
    <r>
      <rPr>
        <vertAlign val="superscript"/>
        <sz val="10"/>
        <rFont val="Arial"/>
        <family val="2"/>
      </rPr>
      <t>0</t>
    </r>
    <r>
      <rPr>
        <sz val="10"/>
        <rFont val="Arial"/>
        <family val="2"/>
      </rPr>
      <t>F)</t>
    </r>
  </si>
  <si>
    <r>
      <t>Medium-temperature refrigerated space (28</t>
    </r>
    <r>
      <rPr>
        <vertAlign val="superscript"/>
        <sz val="10"/>
        <rFont val="Arial"/>
        <family val="2"/>
      </rPr>
      <t>0</t>
    </r>
    <r>
      <rPr>
        <sz val="10"/>
        <rFont val="Arial"/>
        <family val="2"/>
      </rPr>
      <t>F - 40</t>
    </r>
    <r>
      <rPr>
        <vertAlign val="superscript"/>
        <sz val="10"/>
        <rFont val="Arial"/>
        <family val="2"/>
      </rPr>
      <t>0</t>
    </r>
    <r>
      <rPr>
        <sz val="10"/>
        <rFont val="Arial"/>
        <family val="2"/>
      </rPr>
      <t>F)</t>
    </r>
  </si>
  <si>
    <r>
      <t>High-temperature refrigerated space (41</t>
    </r>
    <r>
      <rPr>
        <vertAlign val="superscript"/>
        <sz val="10"/>
        <rFont val="Arial"/>
        <family val="2"/>
      </rPr>
      <t>0</t>
    </r>
    <r>
      <rPr>
        <sz val="10"/>
        <rFont val="Arial"/>
        <family val="2"/>
      </rPr>
      <t>F - 60</t>
    </r>
    <r>
      <rPr>
        <vertAlign val="superscript"/>
        <sz val="10"/>
        <rFont val="Arial"/>
        <family val="2"/>
      </rPr>
      <t>0</t>
    </r>
    <r>
      <rPr>
        <sz val="10"/>
        <rFont val="Arial"/>
        <family val="2"/>
      </rPr>
      <t>F)</t>
    </r>
  </si>
  <si>
    <t>Door Width (Linear Feet)</t>
  </si>
  <si>
    <t xml:space="preserve">Installation Date: </t>
  </si>
  <si>
    <t>Survey completed by (name):</t>
  </si>
  <si>
    <t>Spot Measurements completed by (name):</t>
  </si>
  <si>
    <t>Date(s) Survey completed:</t>
  </si>
  <si>
    <t>Program Year:</t>
  </si>
  <si>
    <t>Utility:</t>
  </si>
  <si>
    <t>Utility</t>
  </si>
  <si>
    <t>Duquesne Light</t>
  </si>
  <si>
    <t>Met-Ed (FirstEnergy)</t>
  </si>
  <si>
    <t>Penn Power (FirstEnergy)</t>
  </si>
  <si>
    <t>PennElec (FirstEnergy)</t>
  </si>
  <si>
    <t>West Penn Power (FirstEnergy)</t>
  </si>
  <si>
    <t>PECO</t>
  </si>
  <si>
    <t>PPL</t>
  </si>
  <si>
    <t>Input Field</t>
  </si>
  <si>
    <t>Computed Field</t>
  </si>
  <si>
    <t>Interior LPD Building Area Method</t>
  </si>
  <si>
    <t>Interior LPD Space-by-Space Method</t>
  </si>
  <si>
    <t xml:space="preserve">ASHRAE 90.1-2007 Building Area Type
</t>
  </si>
  <si>
    <t xml:space="preserve">ASHRAE 90.1-2007 Lighting Power Allowance (Baseline Power)
(W) </t>
  </si>
  <si>
    <t xml:space="preserve">Building Type
</t>
  </si>
  <si>
    <t>ASHRAE 90.1-2007 Lighting Power Allowance (Baseline Power)
(W)</t>
  </si>
  <si>
    <t>Location</t>
  </si>
  <si>
    <t>Fixture Tag or ID</t>
  </si>
  <si>
    <t>Luminaire Description</t>
  </si>
  <si>
    <t>Number of Fixtures of this type</t>
  </si>
  <si>
    <t xml:space="preserve">
TRM Fixture Code</t>
  </si>
  <si>
    <t xml:space="preserve">PA TRM Allowed  Watts/Fixture </t>
  </si>
  <si>
    <t xml:space="preserve">Connected Watts </t>
  </si>
  <si>
    <t>Dusk-to-Dawn / Exterior Lighting</t>
  </si>
  <si>
    <t>Education – School</t>
  </si>
  <si>
    <t>Education – College/University</t>
  </si>
  <si>
    <t>Health/Medical – Clinic</t>
  </si>
  <si>
    <t>Multi-Family (Common Areas) - High-rise &amp; Low-rise</t>
  </si>
  <si>
    <t>Public Assembly (one shift)</t>
  </si>
  <si>
    <t>Public Services (nonfood)</t>
  </si>
  <si>
    <t>Restaurant</t>
  </si>
  <si>
    <t>Religious Worship/Church</t>
  </si>
  <si>
    <t>Storage Conditioned/Unconditioned</t>
  </si>
  <si>
    <t>Other (Fill in "User Input" sheet)</t>
  </si>
  <si>
    <t>NC Program Incentive ($/kW below Code)</t>
  </si>
  <si>
    <t>New Construction Lighting Power Allowance</t>
  </si>
  <si>
    <t>Maximum Lighting Power Eligible for Incentive (W)</t>
  </si>
  <si>
    <r>
      <rPr>
        <b/>
        <sz val="11"/>
        <color theme="1"/>
        <rFont val="Calibri"/>
        <family val="2"/>
        <scheme val="minor"/>
      </rPr>
      <t xml:space="preserve">EXAMPLE: </t>
    </r>
    <r>
      <rPr>
        <sz val="11"/>
        <color theme="1"/>
        <rFont val="Calibri"/>
        <family val="2"/>
        <scheme val="minor"/>
      </rPr>
      <t>Sales (General )</t>
    </r>
  </si>
  <si>
    <t xml:space="preserve">Exterior Area Type and Location  </t>
  </si>
  <si>
    <t xml:space="preserve">ASHRAE 90.1-2007 Exterior Area Type
</t>
  </si>
  <si>
    <t xml:space="preserve">Lighting Power Allowance Units </t>
  </si>
  <si>
    <t xml:space="preserve">Quantity associated with Exterior Area Type Lighting Power Allowance Units </t>
  </si>
  <si>
    <t xml:space="preserve">Luminaire Description </t>
  </si>
  <si>
    <t xml:space="preserve">Number of Fixtures of this type </t>
  </si>
  <si>
    <t xml:space="preserve"> MANUAL</t>
  </si>
  <si>
    <t>Table of Contents:</t>
  </si>
  <si>
    <t>I.  Purpose</t>
  </si>
  <si>
    <t>II.  Organization</t>
  </si>
  <si>
    <t>III.  User Guide</t>
  </si>
  <si>
    <t>I. Purpose</t>
  </si>
  <si>
    <t>II. Organization</t>
  </si>
  <si>
    <t>(1) Manual</t>
  </si>
  <si>
    <t>(2) Changelog</t>
  </si>
  <si>
    <t xml:space="preserve">The "Changelog" sheet provides a brief description of major changes from the previous version. </t>
  </si>
  <si>
    <t>(3) Glossary</t>
  </si>
  <si>
    <t>The "Wattage Table" sheet contains the master list of fixtures recognized by the Lighting Audit and Design Tool. The original source data is the NYSERDA Standard Wattage Table. Each fixture listed has a unique fixture code, description, and stipulated wattage value. Inclusion of a fixture in this table does not guarantee compliance with specific program requirements.</t>
  </si>
  <si>
    <t>The "Fixture Code Legend" sheet contains a legend explaining how fixture codes are constructed and how to read and identify fixture codes.</t>
  </si>
  <si>
    <t>The "Fixture Code Locator" sheet contains a tool to assist users locate a specific code on the Wattage Tables by specifying key lighting parameters. Fill in the tan fields by selecting from the pull down menu. Some fixtures in the Wattage Table may not be able to be located with this tool.</t>
  </si>
  <si>
    <t>III. User Guide</t>
  </si>
  <si>
    <t>V. Disclaimer</t>
  </si>
  <si>
    <t>This tool allows for custom entries for several fields. This document does not modify any requirements of the PA TRM. If any discrepancy between the TRM and this document exist, the TRM should be followed.</t>
  </si>
  <si>
    <t xml:space="preserve"> CHANGELOG</t>
  </si>
  <si>
    <t>1)</t>
  </si>
  <si>
    <t>Pennsylvania Act 129 New Construction Lighting Calculator</t>
  </si>
  <si>
    <t xml:space="preserve">Version 1 </t>
  </si>
  <si>
    <t>Released with 2013 TRM Tentative Order in August 2012</t>
  </si>
  <si>
    <t>Fixture Code Legend and Notes</t>
  </si>
  <si>
    <t>Sample Linear Fluorescent Fixture Code</t>
  </si>
  <si>
    <t>Sample of Other Fixture Code:</t>
  </si>
  <si>
    <t>CONFIGURATION (letter)</t>
  </si>
  <si>
    <t xml:space="preserve">               FIXTURE TYPE</t>
  </si>
  <si>
    <t>NUMBER OF LAMPS</t>
  </si>
  <si>
    <t>Tandem Wired</t>
  </si>
  <si>
    <t xml:space="preserve">     Compact Fluorescent,</t>
  </si>
  <si>
    <t>1 Lamp Fixture</t>
  </si>
  <si>
    <t>CONFIGURATION (number)</t>
  </si>
  <si>
    <t xml:space="preserve">                  Quad Tube</t>
  </si>
  <si>
    <t>FIXTURE TYPE</t>
  </si>
  <si>
    <t>4 Lamps on this Ballast</t>
  </si>
  <si>
    <t>Fluorescent</t>
  </si>
  <si>
    <t>BALLAST LIGHT OUTPUT</t>
  </si>
  <si>
    <t>LAMP LENGTH</t>
  </si>
  <si>
    <t>Reduced Light Output</t>
  </si>
  <si>
    <t>NATIONAL LAMP WATTAGE</t>
  </si>
  <si>
    <t>BALLAST TYPE</t>
  </si>
  <si>
    <t>4 Feet</t>
  </si>
  <si>
    <t>18W</t>
  </si>
  <si>
    <t>Electronic Ballast</t>
  </si>
  <si>
    <t>LAMP TYPE</t>
  </si>
  <si>
    <t>Instant start, T8</t>
  </si>
  <si>
    <t>Code Explanations</t>
  </si>
  <si>
    <t xml:space="preserve">   Fixture Type</t>
  </si>
  <si>
    <t xml:space="preserve">   for LED traffic signals</t>
  </si>
  <si>
    <t>Compact Fluorescent</t>
  </si>
  <si>
    <t>CFD</t>
  </si>
  <si>
    <t>Compact Fluorescent, double-D shape</t>
  </si>
  <si>
    <t>12GA</t>
  </si>
  <si>
    <t>12" Green Arrow</t>
  </si>
  <si>
    <t>CFS</t>
  </si>
  <si>
    <t>Compact Fluorescent, Spiral</t>
  </si>
  <si>
    <t>12GB</t>
  </si>
  <si>
    <t>12" Green Ball</t>
  </si>
  <si>
    <t>CFT</t>
  </si>
  <si>
    <t>Compact Fluorescent, Twin tube</t>
  </si>
  <si>
    <t>12RA</t>
  </si>
  <si>
    <t>12" Red Arrow</t>
  </si>
  <si>
    <t>(including "Biaxial" fixtures)</t>
  </si>
  <si>
    <t>12RB</t>
  </si>
  <si>
    <t>12" Red Ball</t>
  </si>
  <si>
    <t>CFQ</t>
  </si>
  <si>
    <t>Compact Fluorescent, Quad tube</t>
  </si>
  <si>
    <t>8GB</t>
  </si>
  <si>
    <t>8" Green Ball</t>
  </si>
  <si>
    <t>ECF</t>
  </si>
  <si>
    <t>Exit sign, Compact Fluorescent</t>
  </si>
  <si>
    <t>8RB</t>
  </si>
  <si>
    <t>8" Red Ball</t>
  </si>
  <si>
    <t>EI</t>
  </si>
  <si>
    <t>Exit sign, Incandescent</t>
  </si>
  <si>
    <t>PH</t>
  </si>
  <si>
    <t>Pedestrian Hand signal</t>
  </si>
  <si>
    <t>ELED</t>
  </si>
  <si>
    <t>Exit sign, LED</t>
  </si>
  <si>
    <t>F</t>
  </si>
  <si>
    <t>Fluorescent, linear</t>
  </si>
  <si>
    <t>Ballast Type</t>
  </si>
  <si>
    <t>FC</t>
  </si>
  <si>
    <t>Fluorescent, Circline</t>
  </si>
  <si>
    <t xml:space="preserve">   for fluorescent fixtures</t>
  </si>
  <si>
    <t>FU</t>
  </si>
  <si>
    <t>Fluorescent, U-tube</t>
  </si>
  <si>
    <t>L</t>
  </si>
  <si>
    <t>H</t>
  </si>
  <si>
    <t>Halogen</t>
  </si>
  <si>
    <t>S</t>
  </si>
  <si>
    <t>Standard magnetic</t>
  </si>
  <si>
    <t>HLV</t>
  </si>
  <si>
    <t>Halogen, Low Voltage</t>
  </si>
  <si>
    <t>E</t>
  </si>
  <si>
    <t>Emergy efficient magnetic</t>
  </si>
  <si>
    <t>HPS</t>
  </si>
  <si>
    <t>High Pressure Sodium</t>
  </si>
  <si>
    <t>I</t>
  </si>
  <si>
    <t>Incandescent</t>
  </si>
  <si>
    <t>Configuration (letter)</t>
  </si>
  <si>
    <t>LED</t>
  </si>
  <si>
    <t>Light Emitting Diode (LED) traffic signal</t>
  </si>
  <si>
    <t>T</t>
  </si>
  <si>
    <t>Tandem wired fixture</t>
  </si>
  <si>
    <t>MH</t>
  </si>
  <si>
    <t>Metal Halide</t>
  </si>
  <si>
    <t>D</t>
  </si>
  <si>
    <t>Delamped fixture, i.e. some lamps</t>
  </si>
  <si>
    <t>MHPS</t>
  </si>
  <si>
    <t>Metal Halide, Pulse Start</t>
  </si>
  <si>
    <t>permanently removed but ballasts</t>
  </si>
  <si>
    <t>MV</t>
  </si>
  <si>
    <t>Mercury Vapor</t>
  </si>
  <si>
    <t>remain</t>
  </si>
  <si>
    <t>QL</t>
  </si>
  <si>
    <t>Induction</t>
  </si>
  <si>
    <t>Configuration (number)</t>
  </si>
  <si>
    <t>Lamp Type</t>
  </si>
  <si>
    <t xml:space="preserve">   for delamped fixtures</t>
  </si>
  <si>
    <t>Number signifies the total number of ballasts</t>
  </si>
  <si>
    <t>A</t>
  </si>
  <si>
    <t>"F25T12" - 25 watt, 4ft, T12 lamp</t>
  </si>
  <si>
    <t>in the fixture: e.g. An "F42EEID2" is an</t>
  </si>
  <si>
    <t>IL</t>
  </si>
  <si>
    <t>T8, Instant start</t>
  </si>
  <si>
    <t>"F44EE" with two lamps removed so that there</t>
  </si>
  <si>
    <t>SIL</t>
  </si>
  <si>
    <t>T8, Instant start, Super 30 watt</t>
  </si>
  <si>
    <t>is one extaneous ballast</t>
  </si>
  <si>
    <t>SSIL</t>
  </si>
  <si>
    <t>T8, Instant start, Super 28 watt</t>
  </si>
  <si>
    <t>T8, rapid start</t>
  </si>
  <si>
    <t xml:space="preserve">   for tandem wired ballasts</t>
  </si>
  <si>
    <t>G</t>
  </si>
  <si>
    <t>T5, standard</t>
  </si>
  <si>
    <t>Number signifies the total number of lamps</t>
  </si>
  <si>
    <t>GH</t>
  </si>
  <si>
    <t>T5, standard, High output lamp</t>
  </si>
  <si>
    <t>being run by the ballast: e.g. An "F42LLIT4"</t>
  </si>
  <si>
    <t>T12, Energy efficient</t>
  </si>
  <si>
    <t>would indicate that a four-lamp ballast is</t>
  </si>
  <si>
    <t>EH</t>
  </si>
  <si>
    <t>T12, Energy efficient, High output lamp</t>
  </si>
  <si>
    <t>wired to run two-lamp fixtures.</t>
  </si>
  <si>
    <t>T12, Energy efficient, Instant start</t>
  </si>
  <si>
    <t>EV</t>
  </si>
  <si>
    <t>T12, Energy efficient, Very high output</t>
  </si>
  <si>
    <t xml:space="preserve">   with no preceding letter</t>
  </si>
  <si>
    <t>T12, Standard</t>
  </si>
  <si>
    <t>Number indicates the number of ballasts in an</t>
  </si>
  <si>
    <t>T12, Standard, Instant start</t>
  </si>
  <si>
    <t>ambiguous multiple ballast fixture: e.g. An</t>
  </si>
  <si>
    <t>SH</t>
  </si>
  <si>
    <t>T12, Standard, High output lamp</t>
  </si>
  <si>
    <t>"F43ILU2" indicates a three-lamp fixture with</t>
  </si>
  <si>
    <t>SV</t>
  </si>
  <si>
    <t>T12, Standard, Very high output lamp</t>
  </si>
  <si>
    <t>two ballasts (as is often the case if there is A/B</t>
  </si>
  <si>
    <t>T10, Standard</t>
  </si>
  <si>
    <t>switching).</t>
  </si>
  <si>
    <t>Ballast Light Output</t>
  </si>
  <si>
    <t>R</t>
  </si>
  <si>
    <t>Reduced light output</t>
  </si>
  <si>
    <t>High light output</t>
  </si>
  <si>
    <t>V</t>
  </si>
  <si>
    <t>Very high light output</t>
  </si>
  <si>
    <t>Notes:</t>
  </si>
  <si>
    <t>1) The column labeled Watts/Fixtures in the data table includes ballast loads.</t>
  </si>
  <si>
    <t>2) The fixture wattage values represent an average value, rounded to the nearest whole watt.</t>
  </si>
  <si>
    <t>LIGHTING FIXTURE CODE LOCATOR</t>
  </si>
  <si>
    <t>Password: Act129Lighting</t>
  </si>
  <si>
    <t>*Required</t>
  </si>
  <si>
    <t>Fill In Tan Fields</t>
  </si>
  <si>
    <t>**Required for all except U-Tube</t>
  </si>
  <si>
    <t>SELECTED</t>
  </si>
  <si>
    <t>CONFIGURATION (NUMBER)</t>
  </si>
  <si>
    <t>Linear Fluorescent Fixtures Only</t>
  </si>
  <si>
    <t>Standard</t>
  </si>
  <si>
    <t>Double-D shape</t>
  </si>
  <si>
    <t>Spiral</t>
  </si>
  <si>
    <t>Twin tube (including "Biaxial")</t>
  </si>
  <si>
    <t>Quad tube</t>
  </si>
  <si>
    <t>T5, Standard</t>
  </si>
  <si>
    <t>Circline</t>
  </si>
  <si>
    <t>U-Tube</t>
  </si>
  <si>
    <t>T5, Standard, High output lamp</t>
  </si>
  <si>
    <t>Fixture Type*:</t>
  </si>
  <si>
    <t>Low Voltage</t>
  </si>
  <si>
    <t>T8, Instant Start</t>
  </si>
  <si>
    <t>Fixture Subtype*:</t>
  </si>
  <si>
    <t>Linear</t>
  </si>
  <si>
    <t>T8, Instant Start, Super 30 watt</t>
  </si>
  <si>
    <t>Lamp Length*:</t>
  </si>
  <si>
    <t>T8, Instant Start, Super 28 watt</t>
  </si>
  <si>
    <t>Number of Lamps*:</t>
  </si>
  <si>
    <t>Exit Sign</t>
  </si>
  <si>
    <t>T8, Rapid Start</t>
  </si>
  <si>
    <t>Lamp Type*:</t>
  </si>
  <si>
    <t>Pulse Start</t>
  </si>
  <si>
    <t>Ballast Type*:</t>
  </si>
  <si>
    <t>T12, Energy Efficient</t>
  </si>
  <si>
    <t>Configuration (Letter):</t>
  </si>
  <si>
    <t>T12, Energy Efficient, High output lamp</t>
  </si>
  <si>
    <t>Configuration (Number):</t>
  </si>
  <si>
    <t>Traffic Signal LED</t>
  </si>
  <si>
    <t>T12, Energy Efficient, Instant start</t>
  </si>
  <si>
    <t>Ballast Light Output:</t>
  </si>
  <si>
    <t>T12, Energy Efficient, Very high output</t>
  </si>
  <si>
    <t>Fixture Code:</t>
  </si>
  <si>
    <t>Standard Magnetic</t>
  </si>
  <si>
    <t>Energy Efficient Magnetic</t>
  </si>
  <si>
    <t>All Other Fixtures</t>
  </si>
  <si>
    <t>Traffic Signal</t>
  </si>
  <si>
    <t>-R</t>
  </si>
  <si>
    <t>High Light Output</t>
  </si>
  <si>
    <t>-H</t>
  </si>
  <si>
    <t>Nominal Lamp Wattage*:</t>
  </si>
  <si>
    <t>Very High Light Output</t>
  </si>
  <si>
    <t>-V</t>
  </si>
  <si>
    <t>See "Fixture Code Legend" sheet for additional help.</t>
  </si>
  <si>
    <t>Number of Lamps**:</t>
  </si>
  <si>
    <t>Ballast Type:</t>
  </si>
  <si>
    <t>Only fixture codes listed in the Standard Wattage Table will be located.</t>
  </si>
  <si>
    <t>1.5 Feet (18 Inches)</t>
  </si>
  <si>
    <t>2' Feet (24 Inches)</t>
  </si>
  <si>
    <t>3' Feet (36 Inches)</t>
  </si>
  <si>
    <t>4' Feet (48 Inches)</t>
  </si>
  <si>
    <t>5' Feet (60 Inches)</t>
  </si>
  <si>
    <t>6' Feet (72 Inches)</t>
  </si>
  <si>
    <t>8' Feet (96 Inches)</t>
  </si>
  <si>
    <t>1 Lamp</t>
  </si>
  <si>
    <t>2 Lamps</t>
  </si>
  <si>
    <t>3 Lamps</t>
  </si>
  <si>
    <t>4 Lamps</t>
  </si>
  <si>
    <t>5 Lamps</t>
  </si>
  <si>
    <t>6 Lamps</t>
  </si>
  <si>
    <t>7 Lamps</t>
  </si>
  <si>
    <t>8 Lamps</t>
  </si>
  <si>
    <t>CONFIGURATION (LETTER)</t>
  </si>
  <si>
    <t>Tandem Wired Fixture</t>
  </si>
  <si>
    <t>Delamped Fixture</t>
  </si>
  <si>
    <t>GLOSSARY</t>
  </si>
  <si>
    <t>Project Identification</t>
  </si>
  <si>
    <t>Fixture Information</t>
  </si>
  <si>
    <t>Output Information</t>
  </si>
  <si>
    <r>
      <t xml:space="preserve">Example: </t>
    </r>
    <r>
      <rPr>
        <sz val="11"/>
        <color theme="1"/>
        <rFont val="Calibri"/>
        <family val="2"/>
        <scheme val="minor"/>
      </rPr>
      <t>Dining Area</t>
    </r>
  </si>
  <si>
    <t>Pennsylvania Act 129 Lighting Audit and Design Tool for New Construction Projects</t>
  </si>
  <si>
    <t>The purpose of the Lighting Audit and Design Tool for New Construction (NC) Projects is two-fold:</t>
  </si>
  <si>
    <t>1. To facilitate the calculation of eligible incentives for NC lighting projects.</t>
  </si>
  <si>
    <t>2. To facilitate the calculation of energy savings and demand reduction for NC lighting projects.</t>
  </si>
  <si>
    <t>The "Manual" sheet contains the manual for using the Lighting Audit and Design Tool for NC Projects.</t>
  </si>
  <si>
    <t xml:space="preserve">The "Glossary" sheet is a reference defining key terms and column headings for the "Interior Lighting Form" and "Exterior Lighting Form" sheets. </t>
  </si>
  <si>
    <t>(4) Interior Lighting Form</t>
  </si>
  <si>
    <t>The "Interior Lighting Form" sheet is the main worksheet that calculates energy savings and peak demand reduction, following the conventions and equations described in the PA TRM. All key variables are entered on this sheet.</t>
  </si>
  <si>
    <t>(5) Interior User Input</t>
  </si>
  <si>
    <t xml:space="preserve">The "Interior User Input" sheet contains tables that allow additional customization of the "Interior Lighting Form" for specific cases. These tables provide the following capabilities: </t>
  </si>
  <si>
    <t>The "Exterior Lighting Form" sheet is the main worksheet that calculates energy savings and peak demand reduction, following the conventions and equations described in the PA TRM. All key variables are entered on this sheet.</t>
  </si>
  <si>
    <t>(6) Exterior Lighting Form</t>
  </si>
  <si>
    <t>(7) Exterior User Input</t>
  </si>
  <si>
    <t xml:space="preserve">The "Exterior User Input" sheet contains tables that allow additional customization of the "Exterior Lighting Form" for specific cases. These tables provide the following capabilities: </t>
  </si>
  <si>
    <t xml:space="preserve"> </t>
  </si>
  <si>
    <t>(8) Wattage Table</t>
  </si>
  <si>
    <t>(9) Fixture Code Legend</t>
  </si>
  <si>
    <t>(10) Fixture Code Locator</t>
  </si>
  <si>
    <t>The Lighting Audit and Design Tool for NC Projects is organized into 10 sheets.</t>
  </si>
  <si>
    <t>IV.  Disclaimer</t>
  </si>
  <si>
    <t xml:space="preserve">Table C: Installed Lighting Equipment Power:  Enter Information for ALL new light fixtures </t>
  </si>
  <si>
    <t>Table D: Incentive Estimate Calculation</t>
  </si>
  <si>
    <t>Table A.    ASHRAE 90.1 2007 Lighting Power Allowance</t>
  </si>
  <si>
    <t>Table B. Installed Lighting Equipment Power:  Enter Information for ALL new light fixtures</t>
  </si>
  <si>
    <t xml:space="preserve">Table C. Incentive Estimate Calculation </t>
  </si>
  <si>
    <t>Table D. TRM Savings Calculation</t>
  </si>
  <si>
    <t>1. This tool is required for new construction or building addition projects to facilitate calculation of savings pursuant to the PA TRM. This tool is optional to the EDC's EM&amp;V contractors. The calculator contains separate “Lighting Forms” for interior and exterior applications. Each lighting form contains several tables with detailed line-by-line inventory incorporating variables required to calculate savings. The key variables required to calculate savings include building/space type, building size (gross lighted area), lighting power density (LPD), quantity and type of fixtures installed, hours of use (HOU), coincidence factors (CF) or interactive factors (IF). Consult the TRM for clarification on rules for calculating savings.</t>
  </si>
  <si>
    <t>2. Begin at the "Interior Lighting Form" sheet. Complete cells C5 to C17 in the top section of the worksheet to identify the project.</t>
  </si>
  <si>
    <t>3. On the "Interior Lighting Form" sheet, complete the tan sections for each line item in Tables A to E. On the "Exterior Lighting Form" sheet, complete the tan sections for each line item in Tables A to D.</t>
  </si>
  <si>
    <t>4. Enter either the whole building information in Table A or the space-by-space information in Table B in tan fields in the “Interior Lighting Form” sheet. Enter the exterior area type information in Table A in tan fields in the “Exterior Lighting Form” sheet. The code lighting power density and lighting power allowance are automatically calculated.</t>
  </si>
  <si>
    <t>5. Each line item in Table C of the “Interior Lighting Form” or Table B of “Exterior Lighting Form” represents fixtures in a discrete area Fixtures with different entries for any of these categories must be on separate lines. Each line entry must be definitive enough to allow verification of fixture counts in well delineated and discrete areas. Input the quantity of fixtures and fixture codes in the Table. Each fixture must be identified by a fixture code, which determines the wattage as defined by the Wattage Tables in the "Wattage Table" sheet. Codes are constructed using the legend in the "Fixture Code Legend" sheet. Users may manually search for the fixture code in the Wattage Table. Users requiring assistance identifying codes may use the tool provided in the "Fixture Code Locator" sheet. Please note the following conditions:</t>
  </si>
  <si>
    <t>A) If a fixture code is not listed in the Wattage Table, a manufacturer's cut sheet (specification sheet) must be provided to determine the wattage of the associated fixture. Select the "Interior User Input" or “Exterior User Input” sheet accordingly and fill out the "Description" and "Watts/Fixture" categories for cut sheets submitted. Wattage must be easily identifiable on the cut sheet. On the "Lighting Form" sheet, fixture codes "Cut Sheet #" can now be used.</t>
  </si>
  <si>
    <t>6. Enter the lighting power allowance and program incentive offered by the EDC in tan fields in Table D of “Interior Lighting Form” or Table C of “Exterior Lighting Form”. The connected load is automatically calculated based on ASHRAE code.</t>
  </si>
  <si>
    <t>7. Select the appropriate facility type in Table E of “Interior Lighting Form” or Table D of “Exterior Lighting Form” sheets from the drop down list. The corresponding Hours of Use (HOU) and Coincidence Factor (CF) values from the PA Technical Reference Manual (TRM) will be automatically loaded. These HOU and CF values will be applied to all fixtures unless the following condition applies:</t>
  </si>
  <si>
    <t>A) If the facility type cannot be found in the drop down list, select "Other". On the "User Input" sheet, complete input HOU and CF for the project according to the user's best judgment and best knowledge available (e.g. facility interviews, posted schedules, or metered data). Unreasonable values are subject to adjustment by evaluators.</t>
  </si>
  <si>
    <t>8. In Table E of “Interior Lighting Form” or Table D of “Exterior Lighting Form”, select the appropriate type of cooling for the space (i.e. where the fixtures are being installed).</t>
  </si>
  <si>
    <t>9. For further clarification on a specific field or column, please see the "Glossary" sheet. If additional assistance is required, please contact the program manager.</t>
  </si>
  <si>
    <t>10. Note that Appendix C must be used separately to calculate savings for measures other than lighting fixture installs such as control measures for NC lighting projects.</t>
  </si>
  <si>
    <t xml:space="preserve">Gross Lighted Area </t>
  </si>
  <si>
    <t xml:space="preserve">Lighting Power Allowance </t>
  </si>
  <si>
    <t>Incentive Information</t>
  </si>
  <si>
    <t>Interior Lighting Form</t>
  </si>
  <si>
    <t>Cell C5:</t>
  </si>
  <si>
    <t>Cell C6:</t>
  </si>
  <si>
    <t>Cell C7:</t>
  </si>
  <si>
    <t>Cell C8:</t>
  </si>
  <si>
    <t>Cell C9:</t>
  </si>
  <si>
    <t>Cell C10:</t>
  </si>
  <si>
    <t>Cell C11:</t>
  </si>
  <si>
    <t>Cell C12:</t>
  </si>
  <si>
    <t>Cell C13:</t>
  </si>
  <si>
    <t>Cell C14:</t>
  </si>
  <si>
    <t>Cell C15:</t>
  </si>
  <si>
    <t>Cell C16:</t>
  </si>
  <si>
    <t xml:space="preserve">Cell C17: </t>
  </si>
  <si>
    <t>"Project Application ID" is the project ID. For identification purposes.</t>
  </si>
  <si>
    <t>"Customer Business Name" is the customer business name. For identification purposes.</t>
  </si>
  <si>
    <t>"Site Address" is the address of the facility where the fixtures are being installed. For identification purposes.</t>
  </si>
  <si>
    <t>"Site Account Number" is the EDC account number for the site. For identification purposes.</t>
  </si>
  <si>
    <t>"Customer Contact Telephone" is the customer telephone number. For identification purposes.</t>
  </si>
  <si>
    <t>"Customer Contact Email" is the customer email address. For identification purposes.</t>
  </si>
  <si>
    <t>"Customer Contact Name" is the customer contact name. For identification purposes.</t>
  </si>
  <si>
    <t>"Installation Date" is the completion date of all lighting equipment.</t>
  </si>
  <si>
    <t>"Utility" is the name of the utility serving the customer.</t>
  </si>
  <si>
    <t>"Survey completed by" is the name of the person who inspected the project.</t>
  </si>
  <si>
    <t>"Spot Measurements completed by" is the name of the person who did spot measurements, if any.</t>
  </si>
  <si>
    <t>"Date Survey completed" is the date the inspection was completed.</t>
  </si>
  <si>
    <t>"Program Year" is the year the project was implemented.</t>
  </si>
  <si>
    <t>Cell B82:</t>
  </si>
  <si>
    <t>Cell B83:</t>
  </si>
  <si>
    <t>Cell B84:</t>
  </si>
  <si>
    <t>Cell B85:</t>
  </si>
  <si>
    <t>Cell B86:</t>
  </si>
  <si>
    <t xml:space="preserve">"Building Type" is the primary function of the facility. The categories are based on the PA TRM taken from the ASHRAE 90.1-2007 manual. Select appropriate building type from the drop down list. </t>
  </si>
  <si>
    <t>"Gross Lighted Area" is the total building lighted area in square feet.</t>
  </si>
  <si>
    <t xml:space="preserve">"ASHRAE 90.1-2007 Code LPD" is the code lighting power density for the building type selected in Cell B26. This value is automatically calculated. </t>
  </si>
  <si>
    <t xml:space="preserve">"ASHRAE 90.1-2007 Lighting Power Allowance (Baseline Power)" is the code lighting power allowance calculated based on the area entered in Cell C26 and building type selected in Cell B26. </t>
  </si>
  <si>
    <t xml:space="preserve">"ASHRAE 90.1-2007 Building Area Type" is the area type where the lighting is installed. Select this from the drop down list. This method should be used where there lighting is installed in multiple areas and where there is information available regarding lighted areas for each of the space types. </t>
  </si>
  <si>
    <t>"Gross Lighted Area" is the building lighted area in square feet for a particular location.</t>
  </si>
  <si>
    <t xml:space="preserve">"ASHRAE 90.1-2007 Code LPD" is the code lighting power density for the space type selected in Cell B30. This value is automatically calculated. </t>
  </si>
  <si>
    <t xml:space="preserve">"ASHRAE 90.1-2007 Lighting Power Allowance (Baseline Power)" is the code lighting power allowance calculated based on the area entered in Cell D30 and building type selected in Cell C30. </t>
  </si>
  <si>
    <t>"Location" is the space type where lighting fixture is installed.</t>
  </si>
  <si>
    <t>"Number of Fixtures" is the number of fixtures installed.</t>
  </si>
  <si>
    <t xml:space="preserve">"TRM Fixture Code" is the type of fixture installed. The code is selected from the "Wattage Table" sheet. If the code is unknown, the Fixture Code Locator can assist users find the correct code by filling out key parameters. If the code is not listed in the "Wattage Table" sheet, a cut sheet must be provided to determine the wattage of the associated fixture.
To use cut sheets for determining wattage, "cut sheet" codes must first be defined in the "Interior User Input" sheet. </t>
  </si>
  <si>
    <t xml:space="preserve">"PA TRM Allowed Watts/Fixture" is the watts per fixture for the installed lighting. This field is populated automatically, based on the fixture code entered in Cell F48. </t>
  </si>
  <si>
    <t xml:space="preserve">"Connected Watts " is the total wattage of the same fixture installed in the same area. </t>
  </si>
  <si>
    <t xml:space="preserve">"Total Building Lighting Connected Load" is the total lighting connected load for the lighting project. This is the sum of connected wattage for all fixtures for all space types. This is directly populated from the Cell H76. </t>
  </si>
  <si>
    <t>"ASHRAE 90.1-2007 Lighting Power Baseline" is the total baseline lighting connected load. This is automatically calculated from Cell E27 or F43 depending on whether the method  used for calculations is "Building Area Method" or "Space-by-Space Method".</t>
  </si>
  <si>
    <t xml:space="preserve">"Area or Space Method used for Baseline" is the type of method used for calculating the baseline lighting power allowance. </t>
  </si>
  <si>
    <t>"New Construction Lighting Power Allowance" is the percentage of lighting power eligible for incentive specific to each EDC if any.</t>
  </si>
  <si>
    <t>"Maximum Lighting Power Eligible for Incentive" is the maximum amount of lighting power eligible for an incentive.</t>
  </si>
  <si>
    <t xml:space="preserve">"Incentive YES/NO" is whether the project is eligible for an incentive or not depending on whether the project exceeds minimum code requirements. </t>
  </si>
  <si>
    <t>"Kilowatts Below Code" is the amount of kWh below code for the installed project.</t>
  </si>
  <si>
    <t>"NC Program Incentive" is the amount of incentive paid by the utility.</t>
  </si>
  <si>
    <t xml:space="preserve">"Total Incentive" is the total incentive the customer is eligible for. </t>
  </si>
  <si>
    <t>"Change in Connected Load" is the difference in installed watts between the ASHRAE 90.1-2007 lighting power baseline and acutal lighting installation cases. This does not take into account coincidence factors, controls, or interactive factors.</t>
  </si>
  <si>
    <t>"Facility Type" is the primary function of the facility. The categories are based on the PA TRM. "Other" should be used when no other category is sufficient.</t>
  </si>
  <si>
    <t xml:space="preserve">"Hours of Use", or "HOU", is the average annual operating hours of the baseline lighting fixture without controls. </t>
  </si>
  <si>
    <t>"Coincidence Factor", or "CF", is the percentage of the total lighting connected load that is on during electric system’s peak period, defined as the top 100 hours.</t>
  </si>
  <si>
    <t>"Peak Demand Savings" is the peak demand reduced taking into account coincidence factors, controls, and interactive factors, calculated using TRM protocols.</t>
  </si>
  <si>
    <t>"Annual kWh Saved" is the total annual energy saved by the lighting improvement.</t>
  </si>
  <si>
    <t>Exterior Lighting Form</t>
  </si>
  <si>
    <t>Cell B25:</t>
  </si>
  <si>
    <t>Cell C25:</t>
  </si>
  <si>
    <t>Cell D25:</t>
  </si>
  <si>
    <t>Cell E25:</t>
  </si>
  <si>
    <t>Cell F25:</t>
  </si>
  <si>
    <t>Cell G25:</t>
  </si>
  <si>
    <t xml:space="preserve">"ASHRAE 90.1-2007 Lighting Power Allowance (Baseline Power)"  is the code lighting power allowance calculated based on the area entered in Cell E25 and building type selected in Cell F25.   </t>
  </si>
  <si>
    <t xml:space="preserve">"ASHRAE 90.1-2007 Code Exterior Lighting Power  Allowance" is the code lighting power density for the space type selected in Cell C25. This value is automatically calculated. </t>
  </si>
  <si>
    <t xml:space="preserve">"Quantity associated with Exterior Area Type Lighting Power Allowance Units" is the quantity associated with the exterior area type lighting. For example,  if 'Building Grounds: Walkways', enter total linear feet. </t>
  </si>
  <si>
    <t xml:space="preserve">"Lighting Power Allowance Units" is the units in terms of Square Feet, Linear Feet, Number of Locations etc. </t>
  </si>
  <si>
    <t>"Exterior Area Type and Location" is the location where the lighting is installed.</t>
  </si>
  <si>
    <t xml:space="preserve">"ASHRAE 90.1-2007 Exterior Area Type" is the exterior space where lighting is installed. The categories are based on the PA TRM taken from the ASHRAE 90.1-2007 manual. Select appropriate building type from the drop down list. </t>
  </si>
  <si>
    <t>Cell B45:</t>
  </si>
  <si>
    <t>Cell C45:</t>
  </si>
  <si>
    <t>Cell D45:</t>
  </si>
  <si>
    <t>Cell E45:</t>
  </si>
  <si>
    <t>Cell F45:</t>
  </si>
  <si>
    <t>Cell G45:</t>
  </si>
  <si>
    <t>Cell H45:</t>
  </si>
  <si>
    <t>Cell B79:</t>
  </si>
  <si>
    <t>Cell B80:</t>
  </si>
  <si>
    <t>Cell B81:</t>
  </si>
  <si>
    <t xml:space="preserve">"ASHRAE 90.1-2007 Lighting Power Baseline" is the total baseline lighting connected load. This is automatically populated from Cell G40. </t>
  </si>
  <si>
    <t>Cell B91:</t>
  </si>
  <si>
    <t>Cell C91:</t>
  </si>
  <si>
    <t>Cell D91:</t>
  </si>
  <si>
    <t>Cell E91:</t>
  </si>
  <si>
    <t>Cell F91:</t>
  </si>
  <si>
    <t>Cell G91:</t>
  </si>
  <si>
    <t>Cell H91:</t>
  </si>
  <si>
    <t>Cell I91:</t>
  </si>
  <si>
    <t>Cell J91:</t>
  </si>
  <si>
    <t>"Interactive Factor Demand" is the secondary demand reduction from cooling savings resulting from a decrease in heat generated by lighting. This applies to lighting in space that has air conditioning or refrigeration only. This factor is determined by Cell F91.</t>
  </si>
  <si>
    <t>"Interactive Factor Energy" is the secondary energy savings from cooling savings resulting from a decrease in heat generated by lighting. This applies to lighting in space that has air conditioning or refrigeration only. This factor is determined by Cell F91.</t>
  </si>
  <si>
    <t>Appendix E of the PA TRM</t>
  </si>
  <si>
    <t>For instructions, see the Users Guide in the "Manual" sheet.</t>
  </si>
  <si>
    <t>Defining HOU and CF for "Other" Facility Type</t>
  </si>
  <si>
    <t>Defining Wattages for Fixtures not in the Wattage Table or Exceptional Cases</t>
  </si>
  <si>
    <t>Table 1: Defining "Hours of Use" and "Coincidence Factor" for the "Other" facility type. This table is required when "Other" is selected in Cell C96 of the "Interior Lighting Form" tab.
Table 2: Defining a fixture wattage according to specification sheets. This table is required when (1) a fixture is not listed in the Wattage Table, or (2) the manufacturer's cut sheet indicates that the difference in delta-watts of fixture wattages (i.e. difference in delta watts of baseline and actual efficient fixture wattage and delta watts of baseline and nearest matching appendix C efficient fixture) is more than 10%.</t>
  </si>
  <si>
    <t>Table 1: Defining "Hours of Use" and "Coincidence Factor" for the "Other" facility type. This table is required when "Other" is selected in Cell C92 of the "Interior Lighting Form" tab.
Table 2: Defining a fixture wattage according to specification sheets. This table is required when (1) a fixture is not listed in the Wattage Table, or (2) the manufacturer's cut sheet indicates that the difference in delta-watts of fixture wattages (i.e. difference in delta watts of baseline and actual efficient fixture wattage and delta watts of baseline and nearest matching appendix C efficient fixture) is more than 10%.</t>
  </si>
  <si>
    <t>B) If the manufacturer's cut sheet indicates that the difference in delta-watts of fixture wattages (i.e. difference in delta watts of baseline and actual efficient fixture wattage and delta watts of baseline and nearest matching appendix C efficient fixture) is more than 10%, the cut sheet value may be used. Select the "User Input" sheet and fill out the "Description" and "Watts/Fixture" categories for cut sheets submitted. Wattage must be easily identifiable on the cut sheet. On the "Lighting Form" sheet, fixture codes "Cut Sheet #" can now be used.</t>
  </si>
  <si>
    <t>Version 2</t>
  </si>
  <si>
    <t>Released with 2013 TRM Final Order in December 2012</t>
  </si>
  <si>
    <t xml:space="preserve">Program Years in Phase II </t>
  </si>
  <si>
    <t xml:space="preserve">Program Year 5 </t>
  </si>
  <si>
    <t xml:space="preserve">Program Year 6 </t>
  </si>
  <si>
    <t xml:space="preserve">Program Year 7 </t>
  </si>
  <si>
    <t xml:space="preserve">Version 3 (Submitted August 29, 2013 for 2014 Tentative Order)  </t>
  </si>
  <si>
    <t xml:space="preserve">Updated Program Years Dates in the "Interior Lighting Form" and the "Exterior Lighting Form" tabs. </t>
  </si>
  <si>
    <t>Change in Connected Load (kW)</t>
  </si>
  <si>
    <t>Peak Demand Savings (kW)</t>
  </si>
  <si>
    <t>Peak Energy Savings (kWh)</t>
  </si>
  <si>
    <t>Interactive Factor (Demand)</t>
  </si>
  <si>
    <t>Interactive Factor (Energy)</t>
  </si>
  <si>
    <t>Linear Reactor</t>
  </si>
  <si>
    <t>Super Constant Wattage Autotransformer</t>
  </si>
  <si>
    <t>Appendix E: Lighting Audit and Design Tool for Commercial and Industrial New Construction Projects</t>
  </si>
  <si>
    <t>Updated "Fixture Code Locator" to be compatible with Pulse-Start Metal Halide entries.</t>
  </si>
  <si>
    <t>2)</t>
  </si>
  <si>
    <t>3)</t>
  </si>
  <si>
    <t>Removed rounding functions from cells referenced in calculations.</t>
  </si>
  <si>
    <t>Repaired broken drop-down menus on "Exterior Lighting Form".</t>
  </si>
  <si>
    <t>4)</t>
  </si>
  <si>
    <t>Removed external links.</t>
  </si>
  <si>
    <t>5)</t>
  </si>
  <si>
    <t>Updated "Interior Lighting Form" to account for interactive effects on a space-by-space basis rather than on a whole-facility basis.</t>
  </si>
  <si>
    <t>6)</t>
  </si>
  <si>
    <t>Cell D5:</t>
  </si>
  <si>
    <t>Cell D6:</t>
  </si>
  <si>
    <t>Cell D7:</t>
  </si>
  <si>
    <t>Cell D8:</t>
  </si>
  <si>
    <t>Cell D9:</t>
  </si>
  <si>
    <t>Cell D10:</t>
  </si>
  <si>
    <t>Cell D11:</t>
  </si>
  <si>
    <t>Cell D12:</t>
  </si>
  <si>
    <t>Cell D13:</t>
  </si>
  <si>
    <t>Cell D14:</t>
  </si>
  <si>
    <t>Cell D15:</t>
  </si>
  <si>
    <t>Cell D16:</t>
  </si>
  <si>
    <t xml:space="preserve">Cell D17: </t>
  </si>
  <si>
    <t>TRM Savings Calculations</t>
  </si>
  <si>
    <t>Cell D96:</t>
  </si>
  <si>
    <t>"Fixture Tag or ID" is the fixture ID number found in the electric plans, if available.</t>
  </si>
  <si>
    <t>"Luminaire Description" is the description of fixture and ballast (model numbers).</t>
  </si>
  <si>
    <t>Table B. 1.   ASHRAE 90.1-2007 Lighting Power Allowance Using the Space-by-Space Method</t>
  </si>
  <si>
    <t>Table B. 2.   TRM Savings Calculations Using the Space-by-Space Method</t>
  </si>
  <si>
    <t>Space by Space, Total Peak Demand Savings (kW)</t>
  </si>
  <si>
    <t>Space by Space, Total Energy Savings (kWh)</t>
  </si>
  <si>
    <t>Facility Type:</t>
  </si>
  <si>
    <t>Hours of Use:</t>
  </si>
  <si>
    <t>Coincidence Factor:</t>
  </si>
  <si>
    <t>Building Area, Total Peak Demand Savings (kW)</t>
  </si>
  <si>
    <t>Building Area, Total Energy Savings (kWh)</t>
  </si>
  <si>
    <t>Table A. 2.   TRM Savings Calculations Using the Building Area Method</t>
  </si>
  <si>
    <t>Table A.1.  ASHRAE 90.1-2007 Lighting Power Allowance  Using the Building Area Method</t>
  </si>
  <si>
    <t>2ES8 232 2x4, 2L 32W, 
QHE-ISN 2x32</t>
  </si>
  <si>
    <t>Table E: TRM Savings Calculation</t>
  </si>
  <si>
    <r>
      <t xml:space="preserve">1) ENTER </t>
    </r>
    <r>
      <rPr>
        <b/>
        <i/>
        <sz val="11"/>
        <color indexed="8"/>
        <rFont val="Calibri"/>
        <family val="2"/>
      </rPr>
      <t>EITHER</t>
    </r>
    <r>
      <rPr>
        <b/>
        <sz val="11"/>
        <color indexed="8"/>
        <rFont val="Calibri"/>
        <family val="2"/>
      </rPr>
      <t xml:space="preserve"> THE WHOLE BUILDING INFORMATION IN TABLE (A) OR THE SPACE-BY-SPACE INFORMATION IN TABLE (B) BELOW</t>
    </r>
  </si>
  <si>
    <t xml:space="preserve">2) ENTER INSTALLED EQUIPMENT INFORMATION IN TABLE (C) </t>
  </si>
  <si>
    <t>Incentive Estimate Calculation</t>
  </si>
  <si>
    <t>Cell D84:</t>
  </si>
  <si>
    <t>Cell D85:</t>
  </si>
  <si>
    <t>Cell D86:</t>
  </si>
  <si>
    <t>Cell D87:</t>
  </si>
  <si>
    <t>Cell D88:</t>
  </si>
  <si>
    <t>Cell D89:</t>
  </si>
  <si>
    <t>Cell D90:</t>
  </si>
  <si>
    <t>Cell D92:</t>
  </si>
  <si>
    <t>Cell D95:</t>
  </si>
  <si>
    <t>Cell D97:</t>
  </si>
  <si>
    <t>Cell D98:</t>
  </si>
  <si>
    <t>"Building Area, Total Peak Demand Savings" is the peak demand reduced taking into account coincidence factors, controls, and interactive factors, calculated using TRM protocols as calculated in Table (A) using the Building Area Method.</t>
  </si>
  <si>
    <t>"Building Area, Total Energy Savings" is the total annual energy saved by the lighting improvement as calculated in Table (A) using the Building Area Method.</t>
  </si>
  <si>
    <t>"Space by Space, Total Peak Demand Savings" is the peak demand reduced taking into account coincidence factors, controls, and interactive factors, calculated using TRM protocols as calculated in Table (B) using the Space by Space Method.</t>
  </si>
  <si>
    <t>"Space by Space, Total Energy Savings" is the total annual energy saved by the lighting improvement as calculated in Table (B) using the Space by Space Method.</t>
  </si>
  <si>
    <t>Cell B31:</t>
  </si>
  <si>
    <t>Cell C31:</t>
  </si>
  <si>
    <t>Cell D31:</t>
  </si>
  <si>
    <t>Cell E31:</t>
  </si>
  <si>
    <t>Cell F31:</t>
  </si>
  <si>
    <t>"Predominant Space Cooling Type" is the type of cooling that is used for the space in which the fixtures are being installed. This field determines the value of the interactive factors for energy and demand. 
The form allows for the following cooling types: Air conditioned or cooled space; Freezer space; Medium-temperature refrigerated space; High-temperature refrigerated space; Uncooled space.</t>
  </si>
  <si>
    <t>Cell G31:</t>
  </si>
  <si>
    <t>Cell H31:</t>
  </si>
  <si>
    <t>"Interactive Factor Demand" is the secondary demand reduction from cooling savings resulting from a decrease in heat generated by lighting. This applies to lighting in space that has air conditioning or refrigeration only. This factor is determined by Cell F31.</t>
  </si>
  <si>
    <t>"Interactive Factor Energy" is the secondary energy savings from cooling savings resulting from a decrease in heat generated by lighting. This applies to lighting in space that has air conditioning or refrigeration only. This factor is determined by Cell F31.</t>
  </si>
  <si>
    <t>Cell I31:</t>
  </si>
  <si>
    <t>Cell J31:</t>
  </si>
  <si>
    <t>Cell K31:</t>
  </si>
  <si>
    <t>"Location" is a description of where the lighting is installed.</t>
  </si>
  <si>
    <t>Cell B35:</t>
  </si>
  <si>
    <t>Cell C35:</t>
  </si>
  <si>
    <t>Cell D35:</t>
  </si>
  <si>
    <t>Cell E35:</t>
  </si>
  <si>
    <t>Cell F35:</t>
  </si>
  <si>
    <t>Cell G35:</t>
  </si>
  <si>
    <t>Cell H35:</t>
  </si>
  <si>
    <t>Cell I35:</t>
  </si>
  <si>
    <t>"Peak Energy Savings" is the total annual energy saved by the lighting improvement.</t>
  </si>
  <si>
    <t>Cell J35:</t>
  </si>
  <si>
    <t>Cell K35:</t>
  </si>
  <si>
    <t>Cell L35:</t>
  </si>
  <si>
    <t>Cell B51:</t>
  </si>
  <si>
    <t>Cell C51:</t>
  </si>
  <si>
    <t>Cell D51:</t>
  </si>
  <si>
    <t>Cell E51:</t>
  </si>
  <si>
    <t>Cell F51:</t>
  </si>
  <si>
    <t>Cell G51:</t>
  </si>
  <si>
    <t>Cell H51:</t>
  </si>
  <si>
    <t>Revised "Manual" and "Glossary" to reflect new changes to the TRM and Appendix E</t>
  </si>
  <si>
    <t>SLED</t>
  </si>
  <si>
    <t>Light Emitting Diode (LED), Screw-In</t>
  </si>
  <si>
    <t>RSILL</t>
  </si>
  <si>
    <t>T8, Instant start, Super 25 watt</t>
  </si>
  <si>
    <t xml:space="preserve">LEDs (Screw-in) </t>
  </si>
  <si>
    <t>SLED2/1</t>
  </si>
  <si>
    <t>LED 2W</t>
  </si>
  <si>
    <t xml:space="preserve">Screw In - Light Emitting Diode Lamp, (1) 2W </t>
  </si>
  <si>
    <t>SLED3/1</t>
  </si>
  <si>
    <t>LED 3W</t>
  </si>
  <si>
    <t>Screw In - Light Emitting Diode Lamp, (1) 3W</t>
  </si>
  <si>
    <t>SLED4/1</t>
  </si>
  <si>
    <t>LED 4W</t>
  </si>
  <si>
    <t>Screw In - Light Emitting Diode Lamp, (1) 4W</t>
  </si>
  <si>
    <t>SLED5/1</t>
  </si>
  <si>
    <t>LED 5W</t>
  </si>
  <si>
    <t>Screw In - Light Emitting Diode Lamp, (1) 5W</t>
  </si>
  <si>
    <t>SLED6/1</t>
  </si>
  <si>
    <t>LED 6W</t>
  </si>
  <si>
    <t>Screw In - Light Emitting Diode Lamp, (1) 6W</t>
  </si>
  <si>
    <t>SLED7/1</t>
  </si>
  <si>
    <t>LED 7W</t>
  </si>
  <si>
    <t>Screw In - Light Emitting Diode Lamp, (1) 7W</t>
  </si>
  <si>
    <t>SLED8/1</t>
  </si>
  <si>
    <t>LED 8W</t>
  </si>
  <si>
    <t>Screw In - Light Emitting Diode Lamp, (1) 8W</t>
  </si>
  <si>
    <t>SLED9/1</t>
  </si>
  <si>
    <t>LED 9W</t>
  </si>
  <si>
    <t>Screw In - Light Emitting Diode Lamp, (1) 9W</t>
  </si>
  <si>
    <t>SLED10/1</t>
  </si>
  <si>
    <t>LED 10W</t>
  </si>
  <si>
    <t>Screw In - Light Emitting Diode Lamp, (1) 10W</t>
  </si>
  <si>
    <t>SLED11/1</t>
  </si>
  <si>
    <t>LED 11W</t>
  </si>
  <si>
    <t>Screw In - Light Emitting Diode Lamp, (1) 11W</t>
  </si>
  <si>
    <t>SLED12/1</t>
  </si>
  <si>
    <t>LED 12W</t>
  </si>
  <si>
    <t>Screw In - Light Emitting Diode Lamp, (1) 12W</t>
  </si>
  <si>
    <t>SLED13/1</t>
  </si>
  <si>
    <t>LED 13W</t>
  </si>
  <si>
    <t>Screw In - Light Emitting Diode Lamp, (1) 13W</t>
  </si>
  <si>
    <t>SLED14/1</t>
  </si>
  <si>
    <t>LED 14W</t>
  </si>
  <si>
    <t>Screw In - Light Emitting Diode Lamp, (1) 14W</t>
  </si>
  <si>
    <t>SLED15/1</t>
  </si>
  <si>
    <t>LED 15W</t>
  </si>
  <si>
    <t>Screw In - Light Emitting Diode Lamp, (1) 15W</t>
  </si>
  <si>
    <t>SLED16/1</t>
  </si>
  <si>
    <t>LED 16W</t>
  </si>
  <si>
    <t>Screw In - Light Emitting Diode Lamp, (1) 16W</t>
  </si>
  <si>
    <t>SLED17/1</t>
  </si>
  <si>
    <t>LED 17W</t>
  </si>
  <si>
    <t>Screw In - Light Emitting Diode Lamp, (1) 17W</t>
  </si>
  <si>
    <t>SLED18/1</t>
  </si>
  <si>
    <t>LED 18W</t>
  </si>
  <si>
    <t>Screw In - Light Emitting Diode Lamp, (1) 18W</t>
  </si>
  <si>
    <t>SLED19/1</t>
  </si>
  <si>
    <t>LED 19W</t>
  </si>
  <si>
    <t>Screw In - Light Emitting Diode Lamp, (1) 19W</t>
  </si>
  <si>
    <t>SLED20/1</t>
  </si>
  <si>
    <t>LED 20W</t>
  </si>
  <si>
    <t>Screw In - Light Emitting Diode Lamp, (1) 20W</t>
  </si>
  <si>
    <t>SLED21/1</t>
  </si>
  <si>
    <t>LED 21W</t>
  </si>
  <si>
    <t>Screw In - Light Emitting Diode Lamp, (1) 21W</t>
  </si>
  <si>
    <t>SLED22/1</t>
  </si>
  <si>
    <t>LED 22W</t>
  </si>
  <si>
    <t>Screw In - Light Emitting Diode Lamp, (1) 22W</t>
  </si>
  <si>
    <t>SLED26/1</t>
  </si>
  <si>
    <t>LED 26W</t>
  </si>
  <si>
    <t>Screw In - Light Emitting Diode Lamp, (1) 26W</t>
  </si>
  <si>
    <t>F44ILL-H</t>
  </si>
  <si>
    <t>Fluorescent, (4) 48", T-8 lamp, Instant Start Ballast, HLO (BF: .96-1.2)</t>
  </si>
  <si>
    <t>F46ILL-H</t>
  </si>
  <si>
    <t>Fluorescent, (6) 48", T-8 lamp, Instant Start Ballast, HLO (BF: .96-1.2)</t>
  </si>
  <si>
    <t>F41GHL-H</t>
  </si>
  <si>
    <t>F54T5/HO</t>
  </si>
  <si>
    <t>Fluorescent, (1) 48", STD HO T5 lamp HLO (BF:  .96-1.2)</t>
  </si>
  <si>
    <t>F42GHL-H</t>
  </si>
  <si>
    <t>Fluorescent, (2) 48", STD HO T5 lamp HLO (BF:  .96-1.2)</t>
  </si>
  <si>
    <t>F43GHL-H</t>
  </si>
  <si>
    <t>Fluorescent, (3) 48", STD HO T5 lamp HLO (BF:  .96-1.2)</t>
  </si>
  <si>
    <t>F44GHL-H</t>
  </si>
  <si>
    <t>Fluorescent, (4) 48", STD HO T5 lamp HLO (BF:  .96-1.2)</t>
  </si>
  <si>
    <t>F46GHL-H</t>
  </si>
  <si>
    <t>Fluorescent, (6) 48", STD HO T5 lamp HLO (BF:  .96-1.2)</t>
  </si>
  <si>
    <t>F41RSILL</t>
  </si>
  <si>
    <t>F41RSILL-R</t>
  </si>
  <si>
    <t>F41RSILL-H</t>
  </si>
  <si>
    <t>F42RSILL</t>
  </si>
  <si>
    <t>F42RSILL-R</t>
  </si>
  <si>
    <t>F42RSILL-H</t>
  </si>
  <si>
    <t>F43RSILL</t>
  </si>
  <si>
    <t>F43RSILL-R</t>
  </si>
  <si>
    <t>F43RSILL-H</t>
  </si>
  <si>
    <t>F44RSILL</t>
  </si>
  <si>
    <t>F44RSILL-R</t>
  </si>
  <si>
    <t>F44RSILL-H</t>
  </si>
  <si>
    <t>7)</t>
  </si>
  <si>
    <t xml:space="preserve">Added new fixture codes in the "Wattage Table" (cells 157 to 178 and cells 648 to 666)  </t>
  </si>
  <si>
    <t xml:space="preserve">Version 4 (Submitted December 05, 2013 for 2014 Final Order)  </t>
  </si>
  <si>
    <t>Exterior Lighting Power Allowance</t>
  </si>
  <si>
    <t>Lookup Tables</t>
  </si>
  <si>
    <t>Consolidated lookup tables to one tab.</t>
  </si>
  <si>
    <t>Updated Hours of Use and Coincidence Factors to account for new Occupancy Sensor requirements regarding New Construction.</t>
  </si>
  <si>
    <t>Removed restrictions on Site Account Number input.</t>
  </si>
  <si>
    <t>Changed description from 1 lamp to 2 lamps</t>
  </si>
  <si>
    <t>New Code - F31EE + F32EE</t>
  </si>
  <si>
    <t>New Code - F31EL + F32EL</t>
  </si>
  <si>
    <t>New Code - F32EE x 2</t>
  </si>
  <si>
    <t>New Code - F32EL x 2</t>
  </si>
  <si>
    <t>Changed fixture code from F41SILL/T4 to F42SILL/T4</t>
  </si>
  <si>
    <t>Changed fixture code from F41SILL/T4-R to F42SILL/T4-R</t>
  </si>
  <si>
    <t>Changed fixture code from F41SSILL/T4 to F42SSILL/T4</t>
  </si>
  <si>
    <t>Changed fixture code from F41SSILL/T4-R to F42SSILL/T4-R</t>
  </si>
  <si>
    <t>F44ILL-V</t>
  </si>
  <si>
    <t>Fluorescent, (4) 48", T-8 lamp, Instant Start Ballast, VHLO (BF&gt;1.1)</t>
  </si>
  <si>
    <t xml:space="preserve">New Code - by PPL request, based on California Appendix B </t>
  </si>
  <si>
    <t>New Code - F42EHS + F44EHS</t>
  </si>
  <si>
    <t>New Code - F44EHS x 2</t>
  </si>
  <si>
    <t>Deleted F51GHL - 5-foot HO T-5s are typically 80 watts</t>
  </si>
  <si>
    <t>Fluorescent, (2) 60", STD HO T5 lamp</t>
  </si>
  <si>
    <t>Deleted F52GHL - 5-foot HO T-5s are typically 80 watts</t>
  </si>
  <si>
    <t>New Code - F82EE / 2</t>
  </si>
  <si>
    <t>Deleted F81EHS - repeat fixture, lamp code is incorrect</t>
  </si>
  <si>
    <t>Changed description from 3 lamp to 4 lamp</t>
  </si>
  <si>
    <t>New Code - F82EE + F84EE</t>
  </si>
  <si>
    <t>New Code - F82EL + F84EL</t>
  </si>
  <si>
    <t>4 - 32 Watt T8 Lamps w/ HBF</t>
  </si>
  <si>
    <t>6 - 32 Watt T8 Lamps w/ HBF (2-3 Lamp HBF Ballasts Assumed)</t>
  </si>
  <si>
    <t>F46ILL-V</t>
  </si>
  <si>
    <t>Fluorescent, (6) 48", T-8 lamp, Instant Start Ballast, VLO (BF: &gt;1.2)</t>
  </si>
  <si>
    <t>New Code - requested by DLC</t>
  </si>
  <si>
    <t>F46SIL</t>
  </si>
  <si>
    <t>Fluorescent, (6) 48", 30W T-8 lamp, Instant Start Ballast, NLO (BF: .85-.95)</t>
  </si>
  <si>
    <t>F46SSIL</t>
  </si>
  <si>
    <t>Fluorescent, (6) 48", 28W T-8 lamp, Instant Start Ballast, NLO (BF: .85-.95)</t>
  </si>
  <si>
    <t>1-  54 Watt T5 HO Lamp w/ HBF</t>
  </si>
  <si>
    <t>2-  54 Watt T5 HO Lamp w/ HBF</t>
  </si>
  <si>
    <t>3 - 54 Watt T5 HO Lamp w/ HBF</t>
  </si>
  <si>
    <t>4 - 54 Watt T5 HO Lamp w/ HBF</t>
  </si>
  <si>
    <t>6 - 54 Watt T5 HO Lamp w/ HBF ( 2 - 3 Lamp HBF Ballasts Assumed)</t>
  </si>
  <si>
    <t>Fluorescent, (1) 48", 25W T-8 lamp, Instant Start Ballast, NLO (BF: .85-.95)</t>
  </si>
  <si>
    <t>1 - 25 Watt T8 Lamp w/ NBF</t>
  </si>
  <si>
    <t>F41RSILL/T2</t>
  </si>
  <si>
    <t>Fluorescent, (1) 48", 25W T-8 lamp, Instant Start Ballast, NLO (BF: .85-.95), Tandem 2 Lamp Ballast</t>
  </si>
  <si>
    <t>F41RSILL/T3</t>
  </si>
  <si>
    <t>Fluorescent, (1) 48", 25W T-8 lamp, Instant Start Ballast, NLO (BF: .85-.95), Tandem 3 Lamp Ballast</t>
  </si>
  <si>
    <t>F41RSILL/T4</t>
  </si>
  <si>
    <t>Fluorescent, (1) 48", 25W T-8 lamp, Instant Start Ballast, NLO (BF: .85-.95), Tandem 4 Lamp Ballast</t>
  </si>
  <si>
    <t>Fluorescent, (1) 48", 25W T-8 lamp, Instant Start Ballast, RLO (BF&lt;0.85)</t>
  </si>
  <si>
    <t>1 - 25 Watt T8 Lamp w/ LBF</t>
  </si>
  <si>
    <t>F41RSILL-R/T2</t>
  </si>
  <si>
    <t>Fluorescent, (1) 48", 25W T-8 lamp, Instant Start Ballast, RLO (BF&lt;0.85), Tandem 2 Lamp Ballast</t>
  </si>
  <si>
    <t>F41RSILL-R/T3</t>
  </si>
  <si>
    <t>Fluorescent, (1) 48", 25W T-8 lamp, Instant Start Ballast, RLO (BF&lt;0.85), Tandem 3 Lamp Ballast</t>
  </si>
  <si>
    <t>F41RSILL-R/T4</t>
  </si>
  <si>
    <t>Fluorescent, (1) 48", 25W T-8 lamp, Instant Start Ballast, RLO (BF&lt;0.85), Tandem 4 Lamp Ballast</t>
  </si>
  <si>
    <t>Fluorescent, (1) 48", 25W T-8 lamp, Instant Start Ballast, HLO (BF:.96 - 1.2)</t>
  </si>
  <si>
    <t>1 - 25 Watt T8 Lamp w/ HBF</t>
  </si>
  <si>
    <t>F41RSILL-H/T2</t>
  </si>
  <si>
    <t>Fluorescent, (1) 48", 25W T-8 lamp, Instant Start Ballast, HLO (BF:.96 - 1.2), Tandem 2 Lamp Ballast</t>
  </si>
  <si>
    <t>F41RSILL-H/T3</t>
  </si>
  <si>
    <t>Fluorescent, (1) 48", 25W T-8 lamp, Instant Start Ballast, HLO (BF:.96 - 1.2), Tandem 3 Lamp Ballast</t>
  </si>
  <si>
    <t>F41RSILL-H/T4</t>
  </si>
  <si>
    <t>Fluorescent, (1) 48", 25W T-8 lamp, Instant Start Ballast, HLO (BF:.96 - 1.2), Tandem 4 Lamp Ballast</t>
  </si>
  <si>
    <t>Fluorescent, (2) 48", 25W T-8 lamp, Instant Start Ballast, NLO (BF: .85-.95)</t>
  </si>
  <si>
    <t>2 - 25 Watt T8 Lamp w/ NBF</t>
  </si>
  <si>
    <t>F42RSILL/T4</t>
  </si>
  <si>
    <t>Fluorescent, (2) 48", 25W T-8 lamp, Instant Start Ballast, NLO (BF: .85-.95), Tandem 4 Lamp Ballast</t>
  </si>
  <si>
    <t>Fluorescent, (2) 48", 25W T-8 lamp, Instant Start Ballast, RLO (BF&lt;0.85)</t>
  </si>
  <si>
    <t>2 - 25 Watt T8 Lamp w/ LBF</t>
  </si>
  <si>
    <t>F42RSILL-R/T4</t>
  </si>
  <si>
    <t>Fluorescent, (2) 48", 25W T-8 lamp, Instant Start Ballast, RLO (BF&lt;0.85), Tandem 4 Lamp Ballast</t>
  </si>
  <si>
    <t>Fluorescent, (2) 48", 25W T-8 lamp, Instant Start Ballast, HLO (BF:.96 - 1.2)</t>
  </si>
  <si>
    <t>2 - 25 Watt T8 Lamp w/ HBF</t>
  </si>
  <si>
    <t>F42RSILL-H/T4</t>
  </si>
  <si>
    <t>Fluorescent, (2) 48", 25W T-8 lamp, Instant Start Ballast, HLO (BF:.96 - 1.2), Tandem 4 Lamp Ballast</t>
  </si>
  <si>
    <t>Fluorescent, (3) 48", 25W T-8 lamp, Instant Start Ballast, NLO (BF: .85-.95)</t>
  </si>
  <si>
    <t>3 - 25 Watt T8 Lamp w/ NBF</t>
  </si>
  <si>
    <t>Fluorescent, (3) 48", 25W T-8 lamp, Instant Start Ballast, RLO (BF&lt;0.85)</t>
  </si>
  <si>
    <t>3 - 25 Watt T8 Lamp w/ LBF</t>
  </si>
  <si>
    <t>Fluorescent, (3) 48", 25W T-8 lamp, Instant Start Ballast, HLO (BF:.96 - 1.2)</t>
  </si>
  <si>
    <t>3 - 25 Watt T8 Lamp w/ HBF</t>
  </si>
  <si>
    <t>Fluorescent, (4) 48", 25W T-8 lamp, Instant Start Ballast, NLO (BF: .85-.95)</t>
  </si>
  <si>
    <t>4 - 25 Watt T8 Lamp w/ NBF</t>
  </si>
  <si>
    <t>Fluorescent, (4) 48", 25W T-8 lamp, Instant Start Ballast, RLO (BF&lt;0.85)</t>
  </si>
  <si>
    <t>4 - 25 Watt T8 Lamp w/ LBF</t>
  </si>
  <si>
    <t>Fluorescent, (4) 48", 25W T-8 lamp, Instant Start Ballast, HLO (BF:.96 - 1.2)</t>
  </si>
  <si>
    <t>4 - 25 Watt T8 Lamp w/ HBF</t>
  </si>
  <si>
    <t>F48LHL</t>
  </si>
  <si>
    <t>F48T8/HO</t>
  </si>
  <si>
    <t>Fluorescent, (8) 48", T-8 HO lamp,  NLO (BF: 0.95), 4 Ballasts</t>
  </si>
  <si>
    <t>F410GHL</t>
  </si>
  <si>
    <t>Fluorescent, (10) 48", STD HO T5 lamp</t>
  </si>
  <si>
    <t>F412GHL</t>
  </si>
  <si>
    <t>Fluorescent, (12) 48", STD HO T5 lamp</t>
  </si>
  <si>
    <t>Pennsylvania Act 129 Lighting Audit and Design Tool</t>
  </si>
  <si>
    <t>WATT / FIXT</t>
  </si>
  <si>
    <t>DATE OF REVISION</t>
  </si>
  <si>
    <t>DESCRIPTION OF REVISION</t>
  </si>
  <si>
    <t>Changed lamps/fixture from 2 to 4.</t>
  </si>
  <si>
    <t>New Code - From Energy Star</t>
  </si>
  <si>
    <t>Changed description from 2 to 6 lamps</t>
  </si>
  <si>
    <t>Changed fixture code from CFT36/6-L to CFT36/6-LH</t>
  </si>
  <si>
    <t>Changed fixture code from CFT36/8-L to CFT36/8-LH</t>
  </si>
  <si>
    <t>Changed fixture code from CFT40/6-L to CFT40/6-LH</t>
  </si>
  <si>
    <t>Changed fixture code from CFT40/8-L to CFT40/8-LH</t>
  </si>
  <si>
    <t>Changed fixture code from CFT55/6-L to CFT55/6-LH</t>
  </si>
  <si>
    <t>Changed fixture code from CFT55/8-L to CFT55/8-LH</t>
  </si>
  <si>
    <t>CFC12/1</t>
  </si>
  <si>
    <t>CFC12</t>
  </si>
  <si>
    <t>Compact Fluorescent, Screw-in, (1) 12W lamp</t>
  </si>
  <si>
    <t>CFC/14/1</t>
  </si>
  <si>
    <t>CFC14</t>
  </si>
  <si>
    <t>Compact Fluorescent, Screw-in, (1) 14W lamp</t>
  </si>
  <si>
    <t>CFC16/1</t>
  </si>
  <si>
    <t>CFC16</t>
  </si>
  <si>
    <t>Compact Fluorescent, Screw-in, (1) 16W lamp</t>
  </si>
  <si>
    <t>CFC17/1</t>
  </si>
  <si>
    <t>CFC17</t>
  </si>
  <si>
    <t>Compact Fluorescent, Screw-in, (1) 17W lamp</t>
  </si>
  <si>
    <t>Cold Cathode Compact Fluorescent (Screw-in)</t>
  </si>
  <si>
    <t>CCFC1.5/1</t>
  </si>
  <si>
    <t>CCFC1.5</t>
  </si>
  <si>
    <t>Cold-Cathode Compact Fluorescent, Screw-in, (1) 1.5W lamp</t>
  </si>
  <si>
    <t>New Code - Requested by DLC</t>
  </si>
  <si>
    <t>CCFC3/1</t>
  </si>
  <si>
    <t>CCFC3</t>
  </si>
  <si>
    <t>Cold-Cathode Compact Fluorescent, Screw-in, (1) 3W lamp</t>
  </si>
  <si>
    <t>CCFC5/1</t>
  </si>
  <si>
    <t>CCFC5</t>
  </si>
  <si>
    <t>Cold-Cathode Compact Fluorescent, Screw-in, (1) 5W lamp</t>
  </si>
  <si>
    <t>CCFC8/1</t>
  </si>
  <si>
    <t>CCFC8</t>
  </si>
  <si>
    <t>Cold-Cathode Compact Fluorescent, Screw-in, (1) 8W lamp</t>
  </si>
  <si>
    <t>Energy Star Qualified Screw In LED Lamp</t>
  </si>
  <si>
    <t>Changed lamp/fixture from 54 to 2</t>
  </si>
  <si>
    <t>Cut Sheet 21</t>
  </si>
  <si>
    <t>Cut Sheet 22</t>
  </si>
  <si>
    <t>Cut Sheet 23</t>
  </si>
  <si>
    <t>Cut Sheet 24</t>
  </si>
  <si>
    <t>Cut Sheet 25</t>
  </si>
  <si>
    <t>Cut Sheet 26</t>
  </si>
  <si>
    <t>Cut Sheet 27</t>
  </si>
  <si>
    <t>Cut Sheet 28</t>
  </si>
  <si>
    <t>Cut Sheet 29</t>
  </si>
  <si>
    <t>Cut Sheet 30</t>
  </si>
  <si>
    <t>Cut Sheet 31</t>
  </si>
  <si>
    <t>Cut Sheet 32</t>
  </si>
  <si>
    <t>Cut Sheet 33</t>
  </si>
  <si>
    <t>Cut Sheet 34</t>
  </si>
  <si>
    <t>Cut Sheet 35</t>
  </si>
  <si>
    <t>Cut Sheet 36</t>
  </si>
  <si>
    <t>Cut Sheet 37</t>
  </si>
  <si>
    <t>Cut Sheet 38</t>
  </si>
  <si>
    <t>Cut Sheet 39</t>
  </si>
  <si>
    <t>Cut Sheet 40</t>
  </si>
  <si>
    <t>Cut Sheet 41</t>
  </si>
  <si>
    <t>Cut Sheet 42</t>
  </si>
  <si>
    <t>Cut Sheet 43</t>
  </si>
  <si>
    <t>Cut Sheet 44</t>
  </si>
  <si>
    <t>Cut Sheet 45</t>
  </si>
  <si>
    <t>Cut Sheet 46</t>
  </si>
  <si>
    <t>Cut Sheet 47</t>
  </si>
  <si>
    <t>Cut Sheet 48</t>
  </si>
  <si>
    <t>Cut Sheet 49</t>
  </si>
  <si>
    <t>Cut Sheet 50</t>
  </si>
  <si>
    <t xml:space="preserve">Version 5 (Submitted August 21, 2014 for 2015 Tentative Order)  </t>
  </si>
  <si>
    <t>Cell D18:</t>
  </si>
  <si>
    <t>Cell D19:</t>
  </si>
  <si>
    <t>Cell D20:</t>
  </si>
  <si>
    <t>"Facility Type" is the primary function of the facility.</t>
  </si>
  <si>
    <t xml:space="preserve">"Hours of Use" is the average annual operating hours of the baseline lighting fixture without controls. </t>
  </si>
  <si>
    <t xml:space="preserve">"Coincidence Factor", or "CF", represent the fraction of connected load expected to be coincident with the PJM peak demand period. </t>
  </si>
  <si>
    <r>
      <t>ASHRAE 90.1-2007 Code LPD
(W/ft</t>
    </r>
    <r>
      <rPr>
        <b/>
        <vertAlign val="superscript"/>
        <sz val="11"/>
        <color theme="1"/>
        <rFont val="Calibri"/>
        <family val="2"/>
        <scheme val="minor"/>
      </rPr>
      <t>2</t>
    </r>
    <r>
      <rPr>
        <b/>
        <sz val="11"/>
        <color theme="1"/>
        <rFont val="Calibri"/>
        <family val="2"/>
        <scheme val="minor"/>
      </rPr>
      <t>)</t>
    </r>
  </si>
  <si>
    <r>
      <t>Gross Lighted Area 
(ft</t>
    </r>
    <r>
      <rPr>
        <b/>
        <vertAlign val="superscript"/>
        <sz val="11"/>
        <color theme="1"/>
        <rFont val="Calibri"/>
        <family val="2"/>
        <scheme val="minor"/>
      </rPr>
      <t>2</t>
    </r>
    <r>
      <rPr>
        <b/>
        <sz val="11"/>
        <color theme="1"/>
        <rFont val="Calibri"/>
        <family val="2"/>
        <scheme val="minor"/>
      </rPr>
      <t xml:space="preserve">)  </t>
    </r>
  </si>
  <si>
    <r>
      <t>ASHRAE 90.1-2007 Code Lighting Power Density Allowance 
(W/ft</t>
    </r>
    <r>
      <rPr>
        <b/>
        <vertAlign val="superscript"/>
        <sz val="11"/>
        <color theme="1"/>
        <rFont val="Calibri"/>
        <family val="2"/>
        <scheme val="minor"/>
      </rPr>
      <t>2</t>
    </r>
    <r>
      <rPr>
        <b/>
        <sz val="11"/>
        <color theme="1"/>
        <rFont val="Calibri"/>
        <family val="2"/>
        <scheme val="minor"/>
      </rPr>
      <t>)</t>
    </r>
  </si>
  <si>
    <r>
      <rPr>
        <b/>
        <sz val="11"/>
        <rFont val="Calibri"/>
        <family val="2"/>
        <scheme val="minor"/>
      </rPr>
      <t>Disclaimer</t>
    </r>
    <r>
      <rPr>
        <sz val="11"/>
        <color theme="1"/>
        <rFont val="Calibri"/>
        <family val="2"/>
        <scheme val="minor"/>
      </rPr>
      <t>: This fixture code locator is still in development. In some cases, the locator may note that the fixture cannot be found due to the use of non-standard and diverse notations for fixture codes. A manual search of the wattage table is recommended to double-check results.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</si>
</sst>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7" formatCode="&quot;$&quot;#,##0.00_);\(&quot;$&quot;#,##0.00\)"/>
    <numFmt numFmtId="44" formatCode="_(&quot;$&quot;* #,##0.00_);_(&quot;$&quot;* \(#,##0.00\);_(&quot;$&quot;* &quot;-&quot;??_);_(@_)"/>
    <numFmt numFmtId="43" formatCode="_(* #,##0.00_);_(* \(#,##0.00\);_(* &quot;-&quot;??_);_(@_)"/>
    <numFmt numFmtId="164" formatCode="0.0"/>
    <numFmt numFmtId="165" formatCode="0_);[Red]\(0\)"/>
    <numFmt numFmtId="166" formatCode="0.000"/>
    <numFmt numFmtId="167" formatCode="&quot;$&quot;#,##0.00"/>
    <numFmt numFmtId="168" formatCode="\(###\)\ ###\-####"/>
    <numFmt numFmtId="169" formatCode="#,##0.000"/>
    <numFmt numFmtId="170" formatCode="#,##0.000_);\(#,##0.000\)"/>
    <numFmt numFmtId="171" formatCode="&quot;$&quot;#,###&quot; per kW below code&quot;"/>
    <numFmt numFmtId="172" formatCode="_(* #,##0_);_(* \(#,##0\);_(* &quot;-&quot;??_);_(@_)"/>
  </numFmts>
  <fonts count="57" x14ac:knownFonts="1">
    <font>
      <sz val="11"/>
      <color theme="1"/>
      <name val="Calibri"/>
      <family val="2"/>
      <scheme val="minor"/>
    </font>
    <font>
      <sz val="11"/>
      <color indexed="8"/>
      <name val="Calibri"/>
      <family val="2"/>
    </font>
    <font>
      <sz val="12"/>
      <name val="Arial"/>
      <family val="2"/>
    </font>
    <font>
      <sz val="10"/>
      <name val="Arial"/>
      <family val="2"/>
    </font>
    <font>
      <b/>
      <sz val="10"/>
      <name val="Arial"/>
      <family val="2"/>
    </font>
    <font>
      <sz val="11"/>
      <color indexed="8"/>
      <name val="Calibri"/>
      <family val="2"/>
    </font>
    <font>
      <b/>
      <sz val="11"/>
      <color indexed="8"/>
      <name val="Calibri"/>
      <family val="2"/>
    </font>
    <font>
      <sz val="11"/>
      <name val="Calibri"/>
      <family val="2"/>
    </font>
    <font>
      <sz val="8"/>
      <name val="Calibri"/>
      <family val="2"/>
    </font>
    <font>
      <sz val="16"/>
      <color indexed="8"/>
      <name val="Calibri"/>
      <family val="2"/>
    </font>
    <font>
      <b/>
      <i/>
      <sz val="11"/>
      <color indexed="8"/>
      <name val="Calibri"/>
      <family val="2"/>
    </font>
    <font>
      <sz val="14"/>
      <color indexed="8"/>
      <name val="Calibri"/>
      <family val="2"/>
    </font>
    <font>
      <u/>
      <sz val="10"/>
      <color indexed="12"/>
      <name val="Arial"/>
      <family val="2"/>
    </font>
    <font>
      <b/>
      <i/>
      <sz val="10"/>
      <name val="Arial"/>
      <family val="2"/>
    </font>
    <font>
      <sz val="10"/>
      <color indexed="10"/>
      <name val="Arial"/>
      <family val="2"/>
    </font>
    <font>
      <sz val="10"/>
      <color rgb="FFFF0000"/>
      <name val="Arial"/>
      <family val="2"/>
    </font>
    <font>
      <b/>
      <sz val="11"/>
      <color theme="1"/>
      <name val="Calibri"/>
      <family val="2"/>
      <scheme val="minor"/>
    </font>
    <font>
      <b/>
      <sz val="14"/>
      <name val="Calibri"/>
      <family val="2"/>
    </font>
    <font>
      <b/>
      <sz val="11"/>
      <name val="Calibri"/>
      <family val="2"/>
    </font>
    <font>
      <vertAlign val="superscript"/>
      <sz val="11"/>
      <color theme="1"/>
      <name val="Calibri"/>
      <family val="2"/>
      <scheme val="minor"/>
    </font>
    <font>
      <b/>
      <sz val="14"/>
      <color theme="1"/>
      <name val="Calibri"/>
      <family val="2"/>
      <scheme val="minor"/>
    </font>
    <font>
      <b/>
      <sz val="14"/>
      <name val="Arial"/>
      <family val="2"/>
    </font>
    <font>
      <b/>
      <sz val="12"/>
      <name val="Arial"/>
      <family val="2"/>
    </font>
    <font>
      <vertAlign val="superscript"/>
      <sz val="10"/>
      <name val="Arial"/>
      <family val="2"/>
    </font>
    <font>
      <sz val="11"/>
      <color theme="1"/>
      <name val="Calibri"/>
      <family val="2"/>
      <scheme val="minor"/>
    </font>
    <font>
      <sz val="9"/>
      <color indexed="81"/>
      <name val="Tahoma"/>
      <family val="2"/>
    </font>
    <font>
      <b/>
      <sz val="9"/>
      <color indexed="81"/>
      <name val="Tahoma"/>
      <family val="2"/>
    </font>
    <font>
      <b/>
      <sz val="8"/>
      <color indexed="81"/>
      <name val="Tahoma"/>
      <family val="2"/>
    </font>
    <font>
      <sz val="8"/>
      <color indexed="81"/>
      <name val="Tahoma"/>
      <family val="2"/>
    </font>
    <font>
      <b/>
      <sz val="11"/>
      <name val="Calibri"/>
      <family val="2"/>
      <scheme val="minor"/>
    </font>
    <font>
      <i/>
      <sz val="11"/>
      <color indexed="8"/>
      <name val="Calibri"/>
      <family val="2"/>
    </font>
    <font>
      <sz val="8"/>
      <color indexed="8"/>
      <name val="Calibri"/>
      <family val="2"/>
    </font>
    <font>
      <sz val="12"/>
      <color indexed="8"/>
      <name val="Calibri"/>
      <family val="2"/>
    </font>
    <font>
      <sz val="8"/>
      <name val="Arial"/>
      <family val="2"/>
    </font>
    <font>
      <i/>
      <sz val="10"/>
      <color rgb="FFFF0000"/>
      <name val="Arial"/>
      <family val="2"/>
    </font>
    <font>
      <b/>
      <sz val="18"/>
      <name val="Calibri"/>
      <family val="2"/>
    </font>
    <font>
      <u/>
      <sz val="11"/>
      <color theme="10"/>
      <name val="Calibri"/>
      <family val="2"/>
      <scheme val="minor"/>
    </font>
    <font>
      <b/>
      <u/>
      <sz val="11"/>
      <color theme="10"/>
      <name val="Calibri"/>
      <family val="2"/>
      <scheme val="minor"/>
    </font>
    <font>
      <b/>
      <sz val="11"/>
      <color theme="10"/>
      <name val="Calibri"/>
      <family val="2"/>
      <scheme val="minor"/>
    </font>
    <font>
      <sz val="10"/>
      <name val="Arial"/>
      <family val="2"/>
    </font>
    <font>
      <sz val="10"/>
      <name val="MS Sans Serif"/>
      <family val="2"/>
    </font>
    <font>
      <b/>
      <sz val="11"/>
      <color rgb="FFFF0000"/>
      <name val="Calibri"/>
      <family val="2"/>
      <scheme val="minor"/>
    </font>
    <font>
      <sz val="11"/>
      <color theme="1"/>
      <name val="Calibri"/>
      <family val="2"/>
    </font>
    <font>
      <sz val="10"/>
      <name val="Arial"/>
      <family val="2"/>
    </font>
    <font>
      <sz val="11"/>
      <name val="Calibri"/>
      <family val="2"/>
      <scheme val="minor"/>
    </font>
    <font>
      <sz val="10"/>
      <name val="Arial"/>
    </font>
    <font>
      <sz val="10"/>
      <color theme="3"/>
      <name val="Arial"/>
      <family val="2"/>
    </font>
    <font>
      <b/>
      <sz val="16"/>
      <color theme="1"/>
      <name val="Calibri"/>
      <family val="2"/>
      <scheme val="minor"/>
    </font>
    <font>
      <strike/>
      <sz val="10"/>
      <color rgb="FFFF0000"/>
      <name val="Arial"/>
      <family val="2"/>
    </font>
    <font>
      <sz val="10"/>
      <name val="Calibri"/>
      <family val="2"/>
      <scheme val="minor"/>
    </font>
    <font>
      <b/>
      <vertAlign val="superscript"/>
      <sz val="11"/>
      <color theme="1"/>
      <name val="Calibri"/>
      <family val="2"/>
      <scheme val="minor"/>
    </font>
    <font>
      <b/>
      <sz val="12"/>
      <name val="Calibri"/>
      <family val="2"/>
      <scheme val="minor"/>
    </font>
    <font>
      <b/>
      <sz val="10"/>
      <name val="Calibri"/>
      <family val="2"/>
      <scheme val="minor"/>
    </font>
    <font>
      <b/>
      <sz val="14"/>
      <name val="Calibri"/>
      <family val="2"/>
      <scheme val="minor"/>
    </font>
    <font>
      <b/>
      <u/>
      <sz val="11"/>
      <name val="Calibri"/>
      <family val="2"/>
      <scheme val="minor"/>
    </font>
    <font>
      <i/>
      <sz val="11"/>
      <color rgb="FFFF0000"/>
      <name val="Calibri"/>
      <family val="2"/>
      <scheme val="minor"/>
    </font>
    <font>
      <sz val="14"/>
      <name val="Calibri"/>
      <family val="2"/>
      <scheme val="minor"/>
    </font>
  </fonts>
  <fills count="10">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DA9694"/>
        <bgColor indexed="64"/>
      </patternFill>
    </fill>
    <fill>
      <patternFill patternType="solid">
        <fgColor theme="5"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right style="thin">
        <color indexed="64"/>
      </right>
      <top style="thin">
        <color indexed="64"/>
      </top>
      <bottom/>
      <diagonal/>
    </border>
    <border>
      <left/>
      <right/>
      <top style="double">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s>
  <cellStyleXfs count="97">
    <xf numFmtId="0" fontId="0" fillId="0" borderId="0"/>
    <xf numFmtId="43" fontId="5" fillId="0" borderId="0" applyFont="0" applyFill="0" applyBorder="0" applyAlignment="0" applyProtection="0"/>
    <xf numFmtId="0" fontId="3" fillId="0" borderId="0"/>
    <xf numFmtId="0" fontId="1"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alignment vertical="top"/>
      <protection locked="0"/>
    </xf>
    <xf numFmtId="0" fontId="3" fillId="0" borderId="0"/>
    <xf numFmtId="0" fontId="3" fillId="0" borderId="0"/>
    <xf numFmtId="9"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2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36"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39" fillId="0" borderId="0"/>
    <xf numFmtId="43"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40" fillId="0" borderId="0"/>
    <xf numFmtId="0" fontId="3" fillId="0" borderId="0"/>
    <xf numFmtId="0" fontId="3" fillId="0" borderId="0"/>
    <xf numFmtId="0" fontId="24" fillId="0" borderId="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43" fillId="0" borderId="0"/>
    <xf numFmtId="43" fontId="4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6" fillId="0" borderId="0" applyNumberFormat="0" applyFill="0" applyBorder="0" applyAlignment="0" applyProtection="0"/>
    <xf numFmtId="0" fontId="3" fillId="0" borderId="0"/>
    <xf numFmtId="0" fontId="3" fillId="0" borderId="0"/>
    <xf numFmtId="9" fontId="4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45" fillId="0" borderId="0"/>
    <xf numFmtId="43" fontId="45" fillId="0" borderId="0" applyFont="0" applyFill="0" applyBorder="0" applyAlignment="0" applyProtection="0"/>
    <xf numFmtId="0" fontId="3" fillId="0" borderId="0"/>
    <xf numFmtId="0" fontId="3" fillId="0" borderId="0"/>
    <xf numFmtId="0" fontId="3" fillId="0" borderId="0"/>
    <xf numFmtId="9" fontId="45" fillId="0" borderId="0" applyFont="0" applyFill="0" applyBorder="0" applyAlignment="0" applyProtection="0"/>
  </cellStyleXfs>
  <cellXfs count="531">
    <xf numFmtId="0" fontId="0" fillId="0" borderId="0" xfId="0"/>
    <xf numFmtId="0" fontId="0" fillId="0" borderId="0" xfId="0" applyProtection="1"/>
    <xf numFmtId="0" fontId="3" fillId="5" borderId="1" xfId="9" applyFont="1" applyFill="1" applyBorder="1" applyAlignment="1" applyProtection="1">
      <alignment horizontal="center"/>
      <protection locked="0"/>
    </xf>
    <xf numFmtId="0" fontId="3" fillId="0" borderId="37" xfId="2" applyFont="1" applyFill="1" applyBorder="1" applyAlignment="1" applyProtection="1">
      <alignment horizontal="center" wrapText="1"/>
      <protection locked="0"/>
    </xf>
    <xf numFmtId="0" fontId="3" fillId="0" borderId="39" xfId="2" applyFont="1" applyFill="1" applyBorder="1" applyAlignment="1" applyProtection="1">
      <alignment horizontal="center" wrapText="1"/>
      <protection locked="0"/>
    </xf>
    <xf numFmtId="0" fontId="13" fillId="0" borderId="2" xfId="2" applyFont="1" applyFill="1" applyBorder="1" applyAlignment="1" applyProtection="1">
      <alignment horizontal="left"/>
    </xf>
    <xf numFmtId="0" fontId="3" fillId="0" borderId="39" xfId="2" applyFont="1" applyFill="1" applyBorder="1" applyAlignment="1" applyProtection="1">
      <alignment horizontal="center" shrinkToFit="1"/>
      <protection locked="0"/>
    </xf>
    <xf numFmtId="0" fontId="3" fillId="0" borderId="39" xfId="2" quotePrefix="1" applyFont="1" applyFill="1" applyBorder="1" applyAlignment="1" applyProtection="1">
      <alignment horizontal="center" wrapText="1"/>
      <protection locked="0"/>
    </xf>
    <xf numFmtId="164" fontId="3" fillId="0" borderId="38" xfId="2" quotePrefix="1" applyNumberFormat="1" applyFont="1" applyFill="1" applyBorder="1" applyAlignment="1" applyProtection="1">
      <alignment horizontal="center" wrapText="1"/>
      <protection locked="0"/>
    </xf>
    <xf numFmtId="3" fontId="3" fillId="2" borderId="1" xfId="0" applyNumberFormat="1" applyFont="1" applyFill="1" applyBorder="1" applyAlignment="1" applyProtection="1">
      <alignment horizontal="center"/>
      <protection locked="0"/>
    </xf>
    <xf numFmtId="2" fontId="3" fillId="2" borderId="1" xfId="0" applyNumberFormat="1" applyFont="1" applyFill="1" applyBorder="1" applyAlignment="1" applyProtection="1">
      <alignment horizontal="center"/>
      <protection locked="0"/>
    </xf>
    <xf numFmtId="0" fontId="0" fillId="4" borderId="0" xfId="0" applyFill="1" applyAlignment="1">
      <alignment vertical="center"/>
    </xf>
    <xf numFmtId="0" fontId="0" fillId="4" borderId="0" xfId="0" applyFill="1"/>
    <xf numFmtId="0" fontId="0" fillId="0" borderId="0" xfId="0" applyFill="1" applyProtection="1"/>
    <xf numFmtId="0" fontId="16" fillId="0" borderId="0" xfId="0" applyFont="1" applyProtection="1"/>
    <xf numFmtId="0" fontId="4" fillId="7" borderId="16" xfId="9" applyFont="1" applyFill="1" applyBorder="1" applyAlignment="1" applyProtection="1">
      <alignment horizontal="center"/>
    </xf>
    <xf numFmtId="0" fontId="4" fillId="7" borderId="16" xfId="9" applyFont="1" applyFill="1" applyBorder="1" applyAlignment="1" applyProtection="1">
      <alignment horizontal="centerContinuous"/>
    </xf>
    <xf numFmtId="0" fontId="4" fillId="7" borderId="1" xfId="9" applyFont="1" applyFill="1" applyBorder="1" applyAlignment="1" applyProtection="1">
      <alignment horizontal="center"/>
    </xf>
    <xf numFmtId="172" fontId="3" fillId="7" borderId="1" xfId="5" applyNumberFormat="1" applyFont="1" applyFill="1" applyBorder="1" applyAlignment="1" applyProtection="1">
      <alignment horizontal="center"/>
    </xf>
    <xf numFmtId="2" fontId="3" fillId="7" borderId="1" xfId="4" applyNumberFormat="1" applyFont="1" applyFill="1" applyBorder="1" applyAlignment="1" applyProtection="1">
      <alignment horizontal="center"/>
    </xf>
    <xf numFmtId="0" fontId="3" fillId="7" borderId="1" xfId="9" applyFont="1" applyFill="1" applyBorder="1" applyAlignment="1" applyProtection="1">
      <alignment horizontal="center"/>
    </xf>
    <xf numFmtId="0" fontId="3" fillId="5" borderId="38" xfId="9" applyFont="1" applyFill="1" applyBorder="1" applyAlignment="1" applyProtection="1">
      <alignment horizontal="center"/>
      <protection locked="0"/>
    </xf>
    <xf numFmtId="0" fontId="2" fillId="4" borderId="0" xfId="9" applyFont="1" applyFill="1" applyBorder="1" applyProtection="1">
      <protection locked="0"/>
    </xf>
    <xf numFmtId="0" fontId="3" fillId="0" borderId="1" xfId="9" applyFont="1" applyFill="1" applyBorder="1" applyAlignment="1" applyProtection="1">
      <alignment horizontal="center"/>
      <protection locked="0"/>
    </xf>
    <xf numFmtId="0" fontId="13" fillId="0" borderId="1" xfId="9" applyFont="1" applyFill="1" applyBorder="1" applyAlignment="1" applyProtection="1">
      <alignment horizontal="left"/>
      <protection locked="0"/>
    </xf>
    <xf numFmtId="0" fontId="3" fillId="0" borderId="1" xfId="9" applyFont="1" applyFill="1" applyBorder="1" applyAlignment="1" applyProtection="1">
      <alignment horizontal="center" shrinkToFit="1"/>
      <protection locked="0"/>
    </xf>
    <xf numFmtId="0" fontId="3" fillId="0" borderId="16" xfId="9" applyFont="1" applyFill="1" applyBorder="1" applyAlignment="1" applyProtection="1">
      <alignment horizontal="center"/>
      <protection locked="0"/>
    </xf>
    <xf numFmtId="172" fontId="3" fillId="7" borderId="1" xfId="6" applyNumberFormat="1" applyFont="1" applyFill="1" applyBorder="1" applyAlignment="1" applyProtection="1">
      <alignment horizontal="center"/>
    </xf>
    <xf numFmtId="2" fontId="3" fillId="7" borderId="1" xfId="0" applyNumberFormat="1" applyFont="1" applyFill="1" applyBorder="1" applyAlignment="1" applyProtection="1">
      <alignment horizontal="center"/>
    </xf>
    <xf numFmtId="0" fontId="0" fillId="5" borderId="6" xfId="0" applyFill="1" applyBorder="1" applyAlignment="1" applyProtection="1">
      <alignment horizontal="center" vertical="center"/>
      <protection locked="0"/>
    </xf>
    <xf numFmtId="0" fontId="0" fillId="5" borderId="45" xfId="0" applyFill="1" applyBorder="1" applyAlignment="1" applyProtection="1">
      <alignment horizontal="center" vertical="center"/>
      <protection locked="0"/>
    </xf>
    <xf numFmtId="3" fontId="0" fillId="5" borderId="46" xfId="0" applyNumberFormat="1" applyFill="1" applyBorder="1" applyAlignment="1" applyProtection="1">
      <alignment horizontal="center" vertical="center"/>
      <protection locked="0"/>
    </xf>
    <xf numFmtId="0" fontId="0" fillId="5" borderId="18"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3" fontId="7" fillId="8" borderId="8" xfId="1" applyNumberFormat="1" applyFont="1" applyFill="1" applyBorder="1" applyAlignment="1" applyProtection="1">
      <alignment horizontal="center" vertical="center"/>
    </xf>
    <xf numFmtId="3" fontId="7" fillId="8" borderId="3" xfId="1" applyNumberFormat="1" applyFont="1" applyFill="1" applyBorder="1" applyAlignment="1" applyProtection="1">
      <alignment horizontal="center" vertical="center"/>
    </xf>
    <xf numFmtId="3" fontId="7" fillId="8" borderId="15" xfId="1" applyNumberFormat="1" applyFont="1" applyFill="1" applyBorder="1" applyAlignment="1" applyProtection="1">
      <alignment horizontal="center" vertical="center"/>
    </xf>
    <xf numFmtId="3" fontId="7" fillId="8" borderId="2" xfId="1" applyNumberFormat="1" applyFont="1" applyFill="1" applyBorder="1" applyAlignment="1" applyProtection="1">
      <alignment horizontal="center" vertical="center"/>
    </xf>
    <xf numFmtId="3" fontId="7" fillId="8" borderId="19" xfId="1" applyNumberFormat="1" applyFont="1" applyFill="1" applyBorder="1" applyAlignment="1" applyProtection="1">
      <alignment horizontal="center" vertical="center"/>
    </xf>
    <xf numFmtId="3" fontId="7" fillId="8" borderId="46" xfId="1" applyNumberFormat="1" applyFont="1" applyFill="1" applyBorder="1" applyAlignment="1" applyProtection="1">
      <alignment horizontal="center" vertical="center"/>
    </xf>
    <xf numFmtId="3" fontId="7" fillId="8" borderId="4" xfId="1" applyNumberFormat="1" applyFont="1" applyFill="1" applyBorder="1" applyAlignment="1" applyProtection="1">
      <alignment horizontal="center"/>
    </xf>
    <xf numFmtId="3" fontId="7" fillId="8" borderId="3" xfId="1" applyNumberFormat="1" applyFont="1" applyFill="1" applyBorder="1" applyAlignment="1" applyProtection="1">
      <alignment horizontal="center"/>
    </xf>
    <xf numFmtId="169" fontId="7" fillId="8" borderId="3" xfId="1" applyNumberFormat="1" applyFont="1" applyFill="1" applyBorder="1" applyAlignment="1" applyProtection="1">
      <alignment horizontal="center"/>
    </xf>
    <xf numFmtId="2" fontId="7" fillId="8" borderId="6" xfId="1" applyNumberFormat="1" applyFont="1" applyFill="1" applyBorder="1" applyAlignment="1" applyProtection="1">
      <alignment horizontal="center" vertical="center"/>
    </xf>
    <xf numFmtId="3" fontId="0" fillId="8" borderId="1" xfId="0" applyNumberFormat="1" applyFill="1" applyBorder="1" applyAlignment="1" applyProtection="1">
      <alignment horizontal="center" vertical="center"/>
    </xf>
    <xf numFmtId="169" fontId="7" fillId="8" borderId="15" xfId="11" applyNumberFormat="1" applyFont="1" applyFill="1" applyBorder="1" applyAlignment="1" applyProtection="1">
      <alignment horizontal="center" vertical="center"/>
    </xf>
    <xf numFmtId="3" fontId="7" fillId="8" borderId="2" xfId="11" applyNumberFormat="1" applyFont="1" applyFill="1" applyBorder="1" applyAlignment="1" applyProtection="1">
      <alignment horizontal="center" vertical="center"/>
    </xf>
    <xf numFmtId="3" fontId="7" fillId="8" borderId="19" xfId="11" applyNumberFormat="1" applyFont="1" applyFill="1" applyBorder="1" applyAlignment="1" applyProtection="1">
      <alignment horizontal="center" vertical="center"/>
    </xf>
    <xf numFmtId="3" fontId="7" fillId="8" borderId="3" xfId="11" applyNumberFormat="1" applyFont="1" applyFill="1" applyBorder="1" applyAlignment="1" applyProtection="1">
      <alignment horizontal="center" vertical="center"/>
    </xf>
    <xf numFmtId="3" fontId="7" fillId="8" borderId="8" xfId="11" applyNumberFormat="1" applyFont="1" applyFill="1" applyBorder="1" applyAlignment="1" applyProtection="1">
      <alignment horizontal="center" vertical="center"/>
    </xf>
    <xf numFmtId="3" fontId="7" fillId="8" borderId="15" xfId="11" applyNumberFormat="1" applyFont="1" applyFill="1" applyBorder="1" applyAlignment="1" applyProtection="1">
      <alignment horizontal="center" vertical="center"/>
    </xf>
    <xf numFmtId="166" fontId="7" fillId="8" borderId="5" xfId="11" applyNumberFormat="1" applyFont="1" applyFill="1" applyBorder="1" applyAlignment="1" applyProtection="1">
      <alignment horizontal="center" vertical="center"/>
    </xf>
    <xf numFmtId="3" fontId="7" fillId="8" borderId="6" xfId="11" applyNumberFormat="1" applyFont="1" applyFill="1" applyBorder="1" applyAlignment="1" applyProtection="1">
      <alignment horizontal="center" vertical="center"/>
    </xf>
    <xf numFmtId="2" fontId="7" fillId="8" borderId="6" xfId="11" applyNumberFormat="1" applyFont="1" applyFill="1" applyBorder="1" applyAlignment="1" applyProtection="1">
      <alignment horizontal="center" vertical="center"/>
    </xf>
    <xf numFmtId="2" fontId="7" fillId="8" borderId="7" xfId="11" applyNumberFormat="1" applyFont="1" applyFill="1" applyBorder="1" applyAlignment="1" applyProtection="1">
      <alignment horizontal="center" vertical="center"/>
    </xf>
    <xf numFmtId="166" fontId="7" fillId="8" borderId="6" xfId="11" applyNumberFormat="1" applyFont="1" applyFill="1" applyBorder="1" applyAlignment="1" applyProtection="1">
      <alignment horizontal="center" vertical="center"/>
    </xf>
    <xf numFmtId="3" fontId="7" fillId="8" borderId="4" xfId="11" applyNumberFormat="1" applyFont="1" applyFill="1" applyBorder="1" applyAlignment="1" applyProtection="1">
      <alignment horizontal="center" vertical="center"/>
    </xf>
    <xf numFmtId="167" fontId="7" fillId="8" borderId="8" xfId="11" applyNumberFormat="1" applyFont="1" applyFill="1" applyBorder="1" applyAlignment="1" applyProtection="1">
      <alignment horizontal="center" vertical="center"/>
    </xf>
    <xf numFmtId="3" fontId="7" fillId="8" borderId="1" xfId="1" applyNumberFormat="1" applyFont="1" applyFill="1" applyBorder="1" applyAlignment="1" applyProtection="1">
      <alignment horizontal="center" vertical="center"/>
    </xf>
    <xf numFmtId="0" fontId="0" fillId="5" borderId="1" xfId="0" applyFill="1" applyBorder="1" applyAlignment="1" applyProtection="1">
      <alignment horizontal="left" vertical="top" wrapText="1"/>
      <protection locked="0"/>
    </xf>
    <xf numFmtId="0" fontId="0" fillId="5" borderId="46" xfId="0" applyFill="1" applyBorder="1" applyAlignment="1" applyProtection="1">
      <alignment horizontal="left" vertical="top" wrapText="1"/>
      <protection locked="0"/>
    </xf>
    <xf numFmtId="0" fontId="0" fillId="4" borderId="0" xfId="0" applyFill="1" applyProtection="1"/>
    <xf numFmtId="0" fontId="0" fillId="4" borderId="0" xfId="0" applyFill="1" applyBorder="1" applyProtection="1"/>
    <xf numFmtId="0" fontId="3" fillId="4" borderId="0" xfId="0" applyFont="1" applyFill="1" applyBorder="1" applyProtection="1"/>
    <xf numFmtId="0" fontId="11" fillId="4" borderId="10" xfId="0" applyFont="1" applyFill="1" applyBorder="1" applyProtection="1"/>
    <xf numFmtId="0" fontId="0" fillId="4" borderId="26" xfId="0" applyFill="1" applyBorder="1" applyProtection="1"/>
    <xf numFmtId="0" fontId="0" fillId="4" borderId="30" xfId="0" applyFill="1" applyBorder="1" applyProtection="1"/>
    <xf numFmtId="0" fontId="30" fillId="4" borderId="10" xfId="0" applyFont="1" applyFill="1" applyBorder="1" applyProtection="1"/>
    <xf numFmtId="0" fontId="0" fillId="4" borderId="33" xfId="0" applyFill="1" applyBorder="1" applyProtection="1"/>
    <xf numFmtId="0" fontId="31" fillId="4" borderId="0" xfId="0" applyFont="1" applyFill="1" applyBorder="1" applyAlignment="1" applyProtection="1">
      <alignment horizontal="center"/>
    </xf>
    <xf numFmtId="0" fontId="0" fillId="4" borderId="34" xfId="0" applyFill="1" applyBorder="1" applyProtection="1"/>
    <xf numFmtId="0" fontId="31" fillId="4" borderId="33" xfId="0" applyFont="1" applyFill="1" applyBorder="1" applyProtection="1"/>
    <xf numFmtId="0" fontId="31" fillId="4" borderId="0" xfId="0" applyFont="1" applyFill="1" applyBorder="1" applyProtection="1"/>
    <xf numFmtId="0" fontId="32" fillId="4" borderId="0" xfId="0" applyFont="1" applyFill="1" applyBorder="1" applyProtection="1"/>
    <xf numFmtId="0" fontId="32" fillId="4" borderId="0" xfId="0" applyFont="1" applyFill="1" applyBorder="1" applyAlignment="1" applyProtection="1">
      <alignment horizontal="center"/>
    </xf>
    <xf numFmtId="0" fontId="31" fillId="4" borderId="33" xfId="0" applyFont="1" applyFill="1" applyBorder="1" applyAlignment="1" applyProtection="1">
      <alignment horizontal="left"/>
    </xf>
    <xf numFmtId="0" fontId="33" fillId="4" borderId="33" xfId="0" applyFont="1" applyFill="1" applyBorder="1" applyProtection="1"/>
    <xf numFmtId="0" fontId="33" fillId="4" borderId="0" xfId="0" applyFont="1" applyFill="1" applyBorder="1" applyProtection="1"/>
    <xf numFmtId="0" fontId="31" fillId="4" borderId="33" xfId="0" applyFont="1" applyFill="1" applyBorder="1" applyAlignment="1" applyProtection="1">
      <alignment horizontal="center"/>
    </xf>
    <xf numFmtId="0" fontId="0" fillId="4" borderId="35" xfId="0" applyFill="1" applyBorder="1" applyProtection="1"/>
    <xf numFmtId="0" fontId="31" fillId="4" borderId="22" xfId="0" applyFont="1" applyFill="1" applyBorder="1" applyAlignment="1" applyProtection="1">
      <alignment horizontal="center"/>
    </xf>
    <xf numFmtId="0" fontId="0" fillId="4" borderId="22" xfId="0" applyFill="1" applyBorder="1" applyProtection="1"/>
    <xf numFmtId="0" fontId="0" fillId="4" borderId="36" xfId="0" applyFill="1" applyBorder="1" applyProtection="1"/>
    <xf numFmtId="0" fontId="6" fillId="4" borderId="33" xfId="0" applyFont="1" applyFill="1" applyBorder="1" applyProtection="1"/>
    <xf numFmtId="0" fontId="30" fillId="4" borderId="33" xfId="0" applyFont="1" applyFill="1" applyBorder="1" applyProtection="1"/>
    <xf numFmtId="0" fontId="30" fillId="4" borderId="0" xfId="0" applyFont="1" applyFill="1" applyBorder="1" applyProtection="1"/>
    <xf numFmtId="0" fontId="0" fillId="4" borderId="0" xfId="0" applyFill="1" applyAlignment="1" applyProtection="1">
      <alignment horizontal="left"/>
      <protection hidden="1"/>
    </xf>
    <xf numFmtId="0" fontId="0" fillId="4" borderId="0" xfId="0" applyFill="1" applyProtection="1">
      <protection hidden="1"/>
    </xf>
    <xf numFmtId="0" fontId="0" fillId="4" borderId="0" xfId="0" applyFill="1" applyBorder="1" applyProtection="1">
      <protection hidden="1"/>
    </xf>
    <xf numFmtId="0" fontId="34" fillId="4" borderId="0" xfId="0" applyFont="1" applyFill="1"/>
    <xf numFmtId="0" fontId="3" fillId="4" borderId="0" xfId="0" applyFont="1" applyFill="1" applyProtection="1">
      <protection hidden="1"/>
    </xf>
    <xf numFmtId="0" fontId="3" fillId="4" borderId="0" xfId="0" applyFont="1" applyFill="1" applyBorder="1" applyProtection="1">
      <protection hidden="1"/>
    </xf>
    <xf numFmtId="0" fontId="0" fillId="4" borderId="51" xfId="0" applyFill="1" applyBorder="1" applyProtection="1">
      <protection hidden="1"/>
    </xf>
    <xf numFmtId="0" fontId="3" fillId="4" borderId="32" xfId="0" applyFont="1" applyFill="1" applyBorder="1" applyProtection="1">
      <protection hidden="1"/>
    </xf>
    <xf numFmtId="0" fontId="0" fillId="4" borderId="32" xfId="0" applyFill="1" applyBorder="1" applyProtection="1">
      <protection hidden="1"/>
    </xf>
    <xf numFmtId="0" fontId="0" fillId="4" borderId="48" xfId="0" applyFill="1" applyBorder="1" applyProtection="1">
      <protection hidden="1"/>
    </xf>
    <xf numFmtId="0" fontId="30" fillId="4" borderId="51" xfId="0" applyFont="1" applyFill="1" applyBorder="1" applyProtection="1">
      <protection hidden="1"/>
    </xf>
    <xf numFmtId="0" fontId="0" fillId="4" borderId="0" xfId="0" applyFill="1" applyBorder="1"/>
    <xf numFmtId="0" fontId="3" fillId="4" borderId="0" xfId="0" applyFont="1" applyFill="1" applyAlignment="1" applyProtection="1">
      <alignment horizontal="left"/>
      <protection hidden="1"/>
    </xf>
    <xf numFmtId="0" fontId="3" fillId="4" borderId="52" xfId="0" applyFont="1" applyFill="1" applyBorder="1" applyProtection="1">
      <protection hidden="1"/>
    </xf>
    <xf numFmtId="0" fontId="0" fillId="4" borderId="52" xfId="0" applyFill="1" applyBorder="1" applyProtection="1">
      <protection hidden="1"/>
    </xf>
    <xf numFmtId="0" fontId="0" fillId="4" borderId="37" xfId="0" applyFill="1" applyBorder="1" applyProtection="1">
      <protection hidden="1"/>
    </xf>
    <xf numFmtId="0" fontId="3" fillId="4" borderId="0" xfId="8" applyFont="1" applyFill="1" applyBorder="1" applyAlignment="1">
      <alignment horizontal="center"/>
    </xf>
    <xf numFmtId="0" fontId="3" fillId="4" borderId="0" xfId="8" applyFill="1" applyBorder="1" applyProtection="1"/>
    <xf numFmtId="0" fontId="0" fillId="4" borderId="0" xfId="0" applyFill="1" applyBorder="1" applyAlignment="1" applyProtection="1">
      <alignment horizontal="left"/>
      <protection hidden="1"/>
    </xf>
    <xf numFmtId="0" fontId="30" fillId="4" borderId="52" xfId="0" applyFont="1" applyFill="1" applyBorder="1" applyProtection="1">
      <protection hidden="1"/>
    </xf>
    <xf numFmtId="0" fontId="3" fillId="4" borderId="38" xfId="0" applyFont="1" applyFill="1" applyBorder="1" applyProtection="1">
      <protection hidden="1"/>
    </xf>
    <xf numFmtId="0" fontId="0" fillId="4" borderId="50" xfId="0" applyFill="1" applyBorder="1" applyProtection="1">
      <protection hidden="1"/>
    </xf>
    <xf numFmtId="0" fontId="3" fillId="4" borderId="51" xfId="0" applyFont="1" applyFill="1" applyBorder="1" applyProtection="1">
      <protection hidden="1"/>
    </xf>
    <xf numFmtId="0" fontId="3" fillId="4" borderId="48" xfId="0" applyFont="1" applyFill="1" applyBorder="1" applyProtection="1">
      <protection hidden="1"/>
    </xf>
    <xf numFmtId="0" fontId="3" fillId="4" borderId="37" xfId="0" applyFont="1" applyFill="1" applyBorder="1" applyProtection="1">
      <protection hidden="1"/>
    </xf>
    <xf numFmtId="0" fontId="3" fillId="4" borderId="53" xfId="0" applyFont="1" applyFill="1" applyBorder="1" applyProtection="1">
      <protection hidden="1"/>
    </xf>
    <xf numFmtId="0" fontId="3" fillId="4" borderId="50" xfId="0" applyFont="1" applyFill="1" applyBorder="1" applyProtection="1">
      <protection hidden="1"/>
    </xf>
    <xf numFmtId="0" fontId="0" fillId="4" borderId="53" xfId="0" applyFill="1" applyBorder="1" applyProtection="1">
      <protection hidden="1"/>
    </xf>
    <xf numFmtId="0" fontId="3" fillId="4" borderId="48" xfId="0" quotePrefix="1" applyFont="1" applyFill="1" applyBorder="1" applyProtection="1">
      <protection hidden="1"/>
    </xf>
    <xf numFmtId="0" fontId="0" fillId="4" borderId="38" xfId="0" applyFill="1" applyBorder="1" applyProtection="1">
      <protection hidden="1"/>
    </xf>
    <xf numFmtId="0" fontId="3" fillId="4" borderId="37" xfId="0" quotePrefix="1" applyFont="1" applyFill="1" applyBorder="1" applyProtection="1">
      <protection hidden="1"/>
    </xf>
    <xf numFmtId="0" fontId="3" fillId="4" borderId="53" xfId="0" quotePrefix="1" applyFont="1" applyFill="1" applyBorder="1" applyProtection="1">
      <protection hidden="1"/>
    </xf>
    <xf numFmtId="164" fontId="0" fillId="4" borderId="48" xfId="0" applyNumberFormat="1" applyFill="1" applyBorder="1" applyProtection="1">
      <protection hidden="1"/>
    </xf>
    <xf numFmtId="0" fontId="30" fillId="4" borderId="0" xfId="0" applyFont="1" applyFill="1" applyBorder="1" applyProtection="1">
      <protection hidden="1"/>
    </xf>
    <xf numFmtId="0" fontId="0" fillId="4" borderId="0" xfId="0" applyFill="1" applyAlignment="1"/>
    <xf numFmtId="1" fontId="0" fillId="4" borderId="48" xfId="0" applyNumberFormat="1" applyFill="1" applyBorder="1" applyProtection="1">
      <protection hidden="1"/>
    </xf>
    <xf numFmtId="0" fontId="0" fillId="4" borderId="0" xfId="0" applyFill="1" applyAlignment="1">
      <alignment wrapText="1"/>
    </xf>
    <xf numFmtId="0" fontId="37" fillId="4" borderId="0" xfId="16" applyFont="1" applyFill="1" applyAlignment="1" applyProtection="1">
      <alignment horizontal="left" vertical="top" wrapText="1" indent="2"/>
    </xf>
    <xf numFmtId="0" fontId="38" fillId="4" borderId="0" xfId="16" applyFont="1" applyFill="1" applyAlignment="1" applyProtection="1">
      <alignment horizontal="left" vertical="top" wrapText="1" indent="2"/>
    </xf>
    <xf numFmtId="0" fontId="37" fillId="4" borderId="0" xfId="16" applyFont="1" applyFill="1" applyAlignment="1" applyProtection="1">
      <alignment horizontal="left" indent="1"/>
    </xf>
    <xf numFmtId="0" fontId="2" fillId="4" borderId="0" xfId="19" applyFont="1" applyFill="1" applyProtection="1"/>
    <xf numFmtId="0" fontId="2" fillId="0" borderId="0" xfId="19" applyFont="1" applyProtection="1"/>
    <xf numFmtId="0" fontId="36" fillId="4" borderId="0" xfId="16" applyFill="1" applyAlignment="1" applyProtection="1"/>
    <xf numFmtId="2" fontId="7" fillId="8" borderId="1" xfId="1" applyNumberFormat="1" applyFont="1" applyFill="1" applyBorder="1" applyAlignment="1" applyProtection="1">
      <alignment horizontal="center" vertical="center"/>
    </xf>
    <xf numFmtId="0" fontId="3" fillId="0" borderId="6" xfId="2" applyFont="1" applyFill="1" applyBorder="1" applyAlignment="1" applyProtection="1">
      <alignment horizontal="left"/>
      <protection locked="0"/>
    </xf>
    <xf numFmtId="0" fontId="3" fillId="0" borderId="6" xfId="2" applyFont="1" applyFill="1" applyBorder="1" applyAlignment="1" applyProtection="1">
      <alignment horizontal="center" shrinkToFit="1"/>
      <protection locked="0"/>
    </xf>
    <xf numFmtId="0" fontId="3" fillId="0" borderId="6" xfId="2" quotePrefix="1" applyFont="1" applyFill="1" applyBorder="1" applyAlignment="1" applyProtection="1">
      <alignment horizontal="center" wrapText="1"/>
      <protection locked="0"/>
    </xf>
    <xf numFmtId="164" fontId="3" fillId="0" borderId="7" xfId="2" quotePrefix="1" applyNumberFormat="1" applyFont="1" applyFill="1" applyBorder="1" applyAlignment="1" applyProtection="1">
      <alignment horizontal="center" wrapText="1"/>
      <protection locked="0"/>
    </xf>
    <xf numFmtId="0" fontId="13" fillId="0" borderId="1" xfId="2" applyFont="1" applyFill="1" applyBorder="1" applyAlignment="1" applyProtection="1">
      <alignment horizontal="left"/>
    </xf>
    <xf numFmtId="0" fontId="3" fillId="0" borderId="1" xfId="2" applyFont="1" applyFill="1" applyBorder="1" applyAlignment="1" applyProtection="1">
      <alignment horizontal="center"/>
    </xf>
    <xf numFmtId="0" fontId="3" fillId="0" borderId="1" xfId="2" applyFont="1" applyFill="1" applyBorder="1" applyAlignment="1" applyProtection="1">
      <alignment horizontal="left"/>
    </xf>
    <xf numFmtId="0" fontId="3" fillId="0" borderId="1" xfId="2" applyFont="1" applyFill="1" applyBorder="1" applyAlignment="1" applyProtection="1">
      <alignment horizontal="center" shrinkToFit="1"/>
    </xf>
    <xf numFmtId="0" fontId="3" fillId="0" borderId="16" xfId="2" applyFont="1" applyFill="1" applyBorder="1" applyAlignment="1" applyProtection="1">
      <alignment horizontal="center"/>
    </xf>
    <xf numFmtId="0" fontId="15" fillId="0" borderId="1" xfId="2" applyFont="1" applyFill="1" applyBorder="1" applyAlignment="1" applyProtection="1">
      <alignment horizontal="center"/>
    </xf>
    <xf numFmtId="0" fontId="3" fillId="0" borderId="2" xfId="2" applyFont="1" applyFill="1" applyBorder="1" applyAlignment="1" applyProtection="1">
      <alignment horizontal="center"/>
    </xf>
    <xf numFmtId="0" fontId="3" fillId="0" borderId="2" xfId="2" applyFont="1" applyFill="1" applyBorder="1" applyAlignment="1" applyProtection="1">
      <alignment horizontal="left"/>
    </xf>
    <xf numFmtId="0" fontId="3" fillId="0" borderId="2" xfId="2" applyFont="1" applyFill="1" applyBorder="1" applyAlignment="1" applyProtection="1">
      <alignment horizontal="center" shrinkToFit="1"/>
    </xf>
    <xf numFmtId="0" fontId="3" fillId="0" borderId="38" xfId="2" applyFont="1" applyFill="1" applyBorder="1" applyAlignment="1" applyProtection="1">
      <alignment horizontal="center"/>
    </xf>
    <xf numFmtId="1" fontId="3" fillId="0" borderId="16" xfId="2" applyNumberFormat="1" applyFont="1" applyFill="1" applyBorder="1" applyAlignment="1" applyProtection="1">
      <alignment horizontal="center"/>
    </xf>
    <xf numFmtId="0" fontId="3" fillId="0" borderId="1" xfId="2" quotePrefix="1" applyFont="1" applyFill="1" applyBorder="1" applyAlignment="1" applyProtection="1">
      <alignment horizontal="left"/>
    </xf>
    <xf numFmtId="0" fontId="3" fillId="0" borderId="6" xfId="2" applyFont="1" applyFill="1" applyBorder="1" applyAlignment="1" applyProtection="1">
      <alignment horizontal="center"/>
      <protection locked="0"/>
    </xf>
    <xf numFmtId="0" fontId="2" fillId="4" borderId="0" xfId="8" applyFont="1" applyFill="1" applyBorder="1" applyProtection="1">
      <protection locked="0"/>
    </xf>
    <xf numFmtId="2" fontId="7" fillId="8" borderId="3" xfId="1" applyNumberFormat="1" applyFont="1" applyFill="1" applyBorder="1" applyAlignment="1" applyProtection="1">
      <alignment horizontal="center" vertical="center"/>
    </xf>
    <xf numFmtId="167" fontId="7" fillId="8" borderId="13" xfId="1" applyNumberFormat="1" applyFont="1" applyFill="1" applyBorder="1" applyAlignment="1" applyProtection="1">
      <alignment horizontal="center"/>
    </xf>
    <xf numFmtId="2" fontId="7" fillId="8" borderId="8" xfId="1" applyNumberFormat="1" applyFont="1" applyFill="1" applyBorder="1" applyAlignment="1" applyProtection="1">
      <alignment horizontal="center" vertical="center"/>
    </xf>
    <xf numFmtId="171" fontId="42" fillId="4" borderId="0" xfId="12" applyNumberFormat="1" applyFont="1" applyFill="1" applyBorder="1" applyAlignment="1" applyProtection="1">
      <alignment horizontal="center" vertical="center"/>
    </xf>
    <xf numFmtId="167" fontId="42" fillId="4" borderId="0" xfId="1" applyNumberFormat="1" applyFont="1" applyFill="1" applyBorder="1" applyAlignment="1" applyProtection="1">
      <alignment horizontal="center"/>
    </xf>
    <xf numFmtId="166" fontId="7" fillId="8" borderId="24" xfId="1" applyNumberFormat="1" applyFont="1" applyFill="1" applyBorder="1" applyAlignment="1" applyProtection="1">
      <alignment horizontal="center" vertical="center"/>
    </xf>
    <xf numFmtId="166" fontId="7" fillId="8" borderId="28" xfId="1" applyNumberFormat="1" applyFont="1" applyFill="1" applyBorder="1" applyAlignment="1" applyProtection="1">
      <alignment horizontal="center" vertical="center"/>
    </xf>
    <xf numFmtId="0" fontId="0" fillId="3" borderId="0" xfId="0" applyFill="1" applyProtection="1"/>
    <xf numFmtId="0" fontId="0" fillId="3" borderId="21" xfId="0" applyFill="1" applyBorder="1" applyAlignment="1" applyProtection="1"/>
    <xf numFmtId="0" fontId="0" fillId="3" borderId="31" xfId="0" applyFill="1" applyBorder="1" applyAlignment="1" applyProtection="1"/>
    <xf numFmtId="0" fontId="0" fillId="3" borderId="24" xfId="0" applyFill="1" applyBorder="1" applyAlignment="1" applyProtection="1"/>
    <xf numFmtId="0" fontId="0" fillId="3" borderId="20" xfId="0" applyFill="1" applyBorder="1" applyAlignment="1" applyProtection="1"/>
    <xf numFmtId="0" fontId="0" fillId="3" borderId="23" xfId="0" applyFill="1" applyBorder="1" applyAlignment="1" applyProtection="1"/>
    <xf numFmtId="0" fontId="0" fillId="3" borderId="48" xfId="0" applyFill="1" applyBorder="1" applyAlignment="1" applyProtection="1"/>
    <xf numFmtId="0" fontId="0" fillId="3" borderId="24" xfId="0" applyFill="1" applyBorder="1" applyAlignment="1" applyProtection="1">
      <alignment horizontal="left"/>
    </xf>
    <xf numFmtId="0" fontId="0" fillId="3" borderId="20" xfId="0" applyFill="1" applyBorder="1" applyAlignment="1" applyProtection="1">
      <alignment horizontal="left"/>
    </xf>
    <xf numFmtId="0" fontId="0" fillId="4" borderId="0" xfId="0" applyFont="1" applyFill="1" applyBorder="1" applyAlignment="1" applyProtection="1"/>
    <xf numFmtId="0" fontId="44" fillId="4" borderId="24" xfId="0" applyFont="1" applyFill="1" applyBorder="1" applyAlignment="1" applyProtection="1"/>
    <xf numFmtId="0" fontId="0" fillId="4" borderId="20" xfId="0" applyFont="1" applyFill="1" applyBorder="1" applyProtection="1"/>
    <xf numFmtId="0" fontId="0" fillId="4" borderId="0" xfId="0" applyFont="1" applyFill="1" applyBorder="1" applyProtection="1"/>
    <xf numFmtId="0" fontId="44" fillId="4" borderId="0" xfId="0" applyFont="1" applyFill="1" applyBorder="1" applyAlignment="1" applyProtection="1"/>
    <xf numFmtId="0" fontId="44" fillId="4" borderId="23" xfId="0" applyFont="1" applyFill="1" applyBorder="1" applyAlignment="1" applyProtection="1"/>
    <xf numFmtId="0" fontId="0" fillId="4" borderId="48" xfId="0" applyFont="1" applyFill="1" applyBorder="1" applyProtection="1"/>
    <xf numFmtId="0" fontId="16" fillId="0" borderId="14" xfId="0" applyFont="1" applyBorder="1" applyAlignment="1" applyProtection="1">
      <alignment horizontal="center" vertical="center" wrapText="1"/>
    </xf>
    <xf numFmtId="0" fontId="16" fillId="0" borderId="4" xfId="0" applyFont="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8" borderId="9" xfId="0" applyFont="1" applyFill="1" applyBorder="1" applyAlignment="1" applyProtection="1">
      <alignment horizontal="center" vertical="center"/>
    </xf>
    <xf numFmtId="0" fontId="0" fillId="8" borderId="9" xfId="0" applyFill="1" applyBorder="1" applyAlignment="1" applyProtection="1">
      <alignment horizontal="center" vertical="center"/>
    </xf>
    <xf numFmtId="9" fontId="7" fillId="5" borderId="3" xfId="13" applyFont="1" applyFill="1" applyBorder="1" applyAlignment="1" applyProtection="1">
      <alignment horizontal="center"/>
      <protection locked="0"/>
    </xf>
    <xf numFmtId="171" fontId="1" fillId="5" borderId="56" xfId="12" applyNumberFormat="1" applyFont="1" applyFill="1" applyBorder="1" applyAlignment="1" applyProtection="1">
      <alignment horizontal="center" vertical="center"/>
      <protection locked="0"/>
    </xf>
    <xf numFmtId="0" fontId="0" fillId="4" borderId="29" xfId="0" applyFont="1" applyFill="1" applyBorder="1" applyProtection="1"/>
    <xf numFmtId="0" fontId="16" fillId="0" borderId="2" xfId="0" applyFont="1" applyBorder="1" applyAlignment="1" applyProtection="1">
      <alignment horizontal="center" vertical="center" wrapText="1"/>
    </xf>
    <xf numFmtId="0" fontId="16" fillId="0" borderId="18" xfId="0" applyFont="1" applyBorder="1" applyAlignment="1" applyProtection="1">
      <alignment horizontal="center" vertical="center" wrapText="1"/>
    </xf>
    <xf numFmtId="4" fontId="7" fillId="8" borderId="3" xfId="1" applyNumberFormat="1" applyFont="1" applyFill="1" applyBorder="1" applyAlignment="1" applyProtection="1">
      <alignment horizontal="center"/>
    </xf>
    <xf numFmtId="4" fontId="7" fillId="8" borderId="8" xfId="1" applyNumberFormat="1" applyFont="1" applyFill="1" applyBorder="1" applyAlignment="1" applyProtection="1">
      <alignment horizontal="center"/>
    </xf>
    <xf numFmtId="167" fontId="7" fillId="4" borderId="0" xfId="1" applyNumberFormat="1" applyFont="1" applyFill="1" applyBorder="1" applyAlignment="1" applyProtection="1">
      <alignment horizontal="center"/>
    </xf>
    <xf numFmtId="0" fontId="29" fillId="4" borderId="0" xfId="0" applyFont="1" applyFill="1" applyBorder="1" applyAlignment="1" applyProtection="1">
      <alignment horizontal="left"/>
    </xf>
    <xf numFmtId="0" fontId="0" fillId="5" borderId="9" xfId="0" applyFill="1" applyBorder="1" applyAlignment="1" applyProtection="1">
      <alignment horizontal="center" vertical="center"/>
      <protection locked="0"/>
    </xf>
    <xf numFmtId="0" fontId="0" fillId="5" borderId="1" xfId="0" applyFill="1" applyBorder="1" applyAlignment="1" applyProtection="1">
      <alignment horizontal="center" vertical="center" wrapText="1"/>
      <protection locked="0"/>
    </xf>
    <xf numFmtId="3" fontId="0" fillId="5" borderId="1" xfId="0" applyNumberFormat="1"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6" xfId="0" applyFill="1" applyBorder="1" applyAlignment="1" applyProtection="1">
      <alignment horizontal="center" vertical="center" wrapText="1"/>
      <protection locked="0"/>
    </xf>
    <xf numFmtId="3" fontId="0" fillId="5" borderId="6" xfId="0" applyNumberFormat="1" applyFill="1" applyBorder="1" applyAlignment="1" applyProtection="1">
      <alignment horizontal="center" vertical="center"/>
      <protection locked="0"/>
    </xf>
    <xf numFmtId="0" fontId="0" fillId="4" borderId="0" xfId="0" applyFill="1" applyAlignment="1">
      <alignment vertical="center" wrapText="1"/>
    </xf>
    <xf numFmtId="0" fontId="0" fillId="4" borderId="0" xfId="0" applyFill="1" applyAlignment="1">
      <alignment vertical="center"/>
    </xf>
    <xf numFmtId="0" fontId="0" fillId="4" borderId="0" xfId="0" applyFill="1"/>
    <xf numFmtId="0" fontId="22" fillId="4" borderId="0" xfId="0" applyFont="1" applyFill="1" applyBorder="1" applyAlignment="1" applyProtection="1"/>
    <xf numFmtId="0" fontId="4" fillId="4" borderId="32" xfId="0" applyFont="1" applyFill="1" applyBorder="1" applyAlignment="1">
      <alignment horizontal="left" vertical="center" wrapText="1"/>
    </xf>
    <xf numFmtId="0" fontId="3" fillId="4" borderId="32" xfId="0" applyFont="1" applyFill="1" applyBorder="1" applyAlignment="1">
      <alignment horizontal="left" vertical="center" wrapText="1"/>
    </xf>
    <xf numFmtId="0" fontId="4" fillId="4" borderId="0"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4" borderId="0" xfId="0" applyFont="1" applyFill="1" applyAlignment="1">
      <alignment vertical="center"/>
    </xf>
    <xf numFmtId="0" fontId="0" fillId="4" borderId="0" xfId="0" applyFill="1" applyAlignment="1">
      <alignment horizontal="left" vertical="center"/>
    </xf>
    <xf numFmtId="0" fontId="4" fillId="6" borderId="54" xfId="0" applyFont="1" applyFill="1" applyBorder="1" applyAlignment="1">
      <alignment vertical="center" wrapText="1"/>
    </xf>
    <xf numFmtId="0" fontId="4" fillId="6" borderId="1" xfId="0" applyFont="1" applyFill="1" applyBorder="1" applyAlignment="1">
      <alignment vertical="center" wrapText="1"/>
    </xf>
    <xf numFmtId="0" fontId="0" fillId="0" borderId="1" xfId="0" applyBorder="1" applyAlignment="1">
      <alignment vertical="center" wrapText="1"/>
    </xf>
    <xf numFmtId="0" fontId="4" fillId="6"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54" xfId="0" applyBorder="1" applyAlignment="1">
      <alignment vertical="center" wrapText="1"/>
    </xf>
    <xf numFmtId="0" fontId="22" fillId="4" borderId="0" xfId="0" applyFont="1" applyFill="1" applyBorder="1" applyAlignment="1" applyProtection="1">
      <alignment horizontal="center" vertical="center"/>
    </xf>
    <xf numFmtId="0" fontId="22" fillId="4" borderId="0" xfId="0" applyFont="1" applyFill="1" applyBorder="1" applyAlignment="1" applyProtection="1">
      <alignment horizontal="center" vertical="center" wrapText="1"/>
    </xf>
    <xf numFmtId="0" fontId="22" fillId="4" borderId="0" xfId="0" applyFont="1" applyFill="1" applyBorder="1" applyAlignment="1" applyProtection="1">
      <alignment vertical="center"/>
    </xf>
    <xf numFmtId="0" fontId="22" fillId="4" borderId="0" xfId="0" applyFont="1" applyFill="1" applyBorder="1" applyAlignment="1" applyProtection="1">
      <alignment vertical="center" wrapText="1"/>
    </xf>
    <xf numFmtId="3" fontId="0" fillId="8" borderId="6" xfId="0" applyNumberFormat="1" applyFill="1" applyBorder="1" applyAlignment="1" applyProtection="1">
      <alignment horizontal="center" vertical="center"/>
    </xf>
    <xf numFmtId="0" fontId="16" fillId="0" borderId="17" xfId="0" applyFont="1" applyBorder="1" applyAlignment="1" applyProtection="1">
      <alignment horizontal="center" vertical="center" wrapText="1"/>
    </xf>
    <xf numFmtId="0" fontId="0" fillId="5" borderId="9" xfId="0" applyFill="1" applyBorder="1" applyAlignment="1" applyProtection="1">
      <alignment horizontal="center"/>
      <protection locked="0"/>
    </xf>
    <xf numFmtId="0" fontId="0" fillId="5" borderId="5" xfId="0" applyFill="1" applyBorder="1" applyAlignment="1" applyProtection="1">
      <alignment horizontal="center"/>
      <protection locked="0"/>
    </xf>
    <xf numFmtId="0" fontId="44" fillId="4" borderId="28" xfId="0" applyFont="1" applyFill="1" applyBorder="1" applyAlignment="1" applyProtection="1"/>
    <xf numFmtId="0" fontId="0" fillId="3" borderId="0" xfId="0" applyFill="1" applyAlignment="1" applyProtection="1">
      <alignment vertical="center"/>
    </xf>
    <xf numFmtId="0" fontId="0" fillId="4" borderId="0" xfId="0" applyFill="1" applyAlignment="1" applyProtection="1">
      <alignment vertical="center"/>
    </xf>
    <xf numFmtId="0" fontId="0" fillId="0" borderId="0" xfId="0" applyAlignment="1" applyProtection="1">
      <alignment vertical="center"/>
    </xf>
    <xf numFmtId="0" fontId="0" fillId="3" borderId="0" xfId="0" applyFill="1" applyBorder="1" applyProtection="1"/>
    <xf numFmtId="0" fontId="9" fillId="3" borderId="0" xfId="0" applyFont="1" applyFill="1" applyBorder="1" applyProtection="1"/>
    <xf numFmtId="0" fontId="3" fillId="5" borderId="1" xfId="0" applyFont="1" applyFill="1" applyBorder="1" applyProtection="1"/>
    <xf numFmtId="0" fontId="0" fillId="8" borderId="1" xfId="0" applyFill="1" applyBorder="1" applyProtection="1"/>
    <xf numFmtId="0" fontId="6" fillId="3" borderId="0" xfId="0" applyFont="1" applyFill="1" applyBorder="1" applyProtection="1"/>
    <xf numFmtId="0" fontId="0" fillId="8" borderId="6" xfId="0" applyFill="1" applyBorder="1" applyAlignment="1" applyProtection="1">
      <alignment horizontal="center" vertical="center"/>
    </xf>
    <xf numFmtId="0" fontId="17" fillId="4" borderId="26" xfId="0" applyFont="1" applyFill="1" applyBorder="1" applyAlignment="1" applyProtection="1">
      <alignment horizontal="left"/>
    </xf>
    <xf numFmtId="0" fontId="17" fillId="4" borderId="30" xfId="0" applyFont="1" applyFill="1" applyBorder="1" applyAlignment="1" applyProtection="1">
      <alignment horizontal="left"/>
    </xf>
    <xf numFmtId="0" fontId="0" fillId="4" borderId="0" xfId="0" applyFill="1" applyBorder="1" applyAlignment="1" applyProtection="1">
      <alignment vertical="center"/>
    </xf>
    <xf numFmtId="0" fontId="0" fillId="8" borderId="1" xfId="0" applyFill="1" applyBorder="1" applyAlignment="1" applyProtection="1">
      <alignment horizontal="center" vertical="center" wrapText="1"/>
    </xf>
    <xf numFmtId="0" fontId="0" fillId="8" borderId="1" xfId="0" applyFill="1" applyBorder="1" applyAlignment="1" applyProtection="1">
      <alignment horizontal="center" vertical="center"/>
    </xf>
    <xf numFmtId="3" fontId="0" fillId="8" borderId="15" xfId="0" applyNumberFormat="1" applyFill="1" applyBorder="1" applyAlignment="1" applyProtection="1">
      <alignment horizontal="center" vertical="center"/>
    </xf>
    <xf numFmtId="0" fontId="16" fillId="0" borderId="19" xfId="0" applyFont="1" applyBorder="1" applyAlignment="1" applyProtection="1">
      <alignment horizontal="center" vertical="center" wrapText="1"/>
    </xf>
    <xf numFmtId="0" fontId="0" fillId="3" borderId="0" xfId="0" applyFill="1" applyAlignment="1" applyProtection="1">
      <alignment horizontal="center"/>
    </xf>
    <xf numFmtId="1" fontId="0" fillId="3" borderId="0" xfId="0" applyNumberFormat="1" applyFill="1" applyProtection="1"/>
    <xf numFmtId="165" fontId="0" fillId="3" borderId="0" xfId="0" applyNumberFormat="1" applyFill="1" applyProtection="1"/>
    <xf numFmtId="0" fontId="0" fillId="4" borderId="0" xfId="0" applyFont="1" applyFill="1" applyProtection="1"/>
    <xf numFmtId="0" fontId="0" fillId="3" borderId="0" xfId="0" applyFont="1" applyFill="1" applyProtection="1"/>
    <xf numFmtId="0" fontId="0" fillId="0" borderId="0" xfId="0" applyFont="1" applyProtection="1"/>
    <xf numFmtId="0" fontId="41" fillId="4" borderId="0" xfId="0" applyFont="1" applyFill="1" applyProtection="1"/>
    <xf numFmtId="0" fontId="41" fillId="0" borderId="0" xfId="0" applyFont="1" applyProtection="1"/>
    <xf numFmtId="0" fontId="44" fillId="4" borderId="59" xfId="0" applyFont="1" applyFill="1" applyBorder="1" applyAlignment="1" applyProtection="1"/>
    <xf numFmtId="0" fontId="0" fillId="4" borderId="53" xfId="0" applyFont="1" applyFill="1" applyBorder="1" applyProtection="1"/>
    <xf numFmtId="3" fontId="7" fillId="8" borderId="19" xfId="1" applyNumberFormat="1" applyFont="1" applyFill="1" applyBorder="1" applyAlignment="1" applyProtection="1">
      <alignment horizontal="center"/>
    </xf>
    <xf numFmtId="0" fontId="4" fillId="6" borderId="2" xfId="0" applyFont="1" applyFill="1" applyBorder="1" applyAlignment="1">
      <alignment horizontal="left" vertical="center" wrapText="1"/>
    </xf>
    <xf numFmtId="0" fontId="17" fillId="4" borderId="10" xfId="0" applyFont="1" applyFill="1" applyBorder="1" applyAlignment="1" applyProtection="1"/>
    <xf numFmtId="0" fontId="17" fillId="4" borderId="26" xfId="0" applyFont="1" applyFill="1" applyBorder="1" applyAlignment="1" applyProtection="1"/>
    <xf numFmtId="0" fontId="16" fillId="4" borderId="0" xfId="0" applyFont="1" applyFill="1" applyBorder="1" applyAlignment="1" applyProtection="1">
      <alignment horizontal="left"/>
    </xf>
    <xf numFmtId="0" fontId="0" fillId="5" borderId="1" xfId="0" applyFill="1" applyBorder="1" applyAlignment="1" applyProtection="1">
      <alignment horizontal="center" vertical="center"/>
      <protection locked="0"/>
    </xf>
    <xf numFmtId="3" fontId="7" fillId="8" borderId="1" xfId="11" applyNumberFormat="1" applyFont="1" applyFill="1" applyBorder="1" applyAlignment="1" applyProtection="1">
      <alignment horizontal="center" vertical="center"/>
    </xf>
    <xf numFmtId="0" fontId="4" fillId="7" borderId="1" xfId="0" applyFont="1" applyFill="1" applyBorder="1" applyProtection="1"/>
    <xf numFmtId="0" fontId="3" fillId="7" borderId="1" xfId="0" applyFont="1" applyFill="1" applyBorder="1" applyProtection="1"/>
    <xf numFmtId="0" fontId="0" fillId="3" borderId="0" xfId="0" applyFill="1" applyBorder="1" applyAlignment="1" applyProtection="1">
      <alignment vertical="center"/>
    </xf>
    <xf numFmtId="0" fontId="9" fillId="4" borderId="0" xfId="0" applyFont="1" applyFill="1" applyBorder="1" applyProtection="1"/>
    <xf numFmtId="0" fontId="0" fillId="3" borderId="0" xfId="0" applyFill="1" applyBorder="1" applyAlignment="1" applyProtection="1"/>
    <xf numFmtId="0" fontId="16" fillId="0" borderId="40" xfId="0" applyFont="1" applyBorder="1" applyAlignment="1" applyProtection="1">
      <alignment horizontal="center" vertical="center" wrapText="1"/>
    </xf>
    <xf numFmtId="0" fontId="16" fillId="0" borderId="41"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16" fillId="0" borderId="43" xfId="0" applyFont="1" applyBorder="1" applyAlignment="1" applyProtection="1">
      <alignment horizontal="center" vertical="center" wrapText="1"/>
    </xf>
    <xf numFmtId="0" fontId="0" fillId="8" borderId="1" xfId="0" applyFill="1" applyBorder="1" applyAlignment="1" applyProtection="1">
      <alignment horizontal="left" vertical="top" wrapText="1"/>
    </xf>
    <xf numFmtId="0" fontId="0" fillId="8" borderId="1" xfId="0" applyFont="1" applyFill="1" applyBorder="1" applyAlignment="1" applyProtection="1">
      <alignment horizontal="center" vertical="center"/>
    </xf>
    <xf numFmtId="2" fontId="0" fillId="8" borderId="16" xfId="0" applyNumberFormat="1" applyFill="1" applyBorder="1" applyAlignment="1" applyProtection="1">
      <alignment horizontal="center" vertical="center"/>
    </xf>
    <xf numFmtId="0" fontId="0" fillId="8" borderId="44" xfId="0" applyFont="1" applyFill="1" applyBorder="1" applyAlignment="1" applyProtection="1">
      <alignment horizontal="center" vertical="center"/>
    </xf>
    <xf numFmtId="2" fontId="0" fillId="8" borderId="7" xfId="0" applyNumberFormat="1" applyFill="1" applyBorder="1" applyAlignment="1" applyProtection="1">
      <alignment horizontal="center" vertical="center"/>
    </xf>
    <xf numFmtId="0" fontId="0" fillId="8" borderId="58" xfId="0" applyFont="1" applyFill="1" applyBorder="1" applyAlignment="1" applyProtection="1">
      <alignment horizontal="center" vertical="center"/>
    </xf>
    <xf numFmtId="169" fontId="0" fillId="3" borderId="0" xfId="0" applyNumberFormat="1" applyFill="1" applyProtection="1"/>
    <xf numFmtId="0" fontId="0" fillId="3" borderId="21" xfId="0" applyFont="1" applyFill="1" applyBorder="1" applyAlignment="1" applyProtection="1"/>
    <xf numFmtId="0" fontId="0" fillId="3" borderId="31" xfId="0" applyFont="1" applyFill="1" applyBorder="1" applyAlignment="1" applyProtection="1"/>
    <xf numFmtId="0" fontId="0" fillId="3" borderId="24" xfId="0" applyFont="1" applyFill="1" applyBorder="1" applyAlignment="1" applyProtection="1"/>
    <xf numFmtId="0" fontId="0" fillId="3" borderId="20" xfId="0" applyFont="1" applyFill="1" applyBorder="1" applyAlignment="1" applyProtection="1"/>
    <xf numFmtId="0" fontId="0" fillId="3" borderId="20" xfId="0" applyFont="1" applyFill="1" applyBorder="1" applyAlignment="1" applyProtection="1">
      <alignment horizontal="left"/>
    </xf>
    <xf numFmtId="170" fontId="1" fillId="8" borderId="3" xfId="11" applyNumberFormat="1" applyFont="1" applyFill="1" applyBorder="1" applyAlignment="1" applyProtection="1">
      <alignment horizontal="center" vertical="center"/>
    </xf>
    <xf numFmtId="7" fontId="1" fillId="3" borderId="0" xfId="12" applyNumberFormat="1" applyFont="1" applyFill="1" applyAlignment="1" applyProtection="1">
      <alignment horizontal="right" vertical="center"/>
    </xf>
    <xf numFmtId="0" fontId="16" fillId="0" borderId="38" xfId="0" applyFont="1" applyBorder="1" applyAlignment="1" applyProtection="1">
      <alignment horizontal="center" vertical="center" wrapText="1"/>
    </xf>
    <xf numFmtId="0" fontId="16" fillId="4" borderId="2" xfId="0" applyFont="1" applyFill="1" applyBorder="1" applyAlignment="1" applyProtection="1">
      <alignment horizontal="center" vertical="center" wrapText="1"/>
    </xf>
    <xf numFmtId="0" fontId="16" fillId="4" borderId="19" xfId="0" applyFont="1" applyFill="1" applyBorder="1" applyAlignment="1" applyProtection="1">
      <alignment horizontal="center" vertical="center" wrapText="1"/>
    </xf>
    <xf numFmtId="3" fontId="7" fillId="5" borderId="3" xfId="11" applyNumberFormat="1" applyFont="1" applyFill="1" applyBorder="1" applyAlignment="1" applyProtection="1">
      <alignment horizontal="center" vertical="center"/>
      <protection locked="0"/>
    </xf>
    <xf numFmtId="171" fontId="1" fillId="5" borderId="3" xfId="12" applyNumberFormat="1" applyFont="1" applyFill="1" applyBorder="1" applyAlignment="1" applyProtection="1">
      <alignment horizontal="center" vertical="center"/>
      <protection locked="0"/>
    </xf>
    <xf numFmtId="0" fontId="4" fillId="7" borderId="1" xfId="4" applyFont="1" applyFill="1" applyBorder="1" applyProtection="1"/>
    <xf numFmtId="0" fontId="4" fillId="7" borderId="1" xfId="4" applyFont="1" applyFill="1" applyBorder="1" applyAlignment="1" applyProtection="1">
      <alignment horizontal="center"/>
    </xf>
    <xf numFmtId="0" fontId="3" fillId="7" borderId="1" xfId="4" applyFont="1" applyFill="1" applyBorder="1" applyProtection="1"/>
    <xf numFmtId="0" fontId="45" fillId="0" borderId="0" xfId="91" applyBorder="1" applyProtection="1"/>
    <xf numFmtId="0" fontId="3" fillId="0" borderId="33" xfId="91" applyFont="1" applyBorder="1" applyProtection="1"/>
    <xf numFmtId="0" fontId="3" fillId="0" borderId="0" xfId="91" applyFont="1" applyBorder="1" applyProtection="1"/>
    <xf numFmtId="0" fontId="45" fillId="0" borderId="0" xfId="91" applyBorder="1" applyProtection="1"/>
    <xf numFmtId="0" fontId="3" fillId="0" borderId="33" xfId="91" applyFont="1" applyBorder="1" applyProtection="1"/>
    <xf numFmtId="0" fontId="3" fillId="0" borderId="0" xfId="91" applyFont="1" applyBorder="1" applyProtection="1"/>
    <xf numFmtId="0" fontId="13" fillId="0" borderId="1" xfId="2" applyFont="1" applyFill="1" applyBorder="1" applyAlignment="1" applyProtection="1">
      <alignment horizontal="left"/>
    </xf>
    <xf numFmtId="0" fontId="3" fillId="0" borderId="1" xfId="94" applyFont="1" applyFill="1" applyBorder="1" applyAlignment="1" applyProtection="1">
      <alignment horizontal="center"/>
    </xf>
    <xf numFmtId="0" fontId="3" fillId="0" borderId="1" xfId="95" applyFont="1" applyFill="1" applyBorder="1" applyAlignment="1" applyProtection="1">
      <alignment horizontal="center"/>
    </xf>
    <xf numFmtId="0" fontId="3" fillId="0" borderId="1" xfId="2" applyFont="1" applyFill="1" applyBorder="1" applyAlignment="1" applyProtection="1">
      <alignment horizontal="center"/>
    </xf>
    <xf numFmtId="0" fontId="3" fillId="0" borderId="1" xfId="2" applyFont="1" applyFill="1" applyBorder="1" applyAlignment="1" applyProtection="1">
      <alignment horizontal="left"/>
    </xf>
    <xf numFmtId="0" fontId="3" fillId="0" borderId="1" xfId="2" applyFont="1" applyFill="1" applyBorder="1" applyAlignment="1" applyProtection="1">
      <alignment horizontal="center" shrinkToFit="1"/>
    </xf>
    <xf numFmtId="0" fontId="3" fillId="0" borderId="16" xfId="2" applyFont="1" applyFill="1" applyBorder="1" applyAlignment="1" applyProtection="1">
      <alignment horizontal="center"/>
    </xf>
    <xf numFmtId="0" fontId="46" fillId="0" borderId="1" xfId="93" applyFont="1" applyFill="1" applyBorder="1" applyAlignment="1" applyProtection="1">
      <alignment horizontal="center" shrinkToFit="1"/>
    </xf>
    <xf numFmtId="0" fontId="3" fillId="0" borderId="1" xfId="93" applyFont="1" applyFill="1" applyBorder="1" applyAlignment="1" applyProtection="1">
      <alignment horizontal="center"/>
    </xf>
    <xf numFmtId="0" fontId="3" fillId="0" borderId="1" xfId="93" applyFont="1" applyFill="1" applyBorder="1" applyAlignment="1" applyProtection="1">
      <alignment horizontal="left"/>
    </xf>
    <xf numFmtId="0" fontId="3" fillId="0" borderId="1" xfId="93" applyFont="1" applyFill="1" applyBorder="1" applyAlignment="1" applyProtection="1">
      <alignment horizontal="center" shrinkToFit="1"/>
    </xf>
    <xf numFmtId="0" fontId="3" fillId="0" borderId="2" xfId="93" applyFont="1" applyFill="1" applyBorder="1" applyAlignment="1" applyProtection="1">
      <alignment horizontal="center"/>
    </xf>
    <xf numFmtId="0" fontId="3" fillId="0" borderId="16" xfId="93" applyFont="1" applyFill="1" applyBorder="1" applyAlignment="1" applyProtection="1">
      <alignment horizontal="center"/>
    </xf>
    <xf numFmtId="2" fontId="3" fillId="4" borderId="0" xfId="0" applyNumberFormat="1" applyFont="1" applyFill="1" applyBorder="1" applyAlignment="1" applyProtection="1">
      <alignment horizontal="center"/>
    </xf>
    <xf numFmtId="0" fontId="22" fillId="4" borderId="0" xfId="0" applyFont="1" applyFill="1" applyProtection="1"/>
    <xf numFmtId="0" fontId="4" fillId="8" borderId="61" xfId="43" applyFont="1" applyFill="1" applyBorder="1" applyProtection="1"/>
    <xf numFmtId="0" fontId="4" fillId="8" borderId="61" xfId="8" applyFont="1" applyFill="1" applyBorder="1" applyProtection="1"/>
    <xf numFmtId="0" fontId="4" fillId="8" borderId="17" xfId="9" applyFont="1" applyFill="1" applyBorder="1" applyAlignment="1" applyProtection="1">
      <alignment horizontal="centerContinuous"/>
    </xf>
    <xf numFmtId="0" fontId="4" fillId="8" borderId="14" xfId="9" applyFont="1" applyFill="1" applyBorder="1" applyAlignment="1" applyProtection="1">
      <alignment horizontal="centerContinuous"/>
    </xf>
    <xf numFmtId="0" fontId="4" fillId="8" borderId="4" xfId="9" applyFont="1" applyFill="1" applyBorder="1" applyAlignment="1" applyProtection="1">
      <alignment horizontal="centerContinuous"/>
    </xf>
    <xf numFmtId="0" fontId="4" fillId="8" borderId="17" xfId="3" applyFont="1" applyFill="1" applyBorder="1" applyProtection="1"/>
    <xf numFmtId="0" fontId="4" fillId="8" borderId="4" xfId="3" applyFont="1" applyFill="1" applyBorder="1" applyAlignment="1" applyProtection="1">
      <alignment horizontal="center"/>
    </xf>
    <xf numFmtId="0" fontId="3" fillId="9" borderId="44" xfId="43" applyFont="1" applyFill="1" applyBorder="1" applyProtection="1"/>
    <xf numFmtId="0" fontId="3" fillId="9" borderId="58" xfId="43" applyFont="1" applyFill="1" applyBorder="1" applyProtection="1"/>
    <xf numFmtId="0" fontId="3" fillId="9" borderId="44" xfId="8" applyFont="1" applyFill="1" applyBorder="1" applyProtection="1"/>
    <xf numFmtId="0" fontId="3" fillId="9" borderId="58" xfId="8" applyFont="1" applyFill="1" applyBorder="1" applyProtection="1"/>
    <xf numFmtId="0" fontId="3" fillId="9" borderId="9" xfId="0" applyFont="1" applyFill="1" applyBorder="1" applyProtection="1"/>
    <xf numFmtId="0" fontId="3" fillId="9" borderId="1" xfId="0" applyFont="1" applyFill="1" applyBorder="1" applyProtection="1"/>
    <xf numFmtId="2" fontId="3" fillId="9" borderId="1" xfId="0" applyNumberFormat="1" applyFont="1" applyFill="1" applyBorder="1" applyAlignment="1" applyProtection="1">
      <alignment horizontal="center"/>
    </xf>
    <xf numFmtId="2" fontId="3" fillId="9" borderId="3" xfId="0" applyNumberFormat="1" applyFont="1" applyFill="1" applyBorder="1" applyAlignment="1" applyProtection="1">
      <alignment horizontal="center"/>
    </xf>
    <xf numFmtId="0" fontId="3" fillId="9" borderId="5" xfId="0" applyFont="1" applyFill="1" applyBorder="1" applyProtection="1"/>
    <xf numFmtId="0" fontId="3" fillId="9" borderId="6" xfId="0" applyFont="1" applyFill="1" applyBorder="1" applyProtection="1"/>
    <xf numFmtId="2" fontId="3" fillId="9" borderId="6" xfId="0" applyNumberFormat="1" applyFont="1" applyFill="1" applyBorder="1" applyAlignment="1" applyProtection="1">
      <alignment horizontal="center"/>
    </xf>
    <xf numFmtId="2" fontId="3" fillId="9" borderId="8" xfId="0" applyNumberFormat="1" applyFont="1" applyFill="1" applyBorder="1" applyAlignment="1" applyProtection="1">
      <alignment horizontal="center"/>
    </xf>
    <xf numFmtId="0" fontId="3" fillId="9" borderId="9" xfId="3" applyFont="1" applyFill="1" applyBorder="1" applyProtection="1"/>
    <xf numFmtId="0" fontId="3" fillId="9" borderId="3" xfId="3" applyFont="1" applyFill="1" applyBorder="1" applyAlignment="1" applyProtection="1">
      <alignment horizontal="center"/>
    </xf>
    <xf numFmtId="164" fontId="3" fillId="9" borderId="3" xfId="3" applyNumberFormat="1" applyFont="1" applyFill="1" applyBorder="1" applyAlignment="1" applyProtection="1">
      <alignment horizontal="center"/>
    </xf>
    <xf numFmtId="0" fontId="3" fillId="9" borderId="5" xfId="3" applyFont="1" applyFill="1" applyBorder="1" applyProtection="1"/>
    <xf numFmtId="164" fontId="3" fillId="9" borderId="8" xfId="3" applyNumberFormat="1" applyFont="1" applyFill="1" applyBorder="1" applyAlignment="1" applyProtection="1">
      <alignment horizontal="center"/>
    </xf>
    <xf numFmtId="0" fontId="20" fillId="4" borderId="0" xfId="0" applyFont="1" applyFill="1" applyBorder="1" applyAlignment="1" applyProtection="1"/>
    <xf numFmtId="2" fontId="0" fillId="9" borderId="1" xfId="0" applyNumberFormat="1" applyFill="1" applyBorder="1" applyAlignment="1" applyProtection="1">
      <alignment horizontal="center" vertical="center" wrapText="1"/>
    </xf>
    <xf numFmtId="0" fontId="16" fillId="8" borderId="17" xfId="0" applyFont="1" applyFill="1" applyBorder="1" applyAlignment="1" applyProtection="1">
      <alignment horizontal="center" wrapText="1"/>
    </xf>
    <xf numFmtId="0" fontId="16" fillId="8" borderId="14" xfId="0" applyFont="1" applyFill="1" applyBorder="1" applyAlignment="1" applyProtection="1">
      <alignment horizontal="center" wrapText="1"/>
    </xf>
    <xf numFmtId="0" fontId="16" fillId="8" borderId="4" xfId="0" applyFont="1" applyFill="1" applyBorder="1" applyAlignment="1" applyProtection="1">
      <alignment horizontal="center" wrapText="1"/>
    </xf>
    <xf numFmtId="0" fontId="0" fillId="9" borderId="9" xfId="0" applyFill="1" applyBorder="1" applyAlignment="1" applyProtection="1">
      <alignment horizontal="left" vertical="center" wrapText="1"/>
    </xf>
    <xf numFmtId="0" fontId="0" fillId="9" borderId="3" xfId="0" applyFill="1" applyBorder="1" applyAlignment="1" applyProtection="1">
      <alignment horizontal="left" vertical="center" wrapText="1"/>
    </xf>
    <xf numFmtId="0" fontId="0" fillId="9" borderId="9" xfId="0" applyFont="1" applyFill="1" applyBorder="1" applyAlignment="1" applyProtection="1">
      <alignment horizontal="left" vertical="center" wrapText="1"/>
    </xf>
    <xf numFmtId="0" fontId="0" fillId="9" borderId="5" xfId="0" applyFill="1" applyBorder="1" applyAlignment="1" applyProtection="1">
      <alignment horizontal="left" vertical="center" wrapText="1"/>
    </xf>
    <xf numFmtId="2" fontId="0" fillId="9" borderId="6" xfId="0" applyNumberFormat="1" applyFill="1" applyBorder="1" applyAlignment="1" applyProtection="1">
      <alignment horizontal="center" vertical="center" wrapText="1"/>
    </xf>
    <xf numFmtId="0" fontId="0" fillId="9" borderId="8" xfId="0" applyFill="1" applyBorder="1" applyAlignment="1" applyProtection="1">
      <alignment horizontal="left" vertical="center" wrapText="1"/>
    </xf>
    <xf numFmtId="0" fontId="47" fillId="4" borderId="0" xfId="0" applyFont="1" applyFill="1" applyProtection="1"/>
    <xf numFmtId="3" fontId="3" fillId="5" borderId="1" xfId="9" applyNumberFormat="1" applyFont="1" applyFill="1" applyBorder="1" applyAlignment="1" applyProtection="1">
      <alignment horizontal="center"/>
      <protection locked="0"/>
    </xf>
    <xf numFmtId="2" fontId="0" fillId="0" borderId="0" xfId="0" applyNumberFormat="1" applyProtection="1"/>
    <xf numFmtId="0" fontId="3" fillId="4" borderId="1" xfId="0" applyFont="1" applyFill="1" applyBorder="1" applyAlignment="1" applyProtection="1">
      <alignment horizontal="center"/>
      <protection locked="0"/>
    </xf>
    <xf numFmtId="0" fontId="3" fillId="4" borderId="1" xfId="0" applyFont="1" applyFill="1" applyBorder="1" applyProtection="1">
      <protection locked="0"/>
    </xf>
    <xf numFmtId="0" fontId="3" fillId="4" borderId="1" xfId="9" applyFont="1" applyFill="1" applyBorder="1" applyAlignment="1" applyProtection="1">
      <alignment horizontal="center"/>
      <protection locked="0"/>
    </xf>
    <xf numFmtId="0" fontId="3" fillId="4" borderId="1" xfId="9" applyFont="1" applyFill="1" applyBorder="1" applyProtection="1">
      <protection locked="0"/>
    </xf>
    <xf numFmtId="14" fontId="3" fillId="4" borderId="1" xfId="0" applyNumberFormat="1" applyFont="1" applyFill="1" applyBorder="1" applyAlignment="1" applyProtection="1">
      <alignment horizontal="center"/>
      <protection locked="0"/>
    </xf>
    <xf numFmtId="14" fontId="3" fillId="4" borderId="1" xfId="0" applyNumberFormat="1" applyFont="1" applyFill="1" applyBorder="1" applyProtection="1">
      <protection locked="0"/>
    </xf>
    <xf numFmtId="0" fontId="3" fillId="4" borderId="1" xfId="2" applyFont="1" applyFill="1" applyBorder="1" applyAlignment="1" applyProtection="1">
      <alignment horizontal="left"/>
    </xf>
    <xf numFmtId="0" fontId="48" fillId="0" borderId="1" xfId="2" applyFont="1" applyFill="1" applyBorder="1" applyAlignment="1" applyProtection="1">
      <alignment horizontal="center"/>
    </xf>
    <xf numFmtId="0" fontId="48" fillId="0" borderId="1" xfId="2" applyFont="1" applyFill="1" applyBorder="1" applyAlignment="1" applyProtection="1">
      <alignment horizontal="left"/>
    </xf>
    <xf numFmtId="0" fontId="48" fillId="0" borderId="1" xfId="2" applyFont="1" applyFill="1" applyBorder="1" applyAlignment="1" applyProtection="1">
      <alignment horizontal="center" shrinkToFit="1"/>
    </xf>
    <xf numFmtId="0" fontId="48" fillId="0" borderId="16" xfId="2" applyFont="1" applyFill="1" applyBorder="1" applyAlignment="1" applyProtection="1">
      <alignment horizontal="center"/>
    </xf>
    <xf numFmtId="14" fontId="3" fillId="0" borderId="1" xfId="0" applyNumberFormat="1" applyFont="1" applyFill="1" applyBorder="1" applyAlignment="1" applyProtection="1">
      <alignment horizontal="center"/>
    </xf>
    <xf numFmtId="0" fontId="3" fillId="0" borderId="1" xfId="0" applyFont="1" applyFill="1" applyBorder="1" applyProtection="1"/>
    <xf numFmtId="0" fontId="2" fillId="4" borderId="0" xfId="0" applyFont="1" applyFill="1" applyBorder="1" applyAlignment="1" applyProtection="1">
      <alignment horizontal="center"/>
      <protection locked="0"/>
    </xf>
    <xf numFmtId="0" fontId="2" fillId="4" borderId="0" xfId="0" applyFont="1" applyFill="1" applyBorder="1" applyProtection="1">
      <protection locked="0"/>
    </xf>
    <xf numFmtId="0" fontId="3" fillId="4" borderId="6" xfId="0" applyFont="1" applyFill="1" applyBorder="1" applyAlignment="1" applyProtection="1">
      <alignment horizontal="center" wrapText="1"/>
      <protection locked="0"/>
    </xf>
    <xf numFmtId="0" fontId="3" fillId="4" borderId="6" xfId="0" applyFont="1" applyFill="1" applyBorder="1" applyAlignment="1" applyProtection="1">
      <protection locked="0"/>
    </xf>
    <xf numFmtId="0" fontId="3" fillId="4" borderId="2" xfId="0" applyFont="1" applyFill="1" applyBorder="1" applyAlignment="1" applyProtection="1">
      <alignment horizontal="center"/>
      <protection locked="0"/>
    </xf>
    <xf numFmtId="0" fontId="3" fillId="4" borderId="2" xfId="0" applyFont="1" applyFill="1" applyBorder="1" applyProtection="1">
      <protection locked="0"/>
    </xf>
    <xf numFmtId="0" fontId="3" fillId="5" borderId="1" xfId="9" applyFont="1" applyFill="1" applyBorder="1" applyAlignment="1" applyProtection="1">
      <alignment horizontal="left"/>
    </xf>
    <xf numFmtId="0" fontId="3" fillId="5" borderId="1" xfId="9" applyFont="1" applyFill="1" applyBorder="1" applyAlignment="1" applyProtection="1">
      <alignment horizontal="center" shrinkToFit="1"/>
      <protection locked="0"/>
    </xf>
    <xf numFmtId="0" fontId="3" fillId="5" borderId="16" xfId="9" applyFont="1" applyFill="1" applyBorder="1" applyAlignment="1" applyProtection="1">
      <alignment horizontal="center"/>
    </xf>
    <xf numFmtId="0" fontId="2" fillId="4" borderId="0" xfId="0" applyFont="1" applyFill="1" applyProtection="1">
      <protection locked="0"/>
    </xf>
    <xf numFmtId="0" fontId="2" fillId="4" borderId="0" xfId="0" applyFont="1" applyFill="1" applyAlignment="1" applyProtection="1">
      <alignment horizontal="left"/>
      <protection locked="0"/>
    </xf>
    <xf numFmtId="0" fontId="2" fillId="4" borderId="0" xfId="0" applyFont="1" applyFill="1" applyAlignment="1" applyProtection="1">
      <alignment horizontal="center"/>
      <protection locked="0"/>
    </xf>
    <xf numFmtId="0" fontId="0" fillId="5" borderId="38" xfId="0" applyFill="1" applyBorder="1" applyAlignment="1" applyProtection="1">
      <alignment horizontal="center" vertical="center"/>
    </xf>
    <xf numFmtId="0" fontId="0" fillId="5" borderId="60" xfId="0" applyFill="1" applyBorder="1" applyAlignment="1" applyProtection="1">
      <alignment horizontal="center" vertical="center"/>
    </xf>
    <xf numFmtId="0" fontId="4" fillId="6" borderId="48" xfId="0" applyFont="1" applyFill="1" applyBorder="1" applyAlignment="1">
      <alignment vertical="center" wrapText="1"/>
    </xf>
    <xf numFmtId="0" fontId="4" fillId="6" borderId="20" xfId="0" applyFont="1" applyFill="1" applyBorder="1" applyAlignment="1">
      <alignment vertical="center" wrapText="1"/>
    </xf>
    <xf numFmtId="0" fontId="44" fillId="4" borderId="1" xfId="0" applyFont="1" applyFill="1" applyBorder="1" applyAlignment="1" applyProtection="1">
      <alignment vertical="top" wrapText="1"/>
    </xf>
    <xf numFmtId="0" fontId="3" fillId="4" borderId="0" xfId="0" applyFont="1" applyFill="1" applyBorder="1" applyAlignment="1" applyProtection="1">
      <alignment vertical="top" wrapText="1"/>
    </xf>
    <xf numFmtId="0" fontId="51" fillId="4" borderId="0" xfId="0" applyFont="1" applyFill="1" applyAlignment="1" applyProtection="1">
      <alignment horizontal="center"/>
    </xf>
    <xf numFmtId="0" fontId="52" fillId="4" borderId="0" xfId="0" applyFont="1" applyFill="1" applyProtection="1"/>
    <xf numFmtId="0" fontId="52" fillId="4" borderId="0" xfId="0" applyFont="1" applyFill="1" applyBorder="1" applyProtection="1"/>
    <xf numFmtId="0" fontId="49" fillId="4" borderId="0" xfId="0" applyFont="1" applyFill="1" applyProtection="1"/>
    <xf numFmtId="0" fontId="49" fillId="4" borderId="0" xfId="9" applyFont="1" applyFill="1" applyBorder="1" applyAlignment="1" applyProtection="1">
      <alignment horizontal="center"/>
      <protection locked="0"/>
    </xf>
    <xf numFmtId="0" fontId="49" fillId="4" borderId="0" xfId="0" applyFont="1" applyFill="1"/>
    <xf numFmtId="0" fontId="0" fillId="4" borderId="0" xfId="0" applyFont="1" applyFill="1" applyBorder="1" applyAlignment="1" applyProtection="1">
      <alignment vertical="top" wrapText="1"/>
    </xf>
    <xf numFmtId="0" fontId="0" fillId="4" borderId="0" xfId="0" applyFont="1" applyFill="1" applyAlignment="1">
      <alignment horizontal="left" vertical="center" wrapText="1" indent="1"/>
    </xf>
    <xf numFmtId="0" fontId="29" fillId="4" borderId="49" xfId="0" applyFont="1" applyFill="1" applyBorder="1" applyProtection="1"/>
    <xf numFmtId="0" fontId="44" fillId="4" borderId="0" xfId="0" applyFont="1" applyFill="1" applyProtection="1"/>
    <xf numFmtId="0" fontId="29" fillId="4" borderId="0" xfId="0" applyFont="1" applyFill="1" applyProtection="1"/>
    <xf numFmtId="0" fontId="29" fillId="4" borderId="47" xfId="0" applyFont="1" applyFill="1" applyBorder="1" applyAlignment="1" applyProtection="1">
      <alignment horizontal="center"/>
    </xf>
    <xf numFmtId="0" fontId="29" fillId="4" borderId="0" xfId="0" applyFont="1" applyFill="1" applyAlignment="1" applyProtection="1">
      <alignment horizontal="center"/>
    </xf>
    <xf numFmtId="0" fontId="44" fillId="4" borderId="0" xfId="0" applyFont="1" applyFill="1" applyAlignment="1" applyProtection="1">
      <alignment horizontal="left" vertical="top" wrapText="1" indent="1"/>
    </xf>
    <xf numFmtId="0" fontId="44" fillId="4" borderId="0" xfId="0" applyFont="1" applyFill="1" applyAlignment="1" applyProtection="1">
      <alignment vertical="top" wrapText="1"/>
    </xf>
    <xf numFmtId="0" fontId="44" fillId="4" borderId="0" xfId="0" applyFont="1" applyFill="1" applyAlignment="1" applyProtection="1">
      <alignment horizontal="left" vertical="top" wrapText="1" indent="2"/>
    </xf>
    <xf numFmtId="0" fontId="44" fillId="4" borderId="50" xfId="0" applyFont="1" applyFill="1" applyBorder="1" applyAlignment="1" applyProtection="1">
      <alignment horizontal="left" vertical="top" wrapText="1" indent="2"/>
    </xf>
    <xf numFmtId="0" fontId="44" fillId="4" borderId="0" xfId="0" applyFont="1" applyFill="1" applyAlignment="1" applyProtection="1">
      <alignment horizontal="left" indent="1"/>
    </xf>
    <xf numFmtId="0" fontId="44" fillId="4" borderId="0" xfId="0" applyFont="1" applyFill="1" applyAlignment="1" applyProtection="1">
      <alignment horizontal="left" indent="2"/>
    </xf>
    <xf numFmtId="0" fontId="44" fillId="4" borderId="0" xfId="0" applyFont="1" applyFill="1" applyBorder="1" applyProtection="1"/>
    <xf numFmtId="0" fontId="44" fillId="4" borderId="0" xfId="0" applyFont="1" applyFill="1" applyAlignment="1" applyProtection="1">
      <alignment horizontal="left" wrapText="1" indent="2"/>
    </xf>
    <xf numFmtId="0" fontId="44" fillId="4" borderId="0" xfId="9" applyFont="1" applyFill="1" applyBorder="1" applyAlignment="1" applyProtection="1">
      <alignment horizontal="center"/>
      <protection locked="0"/>
    </xf>
    <xf numFmtId="0" fontId="44" fillId="4" borderId="0" xfId="0" applyFont="1" applyFill="1"/>
    <xf numFmtId="0" fontId="44" fillId="4" borderId="0" xfId="0" applyFont="1" applyFill="1" applyAlignment="1" applyProtection="1">
      <alignment wrapText="1"/>
    </xf>
    <xf numFmtId="0" fontId="44" fillId="4" borderId="50" xfId="0" applyFont="1" applyFill="1" applyBorder="1" applyAlignment="1" applyProtection="1">
      <alignment horizontal="left" wrapText="1" indent="2"/>
    </xf>
    <xf numFmtId="0" fontId="44" fillId="4" borderId="0" xfId="9" applyFont="1" applyFill="1" applyBorder="1" applyAlignment="1" applyProtection="1">
      <alignment horizontal="left" wrapText="1"/>
      <protection locked="0"/>
    </xf>
    <xf numFmtId="0" fontId="0" fillId="4" borderId="0" xfId="0" applyFont="1" applyFill="1" applyAlignment="1">
      <alignment horizontal="left" vertical="center" wrapText="1" indent="3"/>
    </xf>
    <xf numFmtId="0" fontId="29" fillId="4" borderId="0" xfId="0" applyFont="1" applyFill="1" applyAlignment="1" applyProtection="1">
      <alignment horizontal="left" vertical="top" wrapText="1"/>
    </xf>
    <xf numFmtId="0" fontId="44" fillId="4" borderId="47" xfId="0" applyFont="1" applyFill="1" applyBorder="1" applyAlignment="1" applyProtection="1">
      <alignment vertical="top" wrapText="1"/>
    </xf>
    <xf numFmtId="0" fontId="44" fillId="0" borderId="0" xfId="0" applyFont="1"/>
    <xf numFmtId="0" fontId="0" fillId="4" borderId="0" xfId="0" applyFont="1" applyFill="1"/>
    <xf numFmtId="0" fontId="54" fillId="4" borderId="0" xfId="0" applyFont="1" applyFill="1"/>
    <xf numFmtId="0" fontId="44" fillId="4" borderId="0" xfId="0" applyFont="1" applyFill="1" applyAlignment="1">
      <alignment horizontal="right"/>
    </xf>
    <xf numFmtId="0" fontId="0" fillId="4" borderId="0" xfId="0" applyFont="1" applyFill="1" applyAlignment="1">
      <alignment horizontal="left" wrapText="1"/>
    </xf>
    <xf numFmtId="0" fontId="0" fillId="4" borderId="0" xfId="46" applyFont="1" applyFill="1" applyAlignment="1">
      <alignment horizontal="right"/>
    </xf>
    <xf numFmtId="0" fontId="0" fillId="4" borderId="0" xfId="46" applyFont="1" applyFill="1"/>
    <xf numFmtId="0" fontId="44" fillId="4" borderId="0" xfId="46" applyFont="1" applyFill="1"/>
    <xf numFmtId="0" fontId="44" fillId="4" borderId="0" xfId="0" applyFont="1" applyFill="1" applyProtection="1">
      <protection hidden="1"/>
    </xf>
    <xf numFmtId="0" fontId="55" fillId="4" borderId="0" xfId="0" applyFont="1" applyFill="1"/>
    <xf numFmtId="0" fontId="44" fillId="4" borderId="0" xfId="0" applyFont="1" applyFill="1" applyBorder="1" applyProtection="1">
      <protection hidden="1"/>
    </xf>
    <xf numFmtId="0" fontId="44" fillId="5" borderId="1" xfId="0" applyFont="1" applyFill="1" applyBorder="1" applyAlignment="1">
      <alignment horizontal="center"/>
    </xf>
    <xf numFmtId="0" fontId="0" fillId="4" borderId="0" xfId="0" applyFont="1" applyFill="1" applyBorder="1" applyAlignment="1" applyProtection="1">
      <alignment horizontal="center"/>
    </xf>
    <xf numFmtId="0" fontId="0" fillId="5" borderId="0" xfId="0" applyFont="1" applyFill="1" applyBorder="1" applyAlignment="1" applyProtection="1">
      <alignment horizontal="center"/>
      <protection locked="0"/>
    </xf>
    <xf numFmtId="0" fontId="0" fillId="4" borderId="0" xfId="0" applyFont="1" applyFill="1" applyBorder="1" applyAlignment="1">
      <alignment horizontal="left" indent="1"/>
    </xf>
    <xf numFmtId="0" fontId="0" fillId="4" borderId="0" xfId="0" applyFont="1" applyFill="1" applyBorder="1" applyAlignment="1">
      <alignment horizontal="center"/>
    </xf>
    <xf numFmtId="0" fontId="0" fillId="7" borderId="1" xfId="0" applyFont="1" applyFill="1" applyBorder="1" applyAlignment="1">
      <alignment horizontal="center"/>
    </xf>
    <xf numFmtId="0" fontId="0" fillId="4" borderId="0" xfId="0" applyFont="1" applyFill="1" applyAlignment="1">
      <alignment horizontal="left" indent="1"/>
    </xf>
    <xf numFmtId="0" fontId="0" fillId="4" borderId="0" xfId="0" applyFont="1" applyFill="1" applyBorder="1"/>
    <xf numFmtId="0" fontId="0" fillId="4" borderId="0" xfId="0" applyFont="1" applyFill="1" applyAlignment="1"/>
    <xf numFmtId="0" fontId="29" fillId="4" borderId="0" xfId="0" applyFont="1" applyFill="1" applyBorder="1" applyAlignment="1">
      <alignment horizontal="left" indent="1"/>
    </xf>
    <xf numFmtId="0" fontId="29" fillId="4" borderId="16" xfId="0" applyFont="1" applyFill="1" applyBorder="1" applyAlignment="1">
      <alignment horizontal="left" indent="1"/>
    </xf>
    <xf numFmtId="0" fontId="44" fillId="5" borderId="0" xfId="63" applyFont="1" applyFill="1" applyBorder="1" applyAlignment="1" applyProtection="1">
      <alignment horizontal="center"/>
      <protection locked="0"/>
    </xf>
    <xf numFmtId="0" fontId="29" fillId="4" borderId="0" xfId="0" applyFont="1" applyFill="1" applyAlignment="1">
      <alignment horizontal="left" indent="1"/>
    </xf>
    <xf numFmtId="0" fontId="0" fillId="4" borderId="0" xfId="0" applyFont="1" applyFill="1" applyAlignment="1" applyProtection="1">
      <alignment horizontal="left"/>
      <protection hidden="1"/>
    </xf>
    <xf numFmtId="0" fontId="0" fillId="4" borderId="0" xfId="0" applyFont="1" applyFill="1" applyBorder="1" applyProtection="1">
      <protection hidden="1"/>
    </xf>
    <xf numFmtId="0" fontId="0" fillId="4" borderId="0" xfId="0" applyFont="1" applyFill="1" applyProtection="1">
      <protection hidden="1"/>
    </xf>
    <xf numFmtId="0" fontId="44" fillId="4" borderId="0" xfId="0" applyFont="1" applyFill="1" applyAlignment="1" applyProtection="1">
      <alignment horizontal="left" wrapText="1" indent="2"/>
    </xf>
    <xf numFmtId="0" fontId="44" fillId="4" borderId="0" xfId="9" applyFont="1" applyFill="1" applyBorder="1" applyAlignment="1" applyProtection="1">
      <alignment horizontal="center"/>
      <protection locked="0"/>
    </xf>
    <xf numFmtId="0" fontId="44" fillId="4" borderId="0" xfId="0" applyFont="1" applyFill="1" applyAlignment="1" applyProtection="1">
      <alignment horizontal="left" vertical="top" wrapText="1" indent="2"/>
    </xf>
    <xf numFmtId="0" fontId="44" fillId="4" borderId="0" xfId="0" applyFont="1" applyFill="1" applyAlignment="1" applyProtection="1">
      <alignment horizontal="left" vertical="top" wrapText="1" indent="1"/>
    </xf>
    <xf numFmtId="0" fontId="0" fillId="4" borderId="0" xfId="0" applyFont="1" applyFill="1" applyAlignment="1">
      <alignment horizontal="left" vertical="center" wrapText="1" indent="3"/>
    </xf>
    <xf numFmtId="0" fontId="0" fillId="4" borderId="0" xfId="0" applyFont="1" applyFill="1" applyAlignment="1">
      <alignment horizontal="left" vertical="center" wrapText="1" indent="1"/>
    </xf>
    <xf numFmtId="0" fontId="53" fillId="4" borderId="0" xfId="0" applyFont="1" applyFill="1" applyAlignment="1" applyProtection="1">
      <alignment horizontal="center"/>
    </xf>
    <xf numFmtId="0" fontId="51" fillId="4" borderId="0" xfId="0" applyFont="1" applyFill="1" applyAlignment="1" applyProtection="1">
      <alignment horizontal="center"/>
    </xf>
    <xf numFmtId="0" fontId="0" fillId="0" borderId="1" xfId="0" applyBorder="1" applyAlignment="1">
      <alignment horizontal="left" vertical="center" wrapText="1"/>
    </xf>
    <xf numFmtId="0" fontId="4" fillId="6" borderId="1" xfId="0" applyFont="1" applyFill="1" applyBorder="1" applyAlignment="1">
      <alignment horizontal="left" vertical="center" wrapText="1"/>
    </xf>
    <xf numFmtId="0" fontId="0" fillId="0" borderId="54" xfId="0" applyBorder="1" applyAlignment="1">
      <alignment horizontal="left" vertical="center" wrapText="1"/>
    </xf>
    <xf numFmtId="0" fontId="0" fillId="0" borderId="39" xfId="0" applyBorder="1" applyAlignment="1">
      <alignment horizontal="left" vertical="center" wrapText="1"/>
    </xf>
    <xf numFmtId="0" fontId="0" fillId="0" borderId="2" xfId="0" applyBorder="1" applyAlignment="1">
      <alignment horizontal="left" vertical="center" wrapText="1"/>
    </xf>
    <xf numFmtId="0" fontId="4" fillId="6" borderId="54" xfId="0" applyFont="1" applyFill="1" applyBorder="1" applyAlignment="1">
      <alignment horizontal="left" vertical="center" wrapText="1"/>
    </xf>
    <xf numFmtId="0" fontId="4" fillId="6" borderId="39" xfId="0" applyFont="1" applyFill="1" applyBorder="1" applyAlignment="1">
      <alignment horizontal="left" vertical="center" wrapText="1"/>
    </xf>
    <xf numFmtId="0" fontId="4" fillId="6" borderId="2" xfId="0" applyFont="1" applyFill="1" applyBorder="1" applyAlignment="1">
      <alignment horizontal="left" vertical="center" wrapText="1"/>
    </xf>
    <xf numFmtId="0" fontId="4" fillId="4" borderId="50" xfId="0" applyFont="1" applyFill="1" applyBorder="1" applyAlignment="1">
      <alignment horizontal="center" vertical="center"/>
    </xf>
    <xf numFmtId="0" fontId="0" fillId="0" borderId="54" xfId="0" applyBorder="1" applyAlignment="1">
      <alignment horizontal="left" vertical="top" wrapText="1"/>
    </xf>
    <xf numFmtId="0" fontId="0" fillId="0" borderId="39" xfId="0" applyBorder="1" applyAlignment="1">
      <alignment horizontal="left" vertical="top" wrapText="1"/>
    </xf>
    <xf numFmtId="0" fontId="0" fillId="0" borderId="2" xfId="0" applyBorder="1" applyAlignment="1">
      <alignment horizontal="left" vertical="top" wrapText="1"/>
    </xf>
    <xf numFmtId="0" fontId="21" fillId="4" borderId="0" xfId="0" applyFont="1" applyFill="1" applyBorder="1" applyAlignment="1" applyProtection="1">
      <alignment horizontal="center" vertical="center"/>
    </xf>
    <xf numFmtId="0" fontId="22" fillId="4" borderId="0" xfId="0" applyFont="1" applyFill="1" applyBorder="1" applyAlignment="1" applyProtection="1">
      <alignment horizontal="center" vertical="center"/>
    </xf>
    <xf numFmtId="0" fontId="4" fillId="4" borderId="50" xfId="0" applyFont="1" applyFill="1" applyBorder="1" applyAlignment="1" applyProtection="1">
      <alignment horizontal="center" vertical="center"/>
    </xf>
    <xf numFmtId="0" fontId="4" fillId="4" borderId="0" xfId="0" applyFont="1" applyFill="1" applyBorder="1" applyAlignment="1">
      <alignment horizontal="center" vertical="center" wrapText="1"/>
    </xf>
    <xf numFmtId="0" fontId="22" fillId="4" borderId="0" xfId="0" applyFont="1" applyFill="1" applyBorder="1" applyAlignment="1" applyProtection="1">
      <alignment horizontal="left" vertical="center"/>
    </xf>
    <xf numFmtId="0" fontId="4" fillId="4" borderId="0" xfId="0" applyFont="1" applyFill="1" applyBorder="1" applyAlignment="1">
      <alignment horizontal="center" vertical="center"/>
    </xf>
    <xf numFmtId="0" fontId="6" fillId="0" borderId="24" xfId="0" applyFont="1" applyBorder="1" applyAlignment="1" applyProtection="1">
      <alignment horizontal="left" vertical="center"/>
    </xf>
    <xf numFmtId="0" fontId="6" fillId="0" borderId="27" xfId="0" applyFont="1" applyBorder="1" applyAlignment="1" applyProtection="1">
      <alignment horizontal="left" vertical="center"/>
    </xf>
    <xf numFmtId="168" fontId="0" fillId="5" borderId="16" xfId="0" applyNumberFormat="1" applyFill="1" applyBorder="1" applyAlignment="1" applyProtection="1">
      <alignment horizontal="center" vertical="center"/>
      <protection locked="0"/>
    </xf>
    <xf numFmtId="168" fontId="0" fillId="5" borderId="25" xfId="0" applyNumberFormat="1" applyFill="1" applyBorder="1" applyAlignment="1" applyProtection="1">
      <alignment horizontal="center" vertical="center"/>
      <protection locked="0"/>
    </xf>
    <xf numFmtId="0" fontId="6" fillId="0" borderId="20" xfId="0" applyFont="1" applyBorder="1" applyAlignment="1" applyProtection="1">
      <alignment horizontal="left" vertical="center"/>
    </xf>
    <xf numFmtId="0" fontId="0" fillId="5" borderId="16" xfId="0" applyFill="1" applyBorder="1" applyAlignment="1" applyProtection="1">
      <alignment horizontal="center" vertical="center"/>
      <protection locked="0"/>
    </xf>
    <xf numFmtId="0" fontId="0" fillId="5" borderId="25" xfId="0" applyFill="1" applyBorder="1" applyAlignment="1" applyProtection="1">
      <alignment horizontal="center" vertical="center"/>
      <protection locked="0"/>
    </xf>
    <xf numFmtId="0" fontId="36" fillId="5" borderId="16" xfId="16" applyFill="1" applyBorder="1" applyAlignment="1" applyProtection="1">
      <alignment horizontal="center" vertical="center"/>
      <protection locked="0"/>
    </xf>
    <xf numFmtId="0" fontId="35" fillId="0" borderId="10"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30" xfId="0" applyFont="1" applyFill="1" applyBorder="1" applyAlignment="1" applyProtection="1">
      <alignment horizontal="center" vertical="center"/>
    </xf>
    <xf numFmtId="0" fontId="17" fillId="0" borderId="10" xfId="0" applyFont="1" applyFill="1" applyBorder="1" applyAlignment="1" applyProtection="1">
      <alignment horizontal="left" vertical="center"/>
    </xf>
    <xf numFmtId="0" fontId="17" fillId="0" borderId="26" xfId="0" applyFont="1" applyFill="1" applyBorder="1" applyAlignment="1" applyProtection="1">
      <alignment horizontal="left" vertical="center"/>
    </xf>
    <xf numFmtId="0" fontId="17" fillId="0" borderId="30" xfId="0" applyFont="1" applyFill="1" applyBorder="1" applyAlignment="1" applyProtection="1">
      <alignment horizontal="left" vertical="center"/>
    </xf>
    <xf numFmtId="0" fontId="6" fillId="0" borderId="59" xfId="0" applyFont="1" applyBorder="1" applyAlignment="1" applyProtection="1">
      <alignment horizontal="left" vertical="center"/>
    </xf>
    <xf numFmtId="0" fontId="6" fillId="0" borderId="53" xfId="0" applyFont="1" applyBorder="1" applyAlignment="1" applyProtection="1">
      <alignment horizontal="left" vertical="center"/>
    </xf>
    <xf numFmtId="0" fontId="0" fillId="5" borderId="38" xfId="0" applyFill="1" applyBorder="1" applyAlignment="1" applyProtection="1">
      <alignment horizontal="center" vertical="center"/>
      <protection locked="0"/>
    </xf>
    <xf numFmtId="0" fontId="0" fillId="5" borderId="60" xfId="0" applyFill="1" applyBorder="1" applyAlignment="1" applyProtection="1">
      <alignment horizontal="center" vertical="center"/>
      <protection locked="0"/>
    </xf>
    <xf numFmtId="14" fontId="0" fillId="5" borderId="16" xfId="0" applyNumberFormat="1" applyFill="1" applyBorder="1" applyAlignment="1" applyProtection="1">
      <alignment horizontal="center" vertical="center"/>
      <protection locked="0"/>
    </xf>
    <xf numFmtId="0" fontId="17" fillId="4" borderId="10" xfId="0" applyFont="1" applyFill="1" applyBorder="1" applyAlignment="1" applyProtection="1"/>
    <xf numFmtId="0" fontId="17" fillId="4" borderId="26" xfId="0" applyFont="1" applyFill="1" applyBorder="1" applyAlignment="1" applyProtection="1"/>
    <xf numFmtId="0" fontId="17" fillId="4" borderId="30" xfId="0" applyFont="1" applyFill="1" applyBorder="1" applyAlignment="1" applyProtection="1"/>
    <xf numFmtId="0" fontId="6" fillId="0" borderId="28" xfId="0" applyFont="1" applyBorder="1" applyAlignment="1" applyProtection="1">
      <alignment horizontal="left" vertical="center"/>
    </xf>
    <xf numFmtId="0" fontId="6" fillId="0" borderId="29" xfId="0" applyFont="1" applyBorder="1" applyAlignment="1" applyProtection="1">
      <alignment horizontal="left" vertical="center"/>
    </xf>
    <xf numFmtId="3" fontId="7" fillId="8" borderId="16" xfId="1" applyNumberFormat="1" applyFont="1" applyFill="1" applyBorder="1" applyAlignment="1" applyProtection="1">
      <alignment horizontal="center"/>
    </xf>
    <xf numFmtId="3" fontId="7" fillId="8" borderId="25" xfId="1" applyNumberFormat="1" applyFont="1" applyFill="1" applyBorder="1" applyAlignment="1" applyProtection="1">
      <alignment horizontal="center"/>
    </xf>
    <xf numFmtId="2" fontId="7" fillId="8" borderId="7" xfId="1" applyNumberFormat="1" applyFont="1" applyFill="1" applyBorder="1" applyAlignment="1" applyProtection="1">
      <alignment horizontal="center"/>
    </xf>
    <xf numFmtId="2" fontId="7" fillId="8" borderId="55" xfId="1" applyNumberFormat="1" applyFont="1" applyFill="1" applyBorder="1" applyAlignment="1" applyProtection="1">
      <alignment horizontal="center"/>
    </xf>
    <xf numFmtId="0" fontId="16" fillId="4" borderId="0" xfId="0" applyFont="1" applyFill="1" applyBorder="1" applyAlignment="1" applyProtection="1">
      <alignment horizontal="left"/>
    </xf>
    <xf numFmtId="0" fontId="17" fillId="0" borderId="11" xfId="0" applyFont="1" applyFill="1" applyBorder="1" applyAlignment="1" applyProtection="1"/>
    <xf numFmtId="0" fontId="17" fillId="0" borderId="12" xfId="0" applyFont="1" applyFill="1" applyBorder="1" applyAlignment="1" applyProtection="1"/>
    <xf numFmtId="0" fontId="17" fillId="0" borderId="13" xfId="0" applyFont="1" applyFill="1" applyBorder="1" applyAlignment="1" applyProtection="1"/>
    <xf numFmtId="0" fontId="17" fillId="0" borderId="10" xfId="0" applyFont="1" applyFill="1" applyBorder="1" applyAlignment="1" applyProtection="1"/>
    <xf numFmtId="0" fontId="17" fillId="0" borderId="26" xfId="0" applyFont="1" applyFill="1" applyBorder="1" applyAlignment="1" applyProtection="1"/>
    <xf numFmtId="0" fontId="17" fillId="0" borderId="30" xfId="0" applyFont="1" applyFill="1" applyBorder="1" applyAlignment="1" applyProtection="1"/>
    <xf numFmtId="0" fontId="18" fillId="0" borderId="35" xfId="0" applyFont="1" applyFill="1" applyBorder="1" applyAlignment="1" applyProtection="1">
      <alignment horizontal="left"/>
    </xf>
    <xf numFmtId="0" fontId="18" fillId="0" borderId="22" xfId="0" applyFont="1" applyFill="1" applyBorder="1" applyAlignment="1" applyProtection="1">
      <alignment horizontal="left"/>
    </xf>
    <xf numFmtId="0" fontId="18" fillId="0" borderId="36" xfId="0" applyFont="1" applyFill="1" applyBorder="1" applyAlignment="1" applyProtection="1">
      <alignment horizontal="left"/>
    </xf>
    <xf numFmtId="0" fontId="17" fillId="0" borderId="10" xfId="0" applyFont="1" applyFill="1" applyBorder="1" applyAlignment="1" applyProtection="1">
      <alignment horizontal="left"/>
    </xf>
    <xf numFmtId="0" fontId="17" fillId="0" borderId="26" xfId="0" applyFont="1" applyFill="1" applyBorder="1" applyAlignment="1" applyProtection="1">
      <alignment horizontal="left"/>
    </xf>
    <xf numFmtId="0" fontId="17" fillId="0" borderId="30" xfId="0" applyFont="1" applyFill="1" applyBorder="1" applyAlignment="1" applyProtection="1">
      <alignment horizontal="left"/>
    </xf>
    <xf numFmtId="0" fontId="29" fillId="0" borderId="10" xfId="0" applyFont="1" applyFill="1" applyBorder="1" applyAlignment="1" applyProtection="1">
      <alignment horizontal="left"/>
    </xf>
    <xf numFmtId="0" fontId="29" fillId="0" borderId="57" xfId="0" applyFont="1" applyFill="1" applyBorder="1" applyAlignment="1" applyProtection="1">
      <alignment horizontal="left"/>
    </xf>
    <xf numFmtId="0" fontId="4" fillId="0" borderId="50" xfId="0" applyFont="1" applyFill="1" applyBorder="1" applyAlignment="1" applyProtection="1">
      <alignment horizontal="left"/>
    </xf>
    <xf numFmtId="0" fontId="35" fillId="4" borderId="10" xfId="0" applyFont="1" applyFill="1" applyBorder="1" applyAlignment="1" applyProtection="1">
      <alignment horizontal="center" vertical="center"/>
    </xf>
    <xf numFmtId="0" fontId="35" fillId="4" borderId="26" xfId="0" applyFont="1" applyFill="1" applyBorder="1" applyAlignment="1" applyProtection="1">
      <alignment horizontal="center" vertical="center"/>
    </xf>
    <xf numFmtId="0" fontId="35" fillId="4" borderId="30" xfId="0" applyFont="1" applyFill="1" applyBorder="1" applyAlignment="1" applyProtection="1">
      <alignment horizontal="center" vertical="center"/>
    </xf>
    <xf numFmtId="0" fontId="0" fillId="5" borderId="38" xfId="0" applyFill="1" applyBorder="1" applyAlignment="1" applyProtection="1">
      <alignment horizontal="center" vertical="center"/>
    </xf>
    <xf numFmtId="0" fontId="0" fillId="5" borderId="60" xfId="0" applyFill="1" applyBorder="1" applyAlignment="1" applyProtection="1">
      <alignment horizontal="center" vertical="center"/>
    </xf>
    <xf numFmtId="0" fontId="29" fillId="4" borderId="28" xfId="0" applyFont="1" applyFill="1" applyBorder="1" applyAlignment="1" applyProtection="1">
      <alignment horizontal="left"/>
    </xf>
    <xf numFmtId="0" fontId="29" fillId="4" borderId="29" xfId="0" applyFont="1" applyFill="1" applyBorder="1" applyAlignment="1" applyProtection="1">
      <alignment horizontal="left"/>
    </xf>
    <xf numFmtId="0" fontId="17" fillId="4" borderId="10" xfId="0" applyFont="1" applyFill="1" applyBorder="1" applyAlignment="1" applyProtection="1">
      <alignment horizontal="left"/>
    </xf>
    <xf numFmtId="0" fontId="17" fillId="4" borderId="26" xfId="0" applyFont="1" applyFill="1" applyBorder="1" applyAlignment="1" applyProtection="1">
      <alignment horizontal="left"/>
    </xf>
    <xf numFmtId="0" fontId="17" fillId="4" borderId="30" xfId="0" applyFont="1" applyFill="1" applyBorder="1" applyAlignment="1" applyProtection="1">
      <alignment horizontal="left"/>
    </xf>
    <xf numFmtId="0" fontId="6" fillId="0" borderId="62" xfId="0" applyFont="1" applyBorder="1" applyAlignment="1" applyProtection="1">
      <alignment horizontal="left" vertical="center"/>
    </xf>
    <xf numFmtId="0" fontId="0" fillId="5" borderId="63" xfId="0" applyFill="1" applyBorder="1" applyAlignment="1" applyProtection="1">
      <alignment horizontal="center" vertical="center"/>
    </xf>
    <xf numFmtId="0" fontId="0" fillId="5" borderId="36" xfId="0" applyFill="1" applyBorder="1" applyAlignment="1" applyProtection="1">
      <alignment horizontal="center" vertical="center"/>
    </xf>
    <xf numFmtId="0" fontId="17" fillId="4" borderId="10" xfId="0" applyFont="1" applyFill="1" applyBorder="1" applyAlignment="1" applyProtection="1">
      <alignment horizontal="center"/>
    </xf>
    <xf numFmtId="0" fontId="17" fillId="4" borderId="26" xfId="0" applyFont="1" applyFill="1" applyBorder="1" applyAlignment="1" applyProtection="1">
      <alignment horizontal="center"/>
    </xf>
    <xf numFmtId="0" fontId="17" fillId="4" borderId="30" xfId="0" applyFont="1" applyFill="1" applyBorder="1" applyAlignment="1" applyProtection="1">
      <alignment horizontal="center"/>
    </xf>
    <xf numFmtId="0" fontId="18" fillId="4" borderId="10" xfId="0" applyFont="1" applyFill="1" applyBorder="1" applyAlignment="1" applyProtection="1">
      <alignment horizontal="left"/>
    </xf>
    <xf numFmtId="0" fontId="18" fillId="4" borderId="26" xfId="0" applyFont="1" applyFill="1" applyBorder="1" applyAlignment="1" applyProtection="1">
      <alignment horizontal="left"/>
    </xf>
    <xf numFmtId="0" fontId="18" fillId="4" borderId="30" xfId="0" applyFont="1" applyFill="1" applyBorder="1" applyAlignment="1" applyProtection="1">
      <alignment horizontal="left"/>
    </xf>
    <xf numFmtId="0" fontId="21" fillId="4" borderId="0" xfId="0" applyFont="1" applyFill="1" applyBorder="1" applyAlignment="1" applyProtection="1">
      <alignment horizontal="center"/>
    </xf>
    <xf numFmtId="0" fontId="22" fillId="4" borderId="0" xfId="0" applyFont="1" applyFill="1" applyBorder="1" applyAlignment="1" applyProtection="1">
      <alignment horizontal="center"/>
    </xf>
    <xf numFmtId="0" fontId="30" fillId="4" borderId="10" xfId="0" applyFont="1" applyFill="1" applyBorder="1" applyAlignment="1" applyProtection="1">
      <alignment horizontal="center"/>
    </xf>
    <xf numFmtId="0" fontId="30" fillId="4" borderId="26" xfId="0" applyFont="1" applyFill="1" applyBorder="1" applyAlignment="1" applyProtection="1">
      <alignment horizontal="center"/>
    </xf>
    <xf numFmtId="0" fontId="30" fillId="4" borderId="30" xfId="0" applyFont="1" applyFill="1" applyBorder="1" applyAlignment="1" applyProtection="1">
      <alignment horizontal="center"/>
    </xf>
    <xf numFmtId="0" fontId="21" fillId="4" borderId="0" xfId="8" applyFont="1" applyFill="1" applyBorder="1" applyAlignment="1" applyProtection="1">
      <alignment horizontal="center"/>
    </xf>
    <xf numFmtId="0" fontId="22" fillId="4" borderId="0" xfId="8" applyFont="1" applyFill="1" applyBorder="1" applyAlignment="1" applyProtection="1">
      <alignment horizontal="center"/>
    </xf>
    <xf numFmtId="0" fontId="0" fillId="4" borderId="0" xfId="0" applyFill="1" applyAlignment="1" applyProtection="1">
      <alignment horizontal="left" vertical="top" wrapText="1"/>
      <protection hidden="1"/>
    </xf>
    <xf numFmtId="0" fontId="44" fillId="4" borderId="0" xfId="0" applyFont="1" applyFill="1" applyAlignment="1">
      <alignment horizontal="left" wrapText="1"/>
    </xf>
    <xf numFmtId="0" fontId="0" fillId="4" borderId="0" xfId="0" applyFont="1" applyFill="1" applyAlignment="1">
      <alignment horizontal="left" wrapText="1"/>
    </xf>
    <xf numFmtId="0" fontId="51" fillId="4" borderId="0" xfId="0" applyFont="1" applyFill="1" applyAlignment="1">
      <alignment horizontal="center"/>
    </xf>
    <xf numFmtId="0" fontId="4" fillId="4" borderId="10" xfId="0" applyFont="1" applyFill="1" applyBorder="1" applyAlignment="1">
      <alignment horizontal="center"/>
    </xf>
    <xf numFmtId="0" fontId="4" fillId="4" borderId="30" xfId="0" applyFont="1" applyFill="1" applyBorder="1" applyAlignment="1">
      <alignment horizontal="center"/>
    </xf>
    <xf numFmtId="0" fontId="29" fillId="4" borderId="10" xfId="0" applyFont="1" applyFill="1" applyBorder="1" applyAlignment="1">
      <alignment horizontal="center"/>
    </xf>
    <xf numFmtId="0" fontId="29" fillId="4" borderId="30" xfId="0" applyFont="1" applyFill="1" applyBorder="1" applyAlignment="1">
      <alignment horizontal="center"/>
    </xf>
    <xf numFmtId="0" fontId="56" fillId="4" borderId="0" xfId="0" applyFont="1" applyFill="1" applyAlignment="1">
      <alignment horizontal="center"/>
    </xf>
  </cellXfs>
  <cellStyles count="97">
    <cellStyle name="Comma" xfId="1" builtinId="3"/>
    <cellStyle name="Comma 10" xfId="65"/>
    <cellStyle name="Comma 11" xfId="66"/>
    <cellStyle name="Comma 11 2" xfId="85"/>
    <cellStyle name="Comma 12" xfId="67"/>
    <cellStyle name="Comma 12 2" xfId="86"/>
    <cellStyle name="Comma 13" xfId="64"/>
    <cellStyle name="Comma 13 2" xfId="87"/>
    <cellStyle name="Comma 14" xfId="92"/>
    <cellStyle name="Comma 2" xfId="6"/>
    <cellStyle name="Comma 2 2" xfId="20"/>
    <cellStyle name="Comma 2 2 2" xfId="21"/>
    <cellStyle name="Comma 2 2 3" xfId="22"/>
    <cellStyle name="Comma 2 3" xfId="23"/>
    <cellStyle name="Comma 2 3 2" xfId="24"/>
    <cellStyle name="Comma 2 4" xfId="25"/>
    <cellStyle name="Comma 2 5" xfId="26"/>
    <cellStyle name="Comma 2 6" xfId="68"/>
    <cellStyle name="Comma 3" xfId="5"/>
    <cellStyle name="Comma 3 2" xfId="27"/>
    <cellStyle name="Comma 4" xfId="11"/>
    <cellStyle name="Comma 4 2" xfId="29"/>
    <cellStyle name="Comma 4 3" xfId="28"/>
    <cellStyle name="Comma 4 4" xfId="69"/>
    <cellStyle name="Comma 5" xfId="14"/>
    <cellStyle name="Comma 5 2" xfId="31"/>
    <cellStyle name="Comma 5 2 2" xfId="32"/>
    <cellStyle name="Comma 5 3" xfId="33"/>
    <cellStyle name="Comma 5 4" xfId="34"/>
    <cellStyle name="Comma 5 5" xfId="30"/>
    <cellStyle name="Comma 5 6" xfId="70"/>
    <cellStyle name="Comma 6" xfId="17"/>
    <cellStyle name="Comma 6 2" xfId="36"/>
    <cellStyle name="Comma 6 3" xfId="35"/>
    <cellStyle name="Comma 6 4" xfId="71"/>
    <cellStyle name="Comma 7" xfId="37"/>
    <cellStyle name="Comma 7 2" xfId="38"/>
    <cellStyle name="Comma 8" xfId="39"/>
    <cellStyle name="Comma 9" xfId="72"/>
    <cellStyle name="Currency 2" xfId="12"/>
    <cellStyle name="Currency 2 2" xfId="41"/>
    <cellStyle name="Currency 2 3" xfId="40"/>
    <cellStyle name="Currency 2 4" xfId="73"/>
    <cellStyle name="Currency 3" xfId="15"/>
    <cellStyle name="Currency 3 2" xfId="42"/>
    <cellStyle name="Currency 3 3" xfId="74"/>
    <cellStyle name="Currency 4" xfId="18"/>
    <cellStyle name="Currency 5" xfId="75"/>
    <cellStyle name="Hyperlink" xfId="16" builtinId="8"/>
    <cellStyle name="Hyperlink 2" xfId="7"/>
    <cellStyle name="Hyperlink 3" xfId="76"/>
    <cellStyle name="Normal" xfId="0" builtinId="0"/>
    <cellStyle name="Normal 2" xfId="8"/>
    <cellStyle name="Normal 2 2" xfId="43"/>
    <cellStyle name="Normal 2 2 2" xfId="44"/>
    <cellStyle name="Normal 2 3" xfId="77"/>
    <cellStyle name="Normal 3" xfId="4"/>
    <cellStyle name="Normal 3 2" xfId="45"/>
    <cellStyle name="Normal 4" xfId="46"/>
    <cellStyle name="Normal 5" xfId="78"/>
    <cellStyle name="Normal 6" xfId="63"/>
    <cellStyle name="Normal 6 2" xfId="84"/>
    <cellStyle name="Normal 7" xfId="91"/>
    <cellStyle name="Normal_lighttableapril1601" xfId="9"/>
    <cellStyle name="Normal_lighttableapril1601 2" xfId="2"/>
    <cellStyle name="Normal_lighttableapril1601 2 2" xfId="93"/>
    <cellStyle name="Normal_lighttableapril1601 2 3" xfId="94"/>
    <cellStyle name="Normal_lighttableapril1601 4" xfId="95"/>
    <cellStyle name="Normal_Sheet2" xfId="3"/>
    <cellStyle name="Normal_technology-specific" xfId="19"/>
    <cellStyle name="Percent" xfId="13" builtinId="5"/>
    <cellStyle name="Percent 10" xfId="80"/>
    <cellStyle name="Percent 10 2" xfId="88"/>
    <cellStyle name="Percent 11" xfId="81"/>
    <cellStyle name="Percent 11 2" xfId="89"/>
    <cellStyle name="Percent 12" xfId="79"/>
    <cellStyle name="Percent 12 2" xfId="90"/>
    <cellStyle name="Percent 13" xfId="96"/>
    <cellStyle name="Percent 2" xfId="10"/>
    <cellStyle name="Percent 2 2" xfId="48"/>
    <cellStyle name="Percent 2 3" xfId="49"/>
    <cellStyle name="Percent 2 4" xfId="47"/>
    <cellStyle name="Percent 3" xfId="50"/>
    <cellStyle name="Percent 3 2" xfId="51"/>
    <cellStyle name="Percent 3 3" xfId="52"/>
    <cellStyle name="Percent 4" xfId="53"/>
    <cellStyle name="Percent 4 2" xfId="54"/>
    <cellStyle name="Percent 4 2 2" xfId="55"/>
    <cellStyle name="Percent 4 3" xfId="56"/>
    <cellStyle name="Percent 4 4" xfId="57"/>
    <cellStyle name="Percent 5" xfId="58"/>
    <cellStyle name="Percent 5 2" xfId="59"/>
    <cellStyle name="Percent 6" xfId="60"/>
    <cellStyle name="Percent 6 2" xfId="61"/>
    <cellStyle name="Percent 7" xfId="62"/>
    <cellStyle name="Percent 8" xfId="82"/>
    <cellStyle name="Percent 9" xfId="83"/>
  </cellStyles>
  <dxfs count="1">
    <dxf>
      <font>
        <strike val="0"/>
        <color theme="5" tint="0.39994506668294322"/>
      </font>
    </dxf>
  </dxfs>
  <tableStyles count="0" defaultTableStyle="TableStyleMedium9" defaultPivotStyle="PivotStyleLight16"/>
  <colors>
    <mruColors>
      <color rgb="FFDA9694"/>
      <color rgb="FFFFFFCC"/>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0</xdr:colOff>
      <xdr:row>0</xdr:row>
      <xdr:rowOff>0</xdr:rowOff>
    </xdr:to>
    <xdr:sp macro="" textlink="" fLocksText="0">
      <xdr:nvSpPr>
        <xdr:cNvPr id="2" name="Line 1"/>
        <xdr:cNvSpPr>
          <a:spLocks noChangeShapeType="1"/>
        </xdr:cNvSpPr>
      </xdr:nvSpPr>
      <xdr:spPr bwMode="auto">
        <a:xfrm>
          <a:off x="0" y="0"/>
          <a:ext cx="10277475" cy="0"/>
        </a:xfrm>
        <a:prstGeom prst="line">
          <a:avLst/>
        </a:prstGeom>
        <a:noFill/>
        <a:ln w="17145">
          <a:solidFill>
            <a:srgbClr val="000000"/>
          </a:solidFill>
          <a:round/>
          <a:headEnd/>
          <a:tailEnd/>
        </a:ln>
      </xdr:spPr>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7</xdr:row>
      <xdr:rowOff>9525</xdr:rowOff>
    </xdr:from>
    <xdr:to>
      <xdr:col>0</xdr:col>
      <xdr:colOff>552450</xdr:colOff>
      <xdr:row>7</xdr:row>
      <xdr:rowOff>114300</xdr:rowOff>
    </xdr:to>
    <xdr:cxnSp macro="">
      <xdr:nvCxnSpPr>
        <xdr:cNvPr id="2" name="Straight Arrow Connector 1"/>
        <xdr:cNvCxnSpPr>
          <a:cxnSpLocks noChangeShapeType="1"/>
        </xdr:cNvCxnSpPr>
      </xdr:nvCxnSpPr>
      <xdr:spPr bwMode="auto">
        <a:xfrm>
          <a:off x="323850" y="1304925"/>
          <a:ext cx="228600" cy="10477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76200</xdr:colOff>
      <xdr:row>3</xdr:row>
      <xdr:rowOff>123825</xdr:rowOff>
    </xdr:from>
    <xdr:to>
      <xdr:col>1</xdr:col>
      <xdr:colOff>123825</xdr:colOff>
      <xdr:row>7</xdr:row>
      <xdr:rowOff>19050</xdr:rowOff>
    </xdr:to>
    <xdr:cxnSp macro="">
      <xdr:nvCxnSpPr>
        <xdr:cNvPr id="3" name="Straight Arrow Connector 2"/>
        <xdr:cNvCxnSpPr>
          <a:cxnSpLocks noChangeShapeType="1"/>
        </xdr:cNvCxnSpPr>
      </xdr:nvCxnSpPr>
      <xdr:spPr bwMode="auto">
        <a:xfrm rot="16200000" flipH="1">
          <a:off x="419100" y="1000125"/>
          <a:ext cx="581025" cy="4762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504825</xdr:colOff>
      <xdr:row>7</xdr:row>
      <xdr:rowOff>190500</xdr:rowOff>
    </xdr:from>
    <xdr:to>
      <xdr:col>1</xdr:col>
      <xdr:colOff>9525</xdr:colOff>
      <xdr:row>9</xdr:row>
      <xdr:rowOff>19050</xdr:rowOff>
    </xdr:to>
    <xdr:cxnSp macro="">
      <xdr:nvCxnSpPr>
        <xdr:cNvPr id="4" name="Straight Arrow Connector 3"/>
        <xdr:cNvCxnSpPr>
          <a:cxnSpLocks noChangeShapeType="1"/>
        </xdr:cNvCxnSpPr>
      </xdr:nvCxnSpPr>
      <xdr:spPr bwMode="auto">
        <a:xfrm rot="5400000" flipH="1" flipV="1">
          <a:off x="466725" y="1524000"/>
          <a:ext cx="190500" cy="11430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438150</xdr:colOff>
      <xdr:row>3</xdr:row>
      <xdr:rowOff>133350</xdr:rowOff>
    </xdr:from>
    <xdr:to>
      <xdr:col>2</xdr:col>
      <xdr:colOff>142875</xdr:colOff>
      <xdr:row>7</xdr:row>
      <xdr:rowOff>19050</xdr:rowOff>
    </xdr:to>
    <xdr:cxnSp macro="">
      <xdr:nvCxnSpPr>
        <xdr:cNvPr id="5" name="Straight Arrow Connector 4"/>
        <xdr:cNvCxnSpPr>
          <a:cxnSpLocks noChangeShapeType="1"/>
        </xdr:cNvCxnSpPr>
      </xdr:nvCxnSpPr>
      <xdr:spPr bwMode="auto">
        <a:xfrm rot="5400000">
          <a:off x="919163" y="871537"/>
          <a:ext cx="571500" cy="31432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542925</xdr:colOff>
      <xdr:row>5</xdr:row>
      <xdr:rowOff>152400</xdr:rowOff>
    </xdr:from>
    <xdr:to>
      <xdr:col>2</xdr:col>
      <xdr:colOff>428625</xdr:colOff>
      <xdr:row>7</xdr:row>
      <xdr:rowOff>38100</xdr:rowOff>
    </xdr:to>
    <xdr:cxnSp macro="">
      <xdr:nvCxnSpPr>
        <xdr:cNvPr id="6" name="Straight Arrow Connector 5"/>
        <xdr:cNvCxnSpPr>
          <a:cxnSpLocks noChangeShapeType="1"/>
        </xdr:cNvCxnSpPr>
      </xdr:nvCxnSpPr>
      <xdr:spPr bwMode="auto">
        <a:xfrm rot="10800000" flipV="1">
          <a:off x="1152525" y="1085850"/>
          <a:ext cx="495300" cy="24765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85725</xdr:colOff>
      <xdr:row>7</xdr:row>
      <xdr:rowOff>152400</xdr:rowOff>
    </xdr:from>
    <xdr:to>
      <xdr:col>2</xdr:col>
      <xdr:colOff>314325</xdr:colOff>
      <xdr:row>8</xdr:row>
      <xdr:rowOff>57150</xdr:rowOff>
    </xdr:to>
    <xdr:cxnSp macro="">
      <xdr:nvCxnSpPr>
        <xdr:cNvPr id="7" name="Straight Arrow Connector 6"/>
        <xdr:cNvCxnSpPr>
          <a:cxnSpLocks noChangeShapeType="1"/>
        </xdr:cNvCxnSpPr>
      </xdr:nvCxnSpPr>
      <xdr:spPr bwMode="auto">
        <a:xfrm rot="10800000">
          <a:off x="1304925" y="1447800"/>
          <a:ext cx="228600" cy="10477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314325</xdr:colOff>
      <xdr:row>7</xdr:row>
      <xdr:rowOff>171450</xdr:rowOff>
    </xdr:from>
    <xdr:to>
      <xdr:col>2</xdr:col>
      <xdr:colOff>581025</xdr:colOff>
      <xdr:row>11</xdr:row>
      <xdr:rowOff>133350</xdr:rowOff>
    </xdr:to>
    <xdr:cxnSp macro="">
      <xdr:nvCxnSpPr>
        <xdr:cNvPr id="8" name="Straight Arrow Connector 7"/>
        <xdr:cNvCxnSpPr>
          <a:cxnSpLocks noChangeShapeType="1"/>
        </xdr:cNvCxnSpPr>
      </xdr:nvCxnSpPr>
      <xdr:spPr bwMode="auto">
        <a:xfrm rot="10800000">
          <a:off x="923925" y="1466850"/>
          <a:ext cx="876300" cy="64770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228600</xdr:colOff>
      <xdr:row>7</xdr:row>
      <xdr:rowOff>180975</xdr:rowOff>
    </xdr:from>
    <xdr:to>
      <xdr:col>1</xdr:col>
      <xdr:colOff>304800</xdr:colOff>
      <xdr:row>11</xdr:row>
      <xdr:rowOff>66675</xdr:rowOff>
    </xdr:to>
    <xdr:cxnSp macro="">
      <xdr:nvCxnSpPr>
        <xdr:cNvPr id="9" name="Straight Arrow Connector 8"/>
        <xdr:cNvCxnSpPr>
          <a:cxnSpLocks noChangeShapeType="1"/>
        </xdr:cNvCxnSpPr>
      </xdr:nvCxnSpPr>
      <xdr:spPr bwMode="auto">
        <a:xfrm rot="16200000" flipV="1">
          <a:off x="590550" y="1724025"/>
          <a:ext cx="571500" cy="7620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152400</xdr:colOff>
      <xdr:row>5</xdr:row>
      <xdr:rowOff>0</xdr:rowOff>
    </xdr:from>
    <xdr:to>
      <xdr:col>7</xdr:col>
      <xdr:colOff>28575</xdr:colOff>
      <xdr:row>6</xdr:row>
      <xdr:rowOff>57150</xdr:rowOff>
    </xdr:to>
    <xdr:cxnSp macro="">
      <xdr:nvCxnSpPr>
        <xdr:cNvPr id="10" name="Straight Arrow Connector 10"/>
        <xdr:cNvCxnSpPr>
          <a:cxnSpLocks noChangeShapeType="1"/>
        </xdr:cNvCxnSpPr>
      </xdr:nvCxnSpPr>
      <xdr:spPr bwMode="auto">
        <a:xfrm>
          <a:off x="3810000" y="933450"/>
          <a:ext cx="485775" cy="21907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161925</xdr:colOff>
      <xdr:row>6</xdr:row>
      <xdr:rowOff>190500</xdr:rowOff>
    </xdr:from>
    <xdr:to>
      <xdr:col>7</xdr:col>
      <xdr:colOff>352425</xdr:colOff>
      <xdr:row>9</xdr:row>
      <xdr:rowOff>19050</xdr:rowOff>
    </xdr:to>
    <xdr:cxnSp macro="">
      <xdr:nvCxnSpPr>
        <xdr:cNvPr id="11" name="Straight Arrow Connector 11"/>
        <xdr:cNvCxnSpPr>
          <a:cxnSpLocks noChangeShapeType="1"/>
        </xdr:cNvCxnSpPr>
      </xdr:nvCxnSpPr>
      <xdr:spPr bwMode="auto">
        <a:xfrm rot="5400000" flipH="1" flipV="1">
          <a:off x="4329112" y="1385888"/>
          <a:ext cx="390525" cy="19050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542925</xdr:colOff>
      <xdr:row>4</xdr:row>
      <xdr:rowOff>0</xdr:rowOff>
    </xdr:from>
    <xdr:to>
      <xdr:col>8</xdr:col>
      <xdr:colOff>66675</xdr:colOff>
      <xdr:row>6</xdr:row>
      <xdr:rowOff>9525</xdr:rowOff>
    </xdr:to>
    <xdr:cxnSp macro="">
      <xdr:nvCxnSpPr>
        <xdr:cNvPr id="12" name="Straight Arrow Connector 12"/>
        <xdr:cNvCxnSpPr>
          <a:cxnSpLocks noChangeShapeType="1"/>
        </xdr:cNvCxnSpPr>
      </xdr:nvCxnSpPr>
      <xdr:spPr bwMode="auto">
        <a:xfrm rot="5400000">
          <a:off x="4710112" y="871538"/>
          <a:ext cx="333375" cy="133350"/>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76200</xdr:colOff>
      <xdr:row>7</xdr:row>
      <xdr:rowOff>0</xdr:rowOff>
    </xdr:from>
    <xdr:to>
      <xdr:col>8</xdr:col>
      <xdr:colOff>352425</xdr:colOff>
      <xdr:row>9</xdr:row>
      <xdr:rowOff>47625</xdr:rowOff>
    </xdr:to>
    <xdr:cxnSp macro="">
      <xdr:nvCxnSpPr>
        <xdr:cNvPr id="13" name="Straight Arrow Connector 13"/>
        <xdr:cNvCxnSpPr>
          <a:cxnSpLocks noChangeShapeType="1"/>
        </xdr:cNvCxnSpPr>
      </xdr:nvCxnSpPr>
      <xdr:spPr bwMode="auto">
        <a:xfrm rot="16200000" flipV="1">
          <a:off x="4886325" y="1362075"/>
          <a:ext cx="409575" cy="276225"/>
        </a:xfrm>
        <a:prstGeom prst="straightConnector1">
          <a:avLst/>
        </a:prstGeom>
        <a:noFill/>
        <a:ln w="952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8"/>
  <sheetViews>
    <sheetView tabSelected="1" workbookViewId="0">
      <selection activeCell="D73" sqref="D73:G73"/>
    </sheetView>
  </sheetViews>
  <sheetFormatPr defaultRowHeight="15" x14ac:dyDescent="0.25"/>
  <cols>
    <col min="1" max="1" width="95.140625" style="235" customWidth="1"/>
    <col min="2" max="2" width="9.140625" style="235"/>
    <col min="3" max="3" width="19.5703125" style="235" bestFit="1" customWidth="1"/>
    <col min="4" max="7" width="9.140625" style="235"/>
    <col min="8" max="8" width="14.85546875" style="235" customWidth="1"/>
    <col min="9" max="256" width="9.140625" style="235"/>
    <col min="257" max="257" width="95.140625" style="235" customWidth="1"/>
    <col min="258" max="258" width="9.140625" style="235"/>
    <col min="259" max="259" width="19.5703125" style="235" bestFit="1" customWidth="1"/>
    <col min="260" max="263" width="9.140625" style="235"/>
    <col min="264" max="264" width="14.85546875" style="235" customWidth="1"/>
    <col min="265" max="512" width="9.140625" style="235"/>
    <col min="513" max="513" width="95.140625" style="235" customWidth="1"/>
    <col min="514" max="514" width="9.140625" style="235"/>
    <col min="515" max="515" width="19.5703125" style="235" bestFit="1" customWidth="1"/>
    <col min="516" max="519" width="9.140625" style="235"/>
    <col min="520" max="520" width="14.85546875" style="235" customWidth="1"/>
    <col min="521" max="768" width="9.140625" style="235"/>
    <col min="769" max="769" width="95.140625" style="235" customWidth="1"/>
    <col min="770" max="770" width="9.140625" style="235"/>
    <col min="771" max="771" width="19.5703125" style="235" bestFit="1" customWidth="1"/>
    <col min="772" max="775" width="9.140625" style="235"/>
    <col min="776" max="776" width="14.85546875" style="235" customWidth="1"/>
    <col min="777" max="1024" width="9.140625" style="235"/>
    <col min="1025" max="1025" width="95.140625" style="235" customWidth="1"/>
    <col min="1026" max="1026" width="9.140625" style="235"/>
    <col min="1027" max="1027" width="19.5703125" style="235" bestFit="1" customWidth="1"/>
    <col min="1028" max="1031" width="9.140625" style="235"/>
    <col min="1032" max="1032" width="14.85546875" style="235" customWidth="1"/>
    <col min="1033" max="1280" width="9.140625" style="235"/>
    <col min="1281" max="1281" width="95.140625" style="235" customWidth="1"/>
    <col min="1282" max="1282" width="9.140625" style="235"/>
    <col min="1283" max="1283" width="19.5703125" style="235" bestFit="1" customWidth="1"/>
    <col min="1284" max="1287" width="9.140625" style="235"/>
    <col min="1288" max="1288" width="14.85546875" style="235" customWidth="1"/>
    <col min="1289" max="1536" width="9.140625" style="235"/>
    <col min="1537" max="1537" width="95.140625" style="235" customWidth="1"/>
    <col min="1538" max="1538" width="9.140625" style="235"/>
    <col min="1539" max="1539" width="19.5703125" style="235" bestFit="1" customWidth="1"/>
    <col min="1540" max="1543" width="9.140625" style="235"/>
    <col min="1544" max="1544" width="14.85546875" style="235" customWidth="1"/>
    <col min="1545" max="1792" width="9.140625" style="235"/>
    <col min="1793" max="1793" width="95.140625" style="235" customWidth="1"/>
    <col min="1794" max="1794" width="9.140625" style="235"/>
    <col min="1795" max="1795" width="19.5703125" style="235" bestFit="1" customWidth="1"/>
    <col min="1796" max="1799" width="9.140625" style="235"/>
    <col min="1800" max="1800" width="14.85546875" style="235" customWidth="1"/>
    <col min="1801" max="2048" width="9.140625" style="235"/>
    <col min="2049" max="2049" width="95.140625" style="235" customWidth="1"/>
    <col min="2050" max="2050" width="9.140625" style="235"/>
    <col min="2051" max="2051" width="19.5703125" style="235" bestFit="1" customWidth="1"/>
    <col min="2052" max="2055" width="9.140625" style="235"/>
    <col min="2056" max="2056" width="14.85546875" style="235" customWidth="1"/>
    <col min="2057" max="2304" width="9.140625" style="235"/>
    <col min="2305" max="2305" width="95.140625" style="235" customWidth="1"/>
    <col min="2306" max="2306" width="9.140625" style="235"/>
    <col min="2307" max="2307" width="19.5703125" style="235" bestFit="1" customWidth="1"/>
    <col min="2308" max="2311" width="9.140625" style="235"/>
    <col min="2312" max="2312" width="14.85546875" style="235" customWidth="1"/>
    <col min="2313" max="2560" width="9.140625" style="235"/>
    <col min="2561" max="2561" width="95.140625" style="235" customWidth="1"/>
    <col min="2562" max="2562" width="9.140625" style="235"/>
    <col min="2563" max="2563" width="19.5703125" style="235" bestFit="1" customWidth="1"/>
    <col min="2564" max="2567" width="9.140625" style="235"/>
    <col min="2568" max="2568" width="14.85546875" style="235" customWidth="1"/>
    <col min="2569" max="2816" width="9.140625" style="235"/>
    <col min="2817" max="2817" width="95.140625" style="235" customWidth="1"/>
    <col min="2818" max="2818" width="9.140625" style="235"/>
    <col min="2819" max="2819" width="19.5703125" style="235" bestFit="1" customWidth="1"/>
    <col min="2820" max="2823" width="9.140625" style="235"/>
    <col min="2824" max="2824" width="14.85546875" style="235" customWidth="1"/>
    <col min="2825" max="3072" width="9.140625" style="235"/>
    <col min="3073" max="3073" width="95.140625" style="235" customWidth="1"/>
    <col min="3074" max="3074" width="9.140625" style="235"/>
    <col min="3075" max="3075" width="19.5703125" style="235" bestFit="1" customWidth="1"/>
    <col min="3076" max="3079" width="9.140625" style="235"/>
    <col min="3080" max="3080" width="14.85546875" style="235" customWidth="1"/>
    <col min="3081" max="3328" width="9.140625" style="235"/>
    <col min="3329" max="3329" width="95.140625" style="235" customWidth="1"/>
    <col min="3330" max="3330" width="9.140625" style="235"/>
    <col min="3331" max="3331" width="19.5703125" style="235" bestFit="1" customWidth="1"/>
    <col min="3332" max="3335" width="9.140625" style="235"/>
    <col min="3336" max="3336" width="14.85546875" style="235" customWidth="1"/>
    <col min="3337" max="3584" width="9.140625" style="235"/>
    <col min="3585" max="3585" width="95.140625" style="235" customWidth="1"/>
    <col min="3586" max="3586" width="9.140625" style="235"/>
    <col min="3587" max="3587" width="19.5703125" style="235" bestFit="1" customWidth="1"/>
    <col min="3588" max="3591" width="9.140625" style="235"/>
    <col min="3592" max="3592" width="14.85546875" style="235" customWidth="1"/>
    <col min="3593" max="3840" width="9.140625" style="235"/>
    <col min="3841" max="3841" width="95.140625" style="235" customWidth="1"/>
    <col min="3842" max="3842" width="9.140625" style="235"/>
    <col min="3843" max="3843" width="19.5703125" style="235" bestFit="1" customWidth="1"/>
    <col min="3844" max="3847" width="9.140625" style="235"/>
    <col min="3848" max="3848" width="14.85546875" style="235" customWidth="1"/>
    <col min="3849" max="4096" width="9.140625" style="235"/>
    <col min="4097" max="4097" width="95.140625" style="235" customWidth="1"/>
    <col min="4098" max="4098" width="9.140625" style="235"/>
    <col min="4099" max="4099" width="19.5703125" style="235" bestFit="1" customWidth="1"/>
    <col min="4100" max="4103" width="9.140625" style="235"/>
    <col min="4104" max="4104" width="14.85546875" style="235" customWidth="1"/>
    <col min="4105" max="4352" width="9.140625" style="235"/>
    <col min="4353" max="4353" width="95.140625" style="235" customWidth="1"/>
    <col min="4354" max="4354" width="9.140625" style="235"/>
    <col min="4355" max="4355" width="19.5703125" style="235" bestFit="1" customWidth="1"/>
    <col min="4356" max="4359" width="9.140625" style="235"/>
    <col min="4360" max="4360" width="14.85546875" style="235" customWidth="1"/>
    <col min="4361" max="4608" width="9.140625" style="235"/>
    <col min="4609" max="4609" width="95.140625" style="235" customWidth="1"/>
    <col min="4610" max="4610" width="9.140625" style="235"/>
    <col min="4611" max="4611" width="19.5703125" style="235" bestFit="1" customWidth="1"/>
    <col min="4612" max="4615" width="9.140625" style="235"/>
    <col min="4616" max="4616" width="14.85546875" style="235" customWidth="1"/>
    <col min="4617" max="4864" width="9.140625" style="235"/>
    <col min="4865" max="4865" width="95.140625" style="235" customWidth="1"/>
    <col min="4866" max="4866" width="9.140625" style="235"/>
    <col min="4867" max="4867" width="19.5703125" style="235" bestFit="1" customWidth="1"/>
    <col min="4868" max="4871" width="9.140625" style="235"/>
    <col min="4872" max="4872" width="14.85546875" style="235" customWidth="1"/>
    <col min="4873" max="5120" width="9.140625" style="235"/>
    <col min="5121" max="5121" width="95.140625" style="235" customWidth="1"/>
    <col min="5122" max="5122" width="9.140625" style="235"/>
    <col min="5123" max="5123" width="19.5703125" style="235" bestFit="1" customWidth="1"/>
    <col min="5124" max="5127" width="9.140625" style="235"/>
    <col min="5128" max="5128" width="14.85546875" style="235" customWidth="1"/>
    <col min="5129" max="5376" width="9.140625" style="235"/>
    <col min="5377" max="5377" width="95.140625" style="235" customWidth="1"/>
    <col min="5378" max="5378" width="9.140625" style="235"/>
    <col min="5379" max="5379" width="19.5703125" style="235" bestFit="1" customWidth="1"/>
    <col min="5380" max="5383" width="9.140625" style="235"/>
    <col min="5384" max="5384" width="14.85546875" style="235" customWidth="1"/>
    <col min="5385" max="5632" width="9.140625" style="235"/>
    <col min="5633" max="5633" width="95.140625" style="235" customWidth="1"/>
    <col min="5634" max="5634" width="9.140625" style="235"/>
    <col min="5635" max="5635" width="19.5703125" style="235" bestFit="1" customWidth="1"/>
    <col min="5636" max="5639" width="9.140625" style="235"/>
    <col min="5640" max="5640" width="14.85546875" style="235" customWidth="1"/>
    <col min="5641" max="5888" width="9.140625" style="235"/>
    <col min="5889" max="5889" width="95.140625" style="235" customWidth="1"/>
    <col min="5890" max="5890" width="9.140625" style="235"/>
    <col min="5891" max="5891" width="19.5703125" style="235" bestFit="1" customWidth="1"/>
    <col min="5892" max="5895" width="9.140625" style="235"/>
    <col min="5896" max="5896" width="14.85546875" style="235" customWidth="1"/>
    <col min="5897" max="6144" width="9.140625" style="235"/>
    <col min="6145" max="6145" width="95.140625" style="235" customWidth="1"/>
    <col min="6146" max="6146" width="9.140625" style="235"/>
    <col min="6147" max="6147" width="19.5703125" style="235" bestFit="1" customWidth="1"/>
    <col min="6148" max="6151" width="9.140625" style="235"/>
    <col min="6152" max="6152" width="14.85546875" style="235" customWidth="1"/>
    <col min="6153" max="6400" width="9.140625" style="235"/>
    <col min="6401" max="6401" width="95.140625" style="235" customWidth="1"/>
    <col min="6402" max="6402" width="9.140625" style="235"/>
    <col min="6403" max="6403" width="19.5703125" style="235" bestFit="1" customWidth="1"/>
    <col min="6404" max="6407" width="9.140625" style="235"/>
    <col min="6408" max="6408" width="14.85546875" style="235" customWidth="1"/>
    <col min="6409" max="6656" width="9.140625" style="235"/>
    <col min="6657" max="6657" width="95.140625" style="235" customWidth="1"/>
    <col min="6658" max="6658" width="9.140625" style="235"/>
    <col min="6659" max="6659" width="19.5703125" style="235" bestFit="1" customWidth="1"/>
    <col min="6660" max="6663" width="9.140625" style="235"/>
    <col min="6664" max="6664" width="14.85546875" style="235" customWidth="1"/>
    <col min="6665" max="6912" width="9.140625" style="235"/>
    <col min="6913" max="6913" width="95.140625" style="235" customWidth="1"/>
    <col min="6914" max="6914" width="9.140625" style="235"/>
    <col min="6915" max="6915" width="19.5703125" style="235" bestFit="1" customWidth="1"/>
    <col min="6916" max="6919" width="9.140625" style="235"/>
    <col min="6920" max="6920" width="14.85546875" style="235" customWidth="1"/>
    <col min="6921" max="7168" width="9.140625" style="235"/>
    <col min="7169" max="7169" width="95.140625" style="235" customWidth="1"/>
    <col min="7170" max="7170" width="9.140625" style="235"/>
    <col min="7171" max="7171" width="19.5703125" style="235" bestFit="1" customWidth="1"/>
    <col min="7172" max="7175" width="9.140625" style="235"/>
    <col min="7176" max="7176" width="14.85546875" style="235" customWidth="1"/>
    <col min="7177" max="7424" width="9.140625" style="235"/>
    <col min="7425" max="7425" width="95.140625" style="235" customWidth="1"/>
    <col min="7426" max="7426" width="9.140625" style="235"/>
    <col min="7427" max="7427" width="19.5703125" style="235" bestFit="1" customWidth="1"/>
    <col min="7428" max="7431" width="9.140625" style="235"/>
    <col min="7432" max="7432" width="14.85546875" style="235" customWidth="1"/>
    <col min="7433" max="7680" width="9.140625" style="235"/>
    <col min="7681" max="7681" width="95.140625" style="235" customWidth="1"/>
    <col min="7682" max="7682" width="9.140625" style="235"/>
    <col min="7683" max="7683" width="19.5703125" style="235" bestFit="1" customWidth="1"/>
    <col min="7684" max="7687" width="9.140625" style="235"/>
    <col min="7688" max="7688" width="14.85546875" style="235" customWidth="1"/>
    <col min="7689" max="7936" width="9.140625" style="235"/>
    <col min="7937" max="7937" width="95.140625" style="235" customWidth="1"/>
    <col min="7938" max="7938" width="9.140625" style="235"/>
    <col min="7939" max="7939" width="19.5703125" style="235" bestFit="1" customWidth="1"/>
    <col min="7940" max="7943" width="9.140625" style="235"/>
    <col min="7944" max="7944" width="14.85546875" style="235" customWidth="1"/>
    <col min="7945" max="8192" width="9.140625" style="235"/>
    <col min="8193" max="8193" width="95.140625" style="235" customWidth="1"/>
    <col min="8194" max="8194" width="9.140625" style="235"/>
    <col min="8195" max="8195" width="19.5703125" style="235" bestFit="1" customWidth="1"/>
    <col min="8196" max="8199" width="9.140625" style="235"/>
    <col min="8200" max="8200" width="14.85546875" style="235" customWidth="1"/>
    <col min="8201" max="8448" width="9.140625" style="235"/>
    <col min="8449" max="8449" width="95.140625" style="235" customWidth="1"/>
    <col min="8450" max="8450" width="9.140625" style="235"/>
    <col min="8451" max="8451" width="19.5703125" style="235" bestFit="1" customWidth="1"/>
    <col min="8452" max="8455" width="9.140625" style="235"/>
    <col min="8456" max="8456" width="14.85546875" style="235" customWidth="1"/>
    <col min="8457" max="8704" width="9.140625" style="235"/>
    <col min="8705" max="8705" width="95.140625" style="235" customWidth="1"/>
    <col min="8706" max="8706" width="9.140625" style="235"/>
    <col min="8707" max="8707" width="19.5703125" style="235" bestFit="1" customWidth="1"/>
    <col min="8708" max="8711" width="9.140625" style="235"/>
    <col min="8712" max="8712" width="14.85546875" style="235" customWidth="1"/>
    <col min="8713" max="8960" width="9.140625" style="235"/>
    <col min="8961" max="8961" width="95.140625" style="235" customWidth="1"/>
    <col min="8962" max="8962" width="9.140625" style="235"/>
    <col min="8963" max="8963" width="19.5703125" style="235" bestFit="1" customWidth="1"/>
    <col min="8964" max="8967" width="9.140625" style="235"/>
    <col min="8968" max="8968" width="14.85546875" style="235" customWidth="1"/>
    <col min="8969" max="9216" width="9.140625" style="235"/>
    <col min="9217" max="9217" width="95.140625" style="235" customWidth="1"/>
    <col min="9218" max="9218" width="9.140625" style="235"/>
    <col min="9219" max="9219" width="19.5703125" style="235" bestFit="1" customWidth="1"/>
    <col min="9220" max="9223" width="9.140625" style="235"/>
    <col min="9224" max="9224" width="14.85546875" style="235" customWidth="1"/>
    <col min="9225" max="9472" width="9.140625" style="235"/>
    <col min="9473" max="9473" width="95.140625" style="235" customWidth="1"/>
    <col min="9474" max="9474" width="9.140625" style="235"/>
    <col min="9475" max="9475" width="19.5703125" style="235" bestFit="1" customWidth="1"/>
    <col min="9476" max="9479" width="9.140625" style="235"/>
    <col min="9480" max="9480" width="14.85546875" style="235" customWidth="1"/>
    <col min="9481" max="9728" width="9.140625" style="235"/>
    <col min="9729" max="9729" width="95.140625" style="235" customWidth="1"/>
    <col min="9730" max="9730" width="9.140625" style="235"/>
    <col min="9731" max="9731" width="19.5703125" style="235" bestFit="1" customWidth="1"/>
    <col min="9732" max="9735" width="9.140625" style="235"/>
    <col min="9736" max="9736" width="14.85546875" style="235" customWidth="1"/>
    <col min="9737" max="9984" width="9.140625" style="235"/>
    <col min="9985" max="9985" width="95.140625" style="235" customWidth="1"/>
    <col min="9986" max="9986" width="9.140625" style="235"/>
    <col min="9987" max="9987" width="19.5703125" style="235" bestFit="1" customWidth="1"/>
    <col min="9988" max="9991" width="9.140625" style="235"/>
    <col min="9992" max="9992" width="14.85546875" style="235" customWidth="1"/>
    <col min="9993" max="10240" width="9.140625" style="235"/>
    <col min="10241" max="10241" width="95.140625" style="235" customWidth="1"/>
    <col min="10242" max="10242" width="9.140625" style="235"/>
    <col min="10243" max="10243" width="19.5703125" style="235" bestFit="1" customWidth="1"/>
    <col min="10244" max="10247" width="9.140625" style="235"/>
    <col min="10248" max="10248" width="14.85546875" style="235" customWidth="1"/>
    <col min="10249" max="10496" width="9.140625" style="235"/>
    <col min="10497" max="10497" width="95.140625" style="235" customWidth="1"/>
    <col min="10498" max="10498" width="9.140625" style="235"/>
    <col min="10499" max="10499" width="19.5703125" style="235" bestFit="1" customWidth="1"/>
    <col min="10500" max="10503" width="9.140625" style="235"/>
    <col min="10504" max="10504" width="14.85546875" style="235" customWidth="1"/>
    <col min="10505" max="10752" width="9.140625" style="235"/>
    <col min="10753" max="10753" width="95.140625" style="235" customWidth="1"/>
    <col min="10754" max="10754" width="9.140625" style="235"/>
    <col min="10755" max="10755" width="19.5703125" style="235" bestFit="1" customWidth="1"/>
    <col min="10756" max="10759" width="9.140625" style="235"/>
    <col min="10760" max="10760" width="14.85546875" style="235" customWidth="1"/>
    <col min="10761" max="11008" width="9.140625" style="235"/>
    <col min="11009" max="11009" width="95.140625" style="235" customWidth="1"/>
    <col min="11010" max="11010" width="9.140625" style="235"/>
    <col min="11011" max="11011" width="19.5703125" style="235" bestFit="1" customWidth="1"/>
    <col min="11012" max="11015" width="9.140625" style="235"/>
    <col min="11016" max="11016" width="14.85546875" style="235" customWidth="1"/>
    <col min="11017" max="11264" width="9.140625" style="235"/>
    <col min="11265" max="11265" width="95.140625" style="235" customWidth="1"/>
    <col min="11266" max="11266" width="9.140625" style="235"/>
    <col min="11267" max="11267" width="19.5703125" style="235" bestFit="1" customWidth="1"/>
    <col min="11268" max="11271" width="9.140625" style="235"/>
    <col min="11272" max="11272" width="14.85546875" style="235" customWidth="1"/>
    <col min="11273" max="11520" width="9.140625" style="235"/>
    <col min="11521" max="11521" width="95.140625" style="235" customWidth="1"/>
    <col min="11522" max="11522" width="9.140625" style="235"/>
    <col min="11523" max="11523" width="19.5703125" style="235" bestFit="1" customWidth="1"/>
    <col min="11524" max="11527" width="9.140625" style="235"/>
    <col min="11528" max="11528" width="14.85546875" style="235" customWidth="1"/>
    <col min="11529" max="11776" width="9.140625" style="235"/>
    <col min="11777" max="11777" width="95.140625" style="235" customWidth="1"/>
    <col min="11778" max="11778" width="9.140625" style="235"/>
    <col min="11779" max="11779" width="19.5703125" style="235" bestFit="1" customWidth="1"/>
    <col min="11780" max="11783" width="9.140625" style="235"/>
    <col min="11784" max="11784" width="14.85546875" style="235" customWidth="1"/>
    <col min="11785" max="12032" width="9.140625" style="235"/>
    <col min="12033" max="12033" width="95.140625" style="235" customWidth="1"/>
    <col min="12034" max="12034" width="9.140625" style="235"/>
    <col min="12035" max="12035" width="19.5703125" style="235" bestFit="1" customWidth="1"/>
    <col min="12036" max="12039" width="9.140625" style="235"/>
    <col min="12040" max="12040" width="14.85546875" style="235" customWidth="1"/>
    <col min="12041" max="12288" width="9.140625" style="235"/>
    <col min="12289" max="12289" width="95.140625" style="235" customWidth="1"/>
    <col min="12290" max="12290" width="9.140625" style="235"/>
    <col min="12291" max="12291" width="19.5703125" style="235" bestFit="1" customWidth="1"/>
    <col min="12292" max="12295" width="9.140625" style="235"/>
    <col min="12296" max="12296" width="14.85546875" style="235" customWidth="1"/>
    <col min="12297" max="12544" width="9.140625" style="235"/>
    <col min="12545" max="12545" width="95.140625" style="235" customWidth="1"/>
    <col min="12546" max="12546" width="9.140625" style="235"/>
    <col min="12547" max="12547" width="19.5703125" style="235" bestFit="1" customWidth="1"/>
    <col min="12548" max="12551" width="9.140625" style="235"/>
    <col min="12552" max="12552" width="14.85546875" style="235" customWidth="1"/>
    <col min="12553" max="12800" width="9.140625" style="235"/>
    <col min="12801" max="12801" width="95.140625" style="235" customWidth="1"/>
    <col min="12802" max="12802" width="9.140625" style="235"/>
    <col min="12803" max="12803" width="19.5703125" style="235" bestFit="1" customWidth="1"/>
    <col min="12804" max="12807" width="9.140625" style="235"/>
    <col min="12808" max="12808" width="14.85546875" style="235" customWidth="1"/>
    <col min="12809" max="13056" width="9.140625" style="235"/>
    <col min="13057" max="13057" width="95.140625" style="235" customWidth="1"/>
    <col min="13058" max="13058" width="9.140625" style="235"/>
    <col min="13059" max="13059" width="19.5703125" style="235" bestFit="1" customWidth="1"/>
    <col min="13060" max="13063" width="9.140625" style="235"/>
    <col min="13064" max="13064" width="14.85546875" style="235" customWidth="1"/>
    <col min="13065" max="13312" width="9.140625" style="235"/>
    <col min="13313" max="13313" width="95.140625" style="235" customWidth="1"/>
    <col min="13314" max="13314" width="9.140625" style="235"/>
    <col min="13315" max="13315" width="19.5703125" style="235" bestFit="1" customWidth="1"/>
    <col min="13316" max="13319" width="9.140625" style="235"/>
    <col min="13320" max="13320" width="14.85546875" style="235" customWidth="1"/>
    <col min="13321" max="13568" width="9.140625" style="235"/>
    <col min="13569" max="13569" width="95.140625" style="235" customWidth="1"/>
    <col min="13570" max="13570" width="9.140625" style="235"/>
    <col min="13571" max="13571" width="19.5703125" style="235" bestFit="1" customWidth="1"/>
    <col min="13572" max="13575" width="9.140625" style="235"/>
    <col min="13576" max="13576" width="14.85546875" style="235" customWidth="1"/>
    <col min="13577" max="13824" width="9.140625" style="235"/>
    <col min="13825" max="13825" width="95.140625" style="235" customWidth="1"/>
    <col min="13826" max="13826" width="9.140625" style="235"/>
    <col min="13827" max="13827" width="19.5703125" style="235" bestFit="1" customWidth="1"/>
    <col min="13828" max="13831" width="9.140625" style="235"/>
    <col min="13832" max="13832" width="14.85546875" style="235" customWidth="1"/>
    <col min="13833" max="14080" width="9.140625" style="235"/>
    <col min="14081" max="14081" width="95.140625" style="235" customWidth="1"/>
    <col min="14082" max="14082" width="9.140625" style="235"/>
    <col min="14083" max="14083" width="19.5703125" style="235" bestFit="1" customWidth="1"/>
    <col min="14084" max="14087" width="9.140625" style="235"/>
    <col min="14088" max="14088" width="14.85546875" style="235" customWidth="1"/>
    <col min="14089" max="14336" width="9.140625" style="235"/>
    <col min="14337" max="14337" width="95.140625" style="235" customWidth="1"/>
    <col min="14338" max="14338" width="9.140625" style="235"/>
    <col min="14339" max="14339" width="19.5703125" style="235" bestFit="1" customWidth="1"/>
    <col min="14340" max="14343" width="9.140625" style="235"/>
    <col min="14344" max="14344" width="14.85546875" style="235" customWidth="1"/>
    <col min="14345" max="14592" width="9.140625" style="235"/>
    <col min="14593" max="14593" width="95.140625" style="235" customWidth="1"/>
    <col min="14594" max="14594" width="9.140625" style="235"/>
    <col min="14595" max="14595" width="19.5703125" style="235" bestFit="1" customWidth="1"/>
    <col min="14596" max="14599" width="9.140625" style="235"/>
    <col min="14600" max="14600" width="14.85546875" style="235" customWidth="1"/>
    <col min="14601" max="14848" width="9.140625" style="235"/>
    <col min="14849" max="14849" width="95.140625" style="235" customWidth="1"/>
    <col min="14850" max="14850" width="9.140625" style="235"/>
    <col min="14851" max="14851" width="19.5703125" style="235" bestFit="1" customWidth="1"/>
    <col min="14852" max="14855" width="9.140625" style="235"/>
    <col min="14856" max="14856" width="14.85546875" style="235" customWidth="1"/>
    <col min="14857" max="15104" width="9.140625" style="235"/>
    <col min="15105" max="15105" width="95.140625" style="235" customWidth="1"/>
    <col min="15106" max="15106" width="9.140625" style="235"/>
    <col min="15107" max="15107" width="19.5703125" style="235" bestFit="1" customWidth="1"/>
    <col min="15108" max="15111" width="9.140625" style="235"/>
    <col min="15112" max="15112" width="14.85546875" style="235" customWidth="1"/>
    <col min="15113" max="15360" width="9.140625" style="235"/>
    <col min="15361" max="15361" width="95.140625" style="235" customWidth="1"/>
    <col min="15362" max="15362" width="9.140625" style="235"/>
    <col min="15363" max="15363" width="19.5703125" style="235" bestFit="1" customWidth="1"/>
    <col min="15364" max="15367" width="9.140625" style="235"/>
    <col min="15368" max="15368" width="14.85546875" style="235" customWidth="1"/>
    <col min="15369" max="15616" width="9.140625" style="235"/>
    <col min="15617" max="15617" width="95.140625" style="235" customWidth="1"/>
    <col min="15618" max="15618" width="9.140625" style="235"/>
    <col min="15619" max="15619" width="19.5703125" style="235" bestFit="1" customWidth="1"/>
    <col min="15620" max="15623" width="9.140625" style="235"/>
    <col min="15624" max="15624" width="14.85546875" style="235" customWidth="1"/>
    <col min="15625" max="15872" width="9.140625" style="235"/>
    <col min="15873" max="15873" width="95.140625" style="235" customWidth="1"/>
    <col min="15874" max="15874" width="9.140625" style="235"/>
    <col min="15875" max="15875" width="19.5703125" style="235" bestFit="1" customWidth="1"/>
    <col min="15876" max="15879" width="9.140625" style="235"/>
    <col min="15880" max="15880" width="14.85546875" style="235" customWidth="1"/>
    <col min="15881" max="16128" width="9.140625" style="235"/>
    <col min="16129" max="16129" width="95.140625" style="235" customWidth="1"/>
    <col min="16130" max="16130" width="9.140625" style="235"/>
    <col min="16131" max="16131" width="19.5703125" style="235" bestFit="1" customWidth="1"/>
    <col min="16132" max="16135" width="9.140625" style="235"/>
    <col min="16136" max="16136" width="14.85546875" style="235" customWidth="1"/>
    <col min="16137" max="16384" width="9.140625" style="235"/>
  </cols>
  <sheetData>
    <row r="1" spans="1:7" ht="15.75" x14ac:dyDescent="0.25">
      <c r="A1" s="370" t="s">
        <v>2422</v>
      </c>
      <c r="C1" s="371"/>
    </row>
    <row r="2" spans="1:7" ht="15.75" x14ac:dyDescent="0.25">
      <c r="A2" s="370" t="s">
        <v>2175</v>
      </c>
    </row>
    <row r="3" spans="1:7" ht="12.75" customHeight="1" thickBot="1" x14ac:dyDescent="0.3">
      <c r="A3" s="372"/>
      <c r="C3" s="373"/>
      <c r="G3" s="373"/>
    </row>
    <row r="4" spans="1:7" ht="12.75" customHeight="1" thickTop="1" x14ac:dyDescent="0.25">
      <c r="A4" s="378"/>
      <c r="C4" s="379"/>
      <c r="G4" s="379"/>
    </row>
    <row r="5" spans="1:7" ht="12.75" customHeight="1" x14ac:dyDescent="0.25">
      <c r="A5" s="380" t="s">
        <v>2176</v>
      </c>
      <c r="C5" s="379"/>
      <c r="G5" s="379"/>
    </row>
    <row r="6" spans="1:7" ht="15" customHeight="1" x14ac:dyDescent="0.25">
      <c r="A6" s="124" t="s">
        <v>2177</v>
      </c>
      <c r="C6" s="379"/>
      <c r="G6" s="379"/>
    </row>
    <row r="7" spans="1:7" ht="15" customHeight="1" x14ac:dyDescent="0.25">
      <c r="A7" s="124" t="s">
        <v>2178</v>
      </c>
      <c r="C7" s="379"/>
      <c r="G7" s="379"/>
    </row>
    <row r="8" spans="1:7" ht="12.75" customHeight="1" x14ac:dyDescent="0.25">
      <c r="A8" s="123" t="s">
        <v>2179</v>
      </c>
      <c r="C8" s="379"/>
      <c r="G8" s="379"/>
    </row>
    <row r="9" spans="1:7" ht="12.75" customHeight="1" x14ac:dyDescent="0.25">
      <c r="A9" s="123" t="s">
        <v>2441</v>
      </c>
      <c r="C9" s="379"/>
      <c r="G9" s="379"/>
    </row>
    <row r="10" spans="1:7" ht="12.75" customHeight="1" thickBot="1" x14ac:dyDescent="0.3">
      <c r="A10" s="381"/>
      <c r="C10" s="379"/>
      <c r="G10" s="379"/>
    </row>
    <row r="11" spans="1:7" ht="15.75" thickTop="1" x14ac:dyDescent="0.25">
      <c r="A11" s="382"/>
      <c r="C11" s="379"/>
      <c r="G11" s="379"/>
    </row>
    <row r="12" spans="1:7" x14ac:dyDescent="0.25">
      <c r="A12" s="380" t="s">
        <v>2180</v>
      </c>
      <c r="G12" s="379"/>
    </row>
    <row r="13" spans="1:7" x14ac:dyDescent="0.25">
      <c r="A13" s="383" t="s">
        <v>2423</v>
      </c>
      <c r="B13" s="384"/>
      <c r="G13" s="379"/>
    </row>
    <row r="14" spans="1:7" x14ac:dyDescent="0.25">
      <c r="A14" s="385" t="s">
        <v>2424</v>
      </c>
      <c r="B14" s="384"/>
      <c r="G14" s="379"/>
    </row>
    <row r="15" spans="1:7" x14ac:dyDescent="0.25">
      <c r="A15" s="385" t="s">
        <v>2425</v>
      </c>
      <c r="B15" s="384"/>
      <c r="C15" s="379"/>
    </row>
    <row r="16" spans="1:7" x14ac:dyDescent="0.25">
      <c r="A16" s="386"/>
      <c r="B16" s="384"/>
      <c r="C16" s="379"/>
    </row>
    <row r="18" spans="1:9" x14ac:dyDescent="0.25">
      <c r="A18" s="380" t="s">
        <v>2181</v>
      </c>
    </row>
    <row r="19" spans="1:9" x14ac:dyDescent="0.25">
      <c r="A19" s="387" t="s">
        <v>2440</v>
      </c>
    </row>
    <row r="20" spans="1:9" x14ac:dyDescent="0.25">
      <c r="A20" s="379"/>
    </row>
    <row r="21" spans="1:9" x14ac:dyDescent="0.25">
      <c r="A21" s="125" t="s">
        <v>2182</v>
      </c>
    </row>
    <row r="22" spans="1:9" x14ac:dyDescent="0.25">
      <c r="A22" s="388" t="s">
        <v>2426</v>
      </c>
      <c r="B22" s="167"/>
      <c r="C22" s="389"/>
      <c r="D22" s="167"/>
      <c r="E22" s="167"/>
      <c r="F22" s="167"/>
      <c r="G22" s="167"/>
      <c r="H22" s="167"/>
      <c r="I22" s="167"/>
    </row>
    <row r="23" spans="1:9" x14ac:dyDescent="0.25">
      <c r="A23" s="388"/>
      <c r="B23" s="167"/>
      <c r="C23" s="389"/>
      <c r="D23" s="167"/>
      <c r="E23" s="167"/>
      <c r="F23" s="167"/>
      <c r="G23" s="167"/>
      <c r="H23" s="167"/>
      <c r="I23" s="167"/>
    </row>
    <row r="24" spans="1:9" x14ac:dyDescent="0.25">
      <c r="A24" s="125" t="s">
        <v>2183</v>
      </c>
      <c r="B24" s="167"/>
      <c r="C24" s="389"/>
      <c r="D24" s="167"/>
      <c r="E24" s="167"/>
      <c r="F24" s="167"/>
      <c r="G24" s="167"/>
      <c r="H24" s="167"/>
      <c r="I24" s="167"/>
    </row>
    <row r="25" spans="1:9" x14ac:dyDescent="0.25">
      <c r="A25" s="390" t="s">
        <v>2184</v>
      </c>
      <c r="B25" s="167"/>
      <c r="C25" s="389"/>
      <c r="D25" s="167"/>
      <c r="E25" s="167"/>
      <c r="F25" s="167"/>
      <c r="G25" s="167"/>
      <c r="H25" s="167"/>
      <c r="I25" s="167"/>
    </row>
    <row r="26" spans="1:9" x14ac:dyDescent="0.25">
      <c r="A26" s="388"/>
      <c r="B26" s="167"/>
      <c r="C26" s="389"/>
      <c r="D26" s="167"/>
      <c r="E26" s="167"/>
      <c r="F26" s="167"/>
      <c r="G26" s="167"/>
      <c r="H26" s="167"/>
      <c r="I26" s="167"/>
    </row>
    <row r="27" spans="1:9" x14ac:dyDescent="0.25">
      <c r="A27" s="125" t="s">
        <v>2185</v>
      </c>
      <c r="B27" s="167"/>
      <c r="C27" s="389"/>
      <c r="D27" s="167"/>
      <c r="E27" s="167"/>
      <c r="F27" s="167"/>
      <c r="G27" s="167"/>
      <c r="H27" s="167"/>
      <c r="I27" s="167"/>
    </row>
    <row r="28" spans="1:9" ht="12.75" customHeight="1" x14ac:dyDescent="0.25">
      <c r="A28" s="428" t="s">
        <v>2427</v>
      </c>
      <c r="B28" s="167"/>
      <c r="C28" s="391"/>
      <c r="D28" s="427"/>
      <c r="E28" s="427"/>
      <c r="F28" s="427"/>
      <c r="G28" s="427"/>
      <c r="H28" s="374"/>
      <c r="I28" s="167"/>
    </row>
    <row r="29" spans="1:9" ht="12.75" customHeight="1" x14ac:dyDescent="0.25">
      <c r="A29" s="428"/>
      <c r="B29" s="167"/>
      <c r="C29" s="391"/>
      <c r="D29" s="391"/>
      <c r="E29" s="391"/>
      <c r="F29" s="391"/>
      <c r="G29" s="391"/>
      <c r="H29" s="374"/>
      <c r="I29" s="167"/>
    </row>
    <row r="30" spans="1:9" ht="12.75" customHeight="1" x14ac:dyDescent="0.25">
      <c r="A30" s="428"/>
      <c r="B30" s="167"/>
      <c r="C30" s="391"/>
      <c r="D30" s="391"/>
      <c r="E30" s="391"/>
      <c r="F30" s="391"/>
      <c r="G30" s="391"/>
      <c r="H30" s="374"/>
      <c r="I30" s="167"/>
    </row>
    <row r="31" spans="1:9" ht="12.75" customHeight="1" x14ac:dyDescent="0.25">
      <c r="A31" s="390"/>
      <c r="B31" s="167"/>
      <c r="C31" s="391"/>
      <c r="D31" s="427"/>
      <c r="E31" s="427"/>
      <c r="F31" s="427"/>
      <c r="G31" s="427"/>
      <c r="H31" s="374"/>
      <c r="I31" s="167"/>
    </row>
    <row r="32" spans="1:9" ht="12.75" customHeight="1" x14ac:dyDescent="0.25">
      <c r="A32" s="125" t="s">
        <v>2428</v>
      </c>
      <c r="B32" s="167"/>
      <c r="D32" s="391"/>
      <c r="E32" s="391"/>
      <c r="F32" s="391"/>
      <c r="G32" s="391"/>
      <c r="H32" s="374"/>
      <c r="I32" s="167"/>
    </row>
    <row r="33" spans="1:9" ht="12.75" customHeight="1" x14ac:dyDescent="0.25">
      <c r="A33" s="428" t="s">
        <v>2429</v>
      </c>
      <c r="B33" s="167"/>
      <c r="C33" s="391"/>
      <c r="D33" s="391"/>
      <c r="E33" s="391"/>
      <c r="F33" s="391"/>
      <c r="G33" s="391"/>
      <c r="H33" s="374"/>
      <c r="I33" s="167"/>
    </row>
    <row r="34" spans="1:9" ht="12.75" customHeight="1" x14ac:dyDescent="0.25">
      <c r="A34" s="428"/>
      <c r="B34" s="167"/>
      <c r="C34" s="391"/>
      <c r="D34" s="391"/>
      <c r="E34" s="391"/>
      <c r="F34" s="391"/>
      <c r="G34" s="391"/>
      <c r="H34" s="374"/>
      <c r="I34" s="167"/>
    </row>
    <row r="35" spans="1:9" ht="12.75" customHeight="1" x14ac:dyDescent="0.25">
      <c r="A35" s="428"/>
      <c r="B35" s="167"/>
      <c r="C35" s="391"/>
      <c r="D35" s="391"/>
      <c r="E35" s="391"/>
      <c r="F35" s="391"/>
      <c r="G35" s="391"/>
      <c r="H35" s="374"/>
      <c r="I35" s="167"/>
    </row>
    <row r="36" spans="1:9" ht="12.75" customHeight="1" x14ac:dyDescent="0.25">
      <c r="A36" s="428"/>
    </row>
    <row r="37" spans="1:9" ht="12.75" customHeight="1" x14ac:dyDescent="0.25">
      <c r="A37" s="384"/>
      <c r="C37" s="392"/>
    </row>
    <row r="38" spans="1:9" ht="12.75" customHeight="1" x14ac:dyDescent="0.25">
      <c r="A38" s="125" t="s">
        <v>2430</v>
      </c>
      <c r="C38" s="379"/>
    </row>
    <row r="39" spans="1:9" ht="12.75" customHeight="1" x14ac:dyDescent="0.25">
      <c r="A39" s="426" t="s">
        <v>2431</v>
      </c>
      <c r="C39" s="379"/>
    </row>
    <row r="40" spans="1:9" ht="12.75" customHeight="1" x14ac:dyDescent="0.25">
      <c r="A40" s="426"/>
    </row>
    <row r="41" spans="1:9" ht="12.75" customHeight="1" x14ac:dyDescent="0.25">
      <c r="A41" s="393"/>
    </row>
    <row r="42" spans="1:9" ht="12.75" customHeight="1" x14ac:dyDescent="0.25">
      <c r="A42" s="428" t="s">
        <v>2562</v>
      </c>
    </row>
    <row r="43" spans="1:9" ht="12.75" customHeight="1" x14ac:dyDescent="0.25">
      <c r="A43" s="428"/>
    </row>
    <row r="44" spans="1:9" ht="20.25" customHeight="1" x14ac:dyDescent="0.25">
      <c r="A44" s="428"/>
    </row>
    <row r="45" spans="1:9" ht="16.5" customHeight="1" x14ac:dyDescent="0.25">
      <c r="A45" s="428"/>
    </row>
    <row r="46" spans="1:9" ht="12" customHeight="1" x14ac:dyDescent="0.25">
      <c r="A46" s="428"/>
    </row>
    <row r="47" spans="1:9" ht="12.75" customHeight="1" x14ac:dyDescent="0.25">
      <c r="A47" s="428"/>
      <c r="B47" s="167"/>
      <c r="C47" s="391"/>
      <c r="D47" s="391"/>
      <c r="E47" s="391"/>
      <c r="F47" s="391"/>
      <c r="G47" s="391"/>
      <c r="H47" s="374"/>
      <c r="I47" s="167"/>
    </row>
    <row r="48" spans="1:9" ht="12.75" customHeight="1" x14ac:dyDescent="0.25">
      <c r="A48" s="384"/>
      <c r="B48" s="167"/>
      <c r="C48" s="391"/>
      <c r="D48" s="391"/>
      <c r="E48" s="391"/>
      <c r="F48" s="391"/>
      <c r="G48" s="391"/>
      <c r="H48" s="374"/>
      <c r="I48" s="167"/>
    </row>
    <row r="49" spans="1:9" ht="12.75" customHeight="1" x14ac:dyDescent="0.25">
      <c r="A49" s="125" t="s">
        <v>2433</v>
      </c>
      <c r="B49" s="167"/>
      <c r="C49" s="391"/>
      <c r="D49" s="391"/>
      <c r="E49" s="391"/>
      <c r="F49" s="391"/>
      <c r="G49" s="391"/>
      <c r="H49" s="374"/>
      <c r="I49" s="167"/>
    </row>
    <row r="50" spans="1:9" ht="12.75" customHeight="1" x14ac:dyDescent="0.25">
      <c r="A50" s="428" t="s">
        <v>2432</v>
      </c>
      <c r="B50" s="167"/>
      <c r="C50" s="391"/>
      <c r="D50" s="391"/>
      <c r="E50" s="391"/>
      <c r="F50" s="391"/>
      <c r="G50" s="391"/>
      <c r="H50" s="374"/>
      <c r="I50" s="167"/>
    </row>
    <row r="51" spans="1:9" ht="12.75" customHeight="1" x14ac:dyDescent="0.25">
      <c r="A51" s="428"/>
      <c r="B51" s="167"/>
      <c r="C51" s="391"/>
      <c r="D51" s="391"/>
      <c r="E51" s="391"/>
      <c r="F51" s="391"/>
      <c r="G51" s="391"/>
      <c r="H51" s="374"/>
      <c r="I51" s="167"/>
    </row>
    <row r="52" spans="1:9" ht="12.75" customHeight="1" x14ac:dyDescent="0.25">
      <c r="A52" s="428"/>
    </row>
    <row r="53" spans="1:9" ht="12.75" customHeight="1" x14ac:dyDescent="0.25">
      <c r="A53" s="428"/>
      <c r="C53" s="392"/>
    </row>
    <row r="54" spans="1:9" ht="12.75" customHeight="1" x14ac:dyDescent="0.25">
      <c r="A54" s="385"/>
      <c r="C54" s="379"/>
    </row>
    <row r="55" spans="1:9" ht="12.75" customHeight="1" x14ac:dyDescent="0.25">
      <c r="A55" s="125" t="s">
        <v>2434</v>
      </c>
      <c r="C55" s="379" t="s">
        <v>2436</v>
      </c>
    </row>
    <row r="56" spans="1:9" ht="12.75" customHeight="1" x14ac:dyDescent="0.25">
      <c r="A56" s="426" t="s">
        <v>2435</v>
      </c>
    </row>
    <row r="57" spans="1:9" ht="12.75" customHeight="1" x14ac:dyDescent="0.25">
      <c r="A57" s="426"/>
    </row>
    <row r="58" spans="1:9" ht="12.75" customHeight="1" x14ac:dyDescent="0.25">
      <c r="A58" s="393"/>
    </row>
    <row r="59" spans="1:9" ht="24" customHeight="1" x14ac:dyDescent="0.25">
      <c r="A59" s="428" t="s">
        <v>2563</v>
      </c>
    </row>
    <row r="60" spans="1:9" ht="12.75" customHeight="1" x14ac:dyDescent="0.25">
      <c r="A60" s="428"/>
    </row>
    <row r="61" spans="1:9" ht="12.75" customHeight="1" x14ac:dyDescent="0.25">
      <c r="A61" s="428"/>
    </row>
    <row r="62" spans="1:9" ht="12.75" customHeight="1" x14ac:dyDescent="0.25">
      <c r="A62" s="428"/>
      <c r="B62" s="167"/>
      <c r="C62" s="391"/>
      <c r="D62" s="391"/>
      <c r="E62" s="391"/>
      <c r="F62" s="391"/>
      <c r="G62" s="391"/>
      <c r="H62" s="374"/>
      <c r="I62" s="167"/>
    </row>
    <row r="63" spans="1:9" x14ac:dyDescent="0.25">
      <c r="A63" s="428"/>
      <c r="B63" s="376"/>
      <c r="C63" s="391"/>
      <c r="D63" s="427"/>
      <c r="E63" s="427"/>
      <c r="F63" s="427"/>
      <c r="G63" s="427"/>
      <c r="H63" s="374"/>
      <c r="I63" s="167"/>
    </row>
    <row r="64" spans="1:9" ht="12.75" customHeight="1" x14ac:dyDescent="0.25">
      <c r="A64" s="428"/>
    </row>
    <row r="65" spans="1:9" ht="12.75" customHeight="1" x14ac:dyDescent="0.25">
      <c r="A65" s="385"/>
    </row>
    <row r="66" spans="1:9" ht="12.75" customHeight="1" x14ac:dyDescent="0.25">
      <c r="A66" s="125" t="s">
        <v>2437</v>
      </c>
    </row>
    <row r="67" spans="1:9" ht="12.75" customHeight="1" x14ac:dyDescent="0.25">
      <c r="A67" s="426" t="s">
        <v>2186</v>
      </c>
    </row>
    <row r="68" spans="1:9" ht="12.75" customHeight="1" x14ac:dyDescent="0.25">
      <c r="A68" s="426"/>
    </row>
    <row r="69" spans="1:9" x14ac:dyDescent="0.25">
      <c r="A69" s="426"/>
      <c r="B69" s="376"/>
      <c r="C69" s="391"/>
      <c r="D69" s="427"/>
      <c r="E69" s="427"/>
      <c r="F69" s="427"/>
      <c r="G69" s="427"/>
      <c r="H69" s="374"/>
      <c r="I69" s="167"/>
    </row>
    <row r="70" spans="1:9" ht="20.25" customHeight="1" x14ac:dyDescent="0.25">
      <c r="A70" s="426"/>
    </row>
    <row r="71" spans="1:9" ht="12.75" customHeight="1" x14ac:dyDescent="0.25">
      <c r="A71" s="387"/>
    </row>
    <row r="72" spans="1:9" ht="12.75" customHeight="1" x14ac:dyDescent="0.25">
      <c r="A72" s="125" t="s">
        <v>2438</v>
      </c>
    </row>
    <row r="73" spans="1:9" x14ac:dyDescent="0.25">
      <c r="A73" s="426" t="s">
        <v>2187</v>
      </c>
      <c r="B73" s="376"/>
      <c r="C73" s="391"/>
      <c r="D73" s="427"/>
      <c r="E73" s="427"/>
      <c r="F73" s="427"/>
      <c r="G73" s="427"/>
      <c r="H73" s="374"/>
      <c r="I73" s="167"/>
    </row>
    <row r="74" spans="1:9" ht="12.75" customHeight="1" x14ac:dyDescent="0.25">
      <c r="A74" s="426"/>
    </row>
    <row r="75" spans="1:9" ht="12.75" customHeight="1" x14ac:dyDescent="0.25">
      <c r="A75" s="387"/>
    </row>
    <row r="76" spans="1:9" ht="12.75" customHeight="1" x14ac:dyDescent="0.25">
      <c r="A76" s="125" t="s">
        <v>2439</v>
      </c>
    </row>
    <row r="77" spans="1:9" ht="12.75" customHeight="1" x14ac:dyDescent="0.25">
      <c r="A77" s="426" t="s">
        <v>2188</v>
      </c>
    </row>
    <row r="78" spans="1:9" ht="12.75" customHeight="1" x14ac:dyDescent="0.25">
      <c r="A78" s="426"/>
    </row>
    <row r="79" spans="1:9" x14ac:dyDescent="0.25">
      <c r="A79" s="426"/>
      <c r="F79" s="167"/>
      <c r="G79" s="167"/>
      <c r="H79" s="167"/>
    </row>
    <row r="80" spans="1:9" ht="12.75" customHeight="1" x14ac:dyDescent="0.25">
      <c r="A80" s="394"/>
      <c r="C80" s="395"/>
      <c r="F80" s="167"/>
      <c r="G80" s="167"/>
      <c r="H80" s="167"/>
    </row>
    <row r="81" spans="1:8" ht="12.75" customHeight="1" x14ac:dyDescent="0.25">
      <c r="A81" s="390"/>
      <c r="C81" s="395"/>
      <c r="F81" s="167"/>
      <c r="G81" s="167"/>
      <c r="H81" s="167"/>
    </row>
    <row r="82" spans="1:8" ht="12.75" customHeight="1" x14ac:dyDescent="0.25">
      <c r="A82" s="380" t="s">
        <v>2189</v>
      </c>
      <c r="C82" s="395"/>
      <c r="F82" s="167"/>
      <c r="G82" s="167"/>
      <c r="H82" s="167"/>
    </row>
    <row r="83" spans="1:8" ht="12.75" customHeight="1" x14ac:dyDescent="0.25">
      <c r="A83" s="431" t="s">
        <v>2448</v>
      </c>
      <c r="C83" s="395"/>
      <c r="F83" s="167"/>
      <c r="G83" s="167"/>
      <c r="H83" s="167"/>
    </row>
    <row r="84" spans="1:8" ht="12.75" customHeight="1" x14ac:dyDescent="0.25">
      <c r="A84" s="431"/>
      <c r="C84" s="395"/>
      <c r="F84" s="167"/>
      <c r="G84" s="167"/>
      <c r="H84" s="167"/>
    </row>
    <row r="85" spans="1:8" ht="12.75" customHeight="1" x14ac:dyDescent="0.25">
      <c r="A85" s="431"/>
      <c r="C85" s="395"/>
      <c r="F85" s="167"/>
      <c r="G85" s="167"/>
      <c r="H85" s="167"/>
    </row>
    <row r="86" spans="1:8" ht="12.75" customHeight="1" x14ac:dyDescent="0.25">
      <c r="A86" s="431"/>
      <c r="C86" s="395"/>
      <c r="F86" s="167"/>
      <c r="G86" s="167"/>
      <c r="H86" s="167"/>
    </row>
    <row r="87" spans="1:8" ht="12.75" customHeight="1" x14ac:dyDescent="0.25">
      <c r="A87" s="431"/>
      <c r="C87" s="395"/>
      <c r="F87" s="167"/>
      <c r="G87" s="167"/>
      <c r="H87" s="167"/>
    </row>
    <row r="88" spans="1:8" x14ac:dyDescent="0.25">
      <c r="A88" s="431"/>
      <c r="F88" s="167"/>
      <c r="G88" s="167"/>
      <c r="H88" s="167"/>
    </row>
    <row r="89" spans="1:8" ht="24" customHeight="1" x14ac:dyDescent="0.25">
      <c r="A89" s="431"/>
      <c r="F89" s="167"/>
      <c r="G89" s="167"/>
      <c r="H89" s="167"/>
    </row>
    <row r="90" spans="1:8" x14ac:dyDescent="0.25">
      <c r="A90" s="377"/>
      <c r="F90" s="167"/>
      <c r="G90" s="167"/>
      <c r="H90" s="167"/>
    </row>
    <row r="91" spans="1:8" x14ac:dyDescent="0.25">
      <c r="A91" s="431" t="s">
        <v>2449</v>
      </c>
      <c r="F91" s="167"/>
      <c r="G91" s="167"/>
      <c r="H91" s="167"/>
    </row>
    <row r="92" spans="1:8" x14ac:dyDescent="0.25">
      <c r="A92" s="431"/>
      <c r="F92" s="167"/>
      <c r="G92" s="167"/>
      <c r="H92" s="167"/>
    </row>
    <row r="93" spans="1:8" x14ac:dyDescent="0.25">
      <c r="A93" s="377"/>
      <c r="F93" s="167"/>
      <c r="G93" s="167"/>
      <c r="H93" s="167"/>
    </row>
    <row r="94" spans="1:8" ht="15" customHeight="1" x14ac:dyDescent="0.25">
      <c r="A94" s="431" t="s">
        <v>2450</v>
      </c>
      <c r="F94" s="167"/>
      <c r="G94" s="167"/>
      <c r="H94" s="167"/>
    </row>
    <row r="95" spans="1:8" x14ac:dyDescent="0.25">
      <c r="A95" s="431"/>
      <c r="F95" s="167"/>
      <c r="G95" s="167"/>
      <c r="H95" s="167"/>
    </row>
    <row r="96" spans="1:8" x14ac:dyDescent="0.25">
      <c r="A96" s="377"/>
      <c r="F96" s="167"/>
      <c r="G96" s="167"/>
      <c r="H96" s="167"/>
    </row>
    <row r="97" spans="1:8" x14ac:dyDescent="0.25">
      <c r="A97" s="431" t="s">
        <v>2451</v>
      </c>
      <c r="F97" s="167"/>
      <c r="G97" s="167"/>
      <c r="H97" s="167"/>
    </row>
    <row r="98" spans="1:8" x14ac:dyDescent="0.25">
      <c r="A98" s="431"/>
      <c r="F98" s="167"/>
      <c r="G98" s="167"/>
      <c r="H98" s="167"/>
    </row>
    <row r="99" spans="1:8" ht="15" customHeight="1" x14ac:dyDescent="0.25">
      <c r="A99" s="431"/>
    </row>
    <row r="100" spans="1:8" x14ac:dyDescent="0.25">
      <c r="A100" s="431"/>
    </row>
    <row r="101" spans="1:8" x14ac:dyDescent="0.25">
      <c r="A101" s="377"/>
    </row>
    <row r="102" spans="1:8" x14ac:dyDescent="0.25">
      <c r="A102" s="431" t="s">
        <v>2452</v>
      </c>
    </row>
    <row r="103" spans="1:8" x14ac:dyDescent="0.25">
      <c r="A103" s="431"/>
    </row>
    <row r="104" spans="1:8" x14ac:dyDescent="0.25">
      <c r="A104" s="431"/>
    </row>
    <row r="105" spans="1:8" x14ac:dyDescent="0.25">
      <c r="A105" s="431"/>
    </row>
    <row r="106" spans="1:8" x14ac:dyDescent="0.25">
      <c r="A106" s="431"/>
    </row>
    <row r="107" spans="1:8" ht="12.75" customHeight="1" x14ac:dyDescent="0.25">
      <c r="A107" s="431"/>
    </row>
    <row r="108" spans="1:8" ht="12.75" customHeight="1" x14ac:dyDescent="0.25">
      <c r="A108" s="431"/>
    </row>
    <row r="109" spans="1:8" ht="12.75" customHeight="1" x14ac:dyDescent="0.25">
      <c r="A109" s="377"/>
    </row>
    <row r="110" spans="1:8" ht="12.75" customHeight="1" x14ac:dyDescent="0.25">
      <c r="A110" s="430" t="s">
        <v>2453</v>
      </c>
    </row>
    <row r="111" spans="1:8" ht="12.75" customHeight="1" x14ac:dyDescent="0.25">
      <c r="A111" s="430"/>
    </row>
    <row r="112" spans="1:8" x14ac:dyDescent="0.25">
      <c r="A112" s="430"/>
    </row>
    <row r="113" spans="1:1" x14ac:dyDescent="0.25">
      <c r="A113" s="430"/>
    </row>
    <row r="114" spans="1:1" ht="21" customHeight="1" x14ac:dyDescent="0.25">
      <c r="A114" s="430"/>
    </row>
    <row r="115" spans="1:1" ht="22.5" customHeight="1" x14ac:dyDescent="0.25">
      <c r="A115" s="430" t="s">
        <v>2564</v>
      </c>
    </row>
    <row r="116" spans="1:1" ht="22.5" customHeight="1" x14ac:dyDescent="0.25">
      <c r="A116" s="430"/>
    </row>
    <row r="117" spans="1:1" x14ac:dyDescent="0.25">
      <c r="A117" s="430"/>
    </row>
    <row r="118" spans="1:1" x14ac:dyDescent="0.25">
      <c r="A118" s="430"/>
    </row>
    <row r="119" spans="1:1" x14ac:dyDescent="0.25">
      <c r="A119" s="396"/>
    </row>
    <row r="120" spans="1:1" x14ac:dyDescent="0.25">
      <c r="A120" s="431" t="s">
        <v>2454</v>
      </c>
    </row>
    <row r="121" spans="1:1" x14ac:dyDescent="0.25">
      <c r="A121" s="431"/>
    </row>
    <row r="122" spans="1:1" x14ac:dyDescent="0.25">
      <c r="A122" s="431"/>
    </row>
    <row r="123" spans="1:1" x14ac:dyDescent="0.25">
      <c r="A123" s="377"/>
    </row>
    <row r="124" spans="1:1" x14ac:dyDescent="0.25">
      <c r="A124" s="431" t="s">
        <v>2455</v>
      </c>
    </row>
    <row r="125" spans="1:1" ht="12.75" customHeight="1" x14ac:dyDescent="0.25">
      <c r="A125" s="431"/>
    </row>
    <row r="126" spans="1:1" ht="12.75" customHeight="1" x14ac:dyDescent="0.25">
      <c r="A126" s="431"/>
    </row>
    <row r="127" spans="1:1" ht="12.75" customHeight="1" x14ac:dyDescent="0.25">
      <c r="A127" s="431"/>
    </row>
    <row r="128" spans="1:1" ht="12.75" customHeight="1" x14ac:dyDescent="0.25">
      <c r="A128" s="430" t="s">
        <v>2456</v>
      </c>
    </row>
    <row r="129" spans="1:9" ht="12.75" customHeight="1" x14ac:dyDescent="0.25">
      <c r="A129" s="430"/>
    </row>
    <row r="130" spans="1:9" ht="12.75" customHeight="1" x14ac:dyDescent="0.25">
      <c r="A130" s="430"/>
    </row>
    <row r="131" spans="1:9" x14ac:dyDescent="0.25">
      <c r="A131" s="430"/>
    </row>
    <row r="132" spans="1:9" x14ac:dyDescent="0.25">
      <c r="A132" s="430"/>
    </row>
    <row r="133" spans="1:9" x14ac:dyDescent="0.25">
      <c r="A133" s="377"/>
    </row>
    <row r="134" spans="1:9" x14ac:dyDescent="0.25">
      <c r="A134" s="431" t="s">
        <v>2457</v>
      </c>
    </row>
    <row r="135" spans="1:9" x14ac:dyDescent="0.25">
      <c r="A135" s="431"/>
    </row>
    <row r="136" spans="1:9" x14ac:dyDescent="0.25">
      <c r="A136" s="377"/>
    </row>
    <row r="137" spans="1:9" x14ac:dyDescent="0.25">
      <c r="A137" s="431" t="s">
        <v>2458</v>
      </c>
      <c r="C137" s="379"/>
    </row>
    <row r="138" spans="1:9" x14ac:dyDescent="0.25">
      <c r="A138" s="431"/>
      <c r="I138" s="167"/>
    </row>
    <row r="139" spans="1:9" ht="12.75" customHeight="1" x14ac:dyDescent="0.25">
      <c r="A139" s="377"/>
    </row>
    <row r="140" spans="1:9" x14ac:dyDescent="0.25">
      <c r="A140" s="431" t="s">
        <v>2459</v>
      </c>
    </row>
    <row r="141" spans="1:9" ht="12.75" customHeight="1" x14ac:dyDescent="0.25">
      <c r="A141" s="431"/>
    </row>
    <row r="142" spans="1:9" x14ac:dyDescent="0.25">
      <c r="A142" s="394"/>
    </row>
    <row r="143" spans="1:9" x14ac:dyDescent="0.25">
      <c r="A143" s="397" t="s">
        <v>2190</v>
      </c>
    </row>
    <row r="144" spans="1:9" x14ac:dyDescent="0.25">
      <c r="A144" s="429" t="s">
        <v>2191</v>
      </c>
    </row>
    <row r="145" spans="1:9" x14ac:dyDescent="0.25">
      <c r="A145" s="429"/>
    </row>
    <row r="146" spans="1:9" ht="15.75" thickBot="1" x14ac:dyDescent="0.3">
      <c r="A146" s="398"/>
    </row>
    <row r="147" spans="1:9" ht="15.75" thickTop="1" x14ac:dyDescent="0.25">
      <c r="A147" s="384"/>
      <c r="B147" s="167"/>
      <c r="C147" s="391"/>
      <c r="D147" s="427"/>
      <c r="E147" s="427"/>
      <c r="F147" s="427"/>
      <c r="G147" s="427"/>
      <c r="H147" s="374"/>
      <c r="I147" s="167"/>
    </row>
    <row r="148" spans="1:9" x14ac:dyDescent="0.25">
      <c r="A148" s="399"/>
    </row>
  </sheetData>
  <mergeCells count="30">
    <mergeCell ref="A83:A89"/>
    <mergeCell ref="A91:A92"/>
    <mergeCell ref="A97:A100"/>
    <mergeCell ref="A110:A114"/>
    <mergeCell ref="A115:A118"/>
    <mergeCell ref="A102:A108"/>
    <mergeCell ref="A94:A95"/>
    <mergeCell ref="A144:A145"/>
    <mergeCell ref="D147:G147"/>
    <mergeCell ref="A128:A132"/>
    <mergeCell ref="A120:A122"/>
    <mergeCell ref="A124:A127"/>
    <mergeCell ref="A134:A135"/>
    <mergeCell ref="A137:A138"/>
    <mergeCell ref="A140:A141"/>
    <mergeCell ref="D63:G63"/>
    <mergeCell ref="D28:G28"/>
    <mergeCell ref="D31:G31"/>
    <mergeCell ref="A39:A40"/>
    <mergeCell ref="A42:A47"/>
    <mergeCell ref="A56:A57"/>
    <mergeCell ref="A59:A64"/>
    <mergeCell ref="A33:A36"/>
    <mergeCell ref="A28:A30"/>
    <mergeCell ref="A50:A53"/>
    <mergeCell ref="A67:A70"/>
    <mergeCell ref="D69:G69"/>
    <mergeCell ref="A73:A74"/>
    <mergeCell ref="D73:G73"/>
    <mergeCell ref="A77:A79"/>
  </mergeCells>
  <hyperlinks>
    <hyperlink ref="A21" location="Manual!A1" display="(1) Manual"/>
    <hyperlink ref="A27" location="Glossary!A1" display="(3) Glossary"/>
    <hyperlink ref="A32" location="'01 Interior Lighting Form'!A1" display="(4) Interior Lighting Form"/>
    <hyperlink ref="A66" location="'06 Wattage Table'!A1" display="(8) Wattage Table"/>
    <hyperlink ref="A72" location="'07 Fixture Code Legend'!A1" display="(9) Fixture Code Legend"/>
    <hyperlink ref="A76" location="'08 Fixture Code Locator'!A1" display="(10) Fixture Code Locator"/>
    <hyperlink ref="A38" location="'02 Interior User Input'!A1" display="(5) Interior User Input"/>
    <hyperlink ref="A24" location="Changelog!A1" display="(2) Changelog"/>
    <hyperlink ref="A6" location="Manual!A12" display="I.  Purpose"/>
    <hyperlink ref="A49" location="'03 Exterior Lighting Form'!A1" display="(6) Exterior Lighting Form"/>
    <hyperlink ref="A55" location="'04 Exterior User Input'!A1" display="(7) Exterior User Input"/>
    <hyperlink ref="A7" location="Manual!A18" display="II.  Organization"/>
    <hyperlink ref="A8" location="Manual!A79" display="III.  User Guide"/>
    <hyperlink ref="A9" location="Manual!A130" display="IV.  Disclaimer"/>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843"/>
  <sheetViews>
    <sheetView workbookViewId="0">
      <selection activeCell="AI15" sqref="AI15"/>
    </sheetView>
  </sheetViews>
  <sheetFormatPr defaultRowHeight="15" x14ac:dyDescent="0.25"/>
  <cols>
    <col min="1" max="1" width="34.85546875" style="12" customWidth="1"/>
    <col min="2" max="2" width="32.140625" style="12" customWidth="1"/>
    <col min="3" max="3" width="8.42578125" style="86" hidden="1" customWidth="1"/>
    <col min="4" max="4" width="5.7109375" style="87" hidden="1" customWidth="1"/>
    <col min="5" max="5" width="19.85546875" style="87" hidden="1" customWidth="1"/>
    <col min="6" max="10" width="3.7109375" style="87" hidden="1" customWidth="1"/>
    <col min="11" max="14" width="5.7109375" style="87" hidden="1" customWidth="1"/>
    <col min="15" max="15" width="11.140625" style="87" hidden="1" customWidth="1"/>
    <col min="16" max="16" width="3.42578125" style="87" hidden="1" customWidth="1"/>
    <col min="17" max="17" width="9.140625" style="87" customWidth="1"/>
    <col min="18" max="18" width="28.140625" style="87" customWidth="1"/>
    <col min="19" max="23" width="9.140625" style="12"/>
    <col min="24" max="31" width="15.7109375" style="12" hidden="1" customWidth="1"/>
    <col min="32" max="256" width="9.140625" style="12"/>
    <col min="257" max="257" width="34.85546875" style="12" customWidth="1"/>
    <col min="258" max="258" width="32.140625" style="12" customWidth="1"/>
    <col min="259" max="272" width="0" style="12" hidden="1" customWidth="1"/>
    <col min="273" max="273" width="9.140625" style="12" customWidth="1"/>
    <col min="274" max="274" width="28.140625" style="12" customWidth="1"/>
    <col min="275" max="512" width="9.140625" style="12"/>
    <col min="513" max="513" width="34.85546875" style="12" customWidth="1"/>
    <col min="514" max="514" width="32.140625" style="12" customWidth="1"/>
    <col min="515" max="528" width="0" style="12" hidden="1" customWidth="1"/>
    <col min="529" max="529" width="9.140625" style="12" customWidth="1"/>
    <col min="530" max="530" width="28.140625" style="12" customWidth="1"/>
    <col min="531" max="768" width="9.140625" style="12"/>
    <col min="769" max="769" width="34.85546875" style="12" customWidth="1"/>
    <col min="770" max="770" width="32.140625" style="12" customWidth="1"/>
    <col min="771" max="784" width="0" style="12" hidden="1" customWidth="1"/>
    <col min="785" max="785" width="9.140625" style="12" customWidth="1"/>
    <col min="786" max="786" width="28.140625" style="12" customWidth="1"/>
    <col min="787" max="1024" width="9.140625" style="12"/>
    <col min="1025" max="1025" width="34.85546875" style="12" customWidth="1"/>
    <col min="1026" max="1026" width="32.140625" style="12" customWidth="1"/>
    <col min="1027" max="1040" width="0" style="12" hidden="1" customWidth="1"/>
    <col min="1041" max="1041" width="9.140625" style="12" customWidth="1"/>
    <col min="1042" max="1042" width="28.140625" style="12" customWidth="1"/>
    <col min="1043" max="1280" width="9.140625" style="12"/>
    <col min="1281" max="1281" width="34.85546875" style="12" customWidth="1"/>
    <col min="1282" max="1282" width="32.140625" style="12" customWidth="1"/>
    <col min="1283" max="1296" width="0" style="12" hidden="1" customWidth="1"/>
    <col min="1297" max="1297" width="9.140625" style="12" customWidth="1"/>
    <col min="1298" max="1298" width="28.140625" style="12" customWidth="1"/>
    <col min="1299" max="1536" width="9.140625" style="12"/>
    <col min="1537" max="1537" width="34.85546875" style="12" customWidth="1"/>
    <col min="1538" max="1538" width="32.140625" style="12" customWidth="1"/>
    <col min="1539" max="1552" width="0" style="12" hidden="1" customWidth="1"/>
    <col min="1553" max="1553" width="9.140625" style="12" customWidth="1"/>
    <col min="1554" max="1554" width="28.140625" style="12" customWidth="1"/>
    <col min="1555" max="1792" width="9.140625" style="12"/>
    <col min="1793" max="1793" width="34.85546875" style="12" customWidth="1"/>
    <col min="1794" max="1794" width="32.140625" style="12" customWidth="1"/>
    <col min="1795" max="1808" width="0" style="12" hidden="1" customWidth="1"/>
    <col min="1809" max="1809" width="9.140625" style="12" customWidth="1"/>
    <col min="1810" max="1810" width="28.140625" style="12" customWidth="1"/>
    <col min="1811" max="2048" width="9.140625" style="12"/>
    <col min="2049" max="2049" width="34.85546875" style="12" customWidth="1"/>
    <col min="2050" max="2050" width="32.140625" style="12" customWidth="1"/>
    <col min="2051" max="2064" width="0" style="12" hidden="1" customWidth="1"/>
    <col min="2065" max="2065" width="9.140625" style="12" customWidth="1"/>
    <col min="2066" max="2066" width="28.140625" style="12" customWidth="1"/>
    <col min="2067" max="2304" width="9.140625" style="12"/>
    <col min="2305" max="2305" width="34.85546875" style="12" customWidth="1"/>
    <col min="2306" max="2306" width="32.140625" style="12" customWidth="1"/>
    <col min="2307" max="2320" width="0" style="12" hidden="1" customWidth="1"/>
    <col min="2321" max="2321" width="9.140625" style="12" customWidth="1"/>
    <col min="2322" max="2322" width="28.140625" style="12" customWidth="1"/>
    <col min="2323" max="2560" width="9.140625" style="12"/>
    <col min="2561" max="2561" width="34.85546875" style="12" customWidth="1"/>
    <col min="2562" max="2562" width="32.140625" style="12" customWidth="1"/>
    <col min="2563" max="2576" width="0" style="12" hidden="1" customWidth="1"/>
    <col min="2577" max="2577" width="9.140625" style="12" customWidth="1"/>
    <col min="2578" max="2578" width="28.140625" style="12" customWidth="1"/>
    <col min="2579" max="2816" width="9.140625" style="12"/>
    <col min="2817" max="2817" width="34.85546875" style="12" customWidth="1"/>
    <col min="2818" max="2818" width="32.140625" style="12" customWidth="1"/>
    <col min="2819" max="2832" width="0" style="12" hidden="1" customWidth="1"/>
    <col min="2833" max="2833" width="9.140625" style="12" customWidth="1"/>
    <col min="2834" max="2834" width="28.140625" style="12" customWidth="1"/>
    <col min="2835" max="3072" width="9.140625" style="12"/>
    <col min="3073" max="3073" width="34.85546875" style="12" customWidth="1"/>
    <col min="3074" max="3074" width="32.140625" style="12" customWidth="1"/>
    <col min="3075" max="3088" width="0" style="12" hidden="1" customWidth="1"/>
    <col min="3089" max="3089" width="9.140625" style="12" customWidth="1"/>
    <col min="3090" max="3090" width="28.140625" style="12" customWidth="1"/>
    <col min="3091" max="3328" width="9.140625" style="12"/>
    <col min="3329" max="3329" width="34.85546875" style="12" customWidth="1"/>
    <col min="3330" max="3330" width="32.140625" style="12" customWidth="1"/>
    <col min="3331" max="3344" width="0" style="12" hidden="1" customWidth="1"/>
    <col min="3345" max="3345" width="9.140625" style="12" customWidth="1"/>
    <col min="3346" max="3346" width="28.140625" style="12" customWidth="1"/>
    <col min="3347" max="3584" width="9.140625" style="12"/>
    <col min="3585" max="3585" width="34.85546875" style="12" customWidth="1"/>
    <col min="3586" max="3586" width="32.140625" style="12" customWidth="1"/>
    <col min="3587" max="3600" width="0" style="12" hidden="1" customWidth="1"/>
    <col min="3601" max="3601" width="9.140625" style="12" customWidth="1"/>
    <col min="3602" max="3602" width="28.140625" style="12" customWidth="1"/>
    <col min="3603" max="3840" width="9.140625" style="12"/>
    <col min="3841" max="3841" width="34.85546875" style="12" customWidth="1"/>
    <col min="3842" max="3842" width="32.140625" style="12" customWidth="1"/>
    <col min="3843" max="3856" width="0" style="12" hidden="1" customWidth="1"/>
    <col min="3857" max="3857" width="9.140625" style="12" customWidth="1"/>
    <col min="3858" max="3858" width="28.140625" style="12" customWidth="1"/>
    <col min="3859" max="4096" width="9.140625" style="12"/>
    <col min="4097" max="4097" width="34.85546875" style="12" customWidth="1"/>
    <col min="4098" max="4098" width="32.140625" style="12" customWidth="1"/>
    <col min="4099" max="4112" width="0" style="12" hidden="1" customWidth="1"/>
    <col min="4113" max="4113" width="9.140625" style="12" customWidth="1"/>
    <col min="4114" max="4114" width="28.140625" style="12" customWidth="1"/>
    <col min="4115" max="4352" width="9.140625" style="12"/>
    <col min="4353" max="4353" width="34.85546875" style="12" customWidth="1"/>
    <col min="4354" max="4354" width="32.140625" style="12" customWidth="1"/>
    <col min="4355" max="4368" width="0" style="12" hidden="1" customWidth="1"/>
    <col min="4369" max="4369" width="9.140625" style="12" customWidth="1"/>
    <col min="4370" max="4370" width="28.140625" style="12" customWidth="1"/>
    <col min="4371" max="4608" width="9.140625" style="12"/>
    <col min="4609" max="4609" width="34.85546875" style="12" customWidth="1"/>
    <col min="4610" max="4610" width="32.140625" style="12" customWidth="1"/>
    <col min="4611" max="4624" width="0" style="12" hidden="1" customWidth="1"/>
    <col min="4625" max="4625" width="9.140625" style="12" customWidth="1"/>
    <col min="4626" max="4626" width="28.140625" style="12" customWidth="1"/>
    <col min="4627" max="4864" width="9.140625" style="12"/>
    <col min="4865" max="4865" width="34.85546875" style="12" customWidth="1"/>
    <col min="4866" max="4866" width="32.140625" style="12" customWidth="1"/>
    <col min="4867" max="4880" width="0" style="12" hidden="1" customWidth="1"/>
    <col min="4881" max="4881" width="9.140625" style="12" customWidth="1"/>
    <col min="4882" max="4882" width="28.140625" style="12" customWidth="1"/>
    <col min="4883" max="5120" width="9.140625" style="12"/>
    <col min="5121" max="5121" width="34.85546875" style="12" customWidth="1"/>
    <col min="5122" max="5122" width="32.140625" style="12" customWidth="1"/>
    <col min="5123" max="5136" width="0" style="12" hidden="1" customWidth="1"/>
    <col min="5137" max="5137" width="9.140625" style="12" customWidth="1"/>
    <col min="5138" max="5138" width="28.140625" style="12" customWidth="1"/>
    <col min="5139" max="5376" width="9.140625" style="12"/>
    <col min="5377" max="5377" width="34.85546875" style="12" customWidth="1"/>
    <col min="5378" max="5378" width="32.140625" style="12" customWidth="1"/>
    <col min="5379" max="5392" width="0" style="12" hidden="1" customWidth="1"/>
    <col min="5393" max="5393" width="9.140625" style="12" customWidth="1"/>
    <col min="5394" max="5394" width="28.140625" style="12" customWidth="1"/>
    <col min="5395" max="5632" width="9.140625" style="12"/>
    <col min="5633" max="5633" width="34.85546875" style="12" customWidth="1"/>
    <col min="5634" max="5634" width="32.140625" style="12" customWidth="1"/>
    <col min="5635" max="5648" width="0" style="12" hidden="1" customWidth="1"/>
    <col min="5649" max="5649" width="9.140625" style="12" customWidth="1"/>
    <col min="5650" max="5650" width="28.140625" style="12" customWidth="1"/>
    <col min="5651" max="5888" width="9.140625" style="12"/>
    <col min="5889" max="5889" width="34.85546875" style="12" customWidth="1"/>
    <col min="5890" max="5890" width="32.140625" style="12" customWidth="1"/>
    <col min="5891" max="5904" width="0" style="12" hidden="1" customWidth="1"/>
    <col min="5905" max="5905" width="9.140625" style="12" customWidth="1"/>
    <col min="5906" max="5906" width="28.140625" style="12" customWidth="1"/>
    <col min="5907" max="6144" width="9.140625" style="12"/>
    <col min="6145" max="6145" width="34.85546875" style="12" customWidth="1"/>
    <col min="6146" max="6146" width="32.140625" style="12" customWidth="1"/>
    <col min="6147" max="6160" width="0" style="12" hidden="1" customWidth="1"/>
    <col min="6161" max="6161" width="9.140625" style="12" customWidth="1"/>
    <col min="6162" max="6162" width="28.140625" style="12" customWidth="1"/>
    <col min="6163" max="6400" width="9.140625" style="12"/>
    <col min="6401" max="6401" width="34.85546875" style="12" customWidth="1"/>
    <col min="6402" max="6402" width="32.140625" style="12" customWidth="1"/>
    <col min="6403" max="6416" width="0" style="12" hidden="1" customWidth="1"/>
    <col min="6417" max="6417" width="9.140625" style="12" customWidth="1"/>
    <col min="6418" max="6418" width="28.140625" style="12" customWidth="1"/>
    <col min="6419" max="6656" width="9.140625" style="12"/>
    <col min="6657" max="6657" width="34.85546875" style="12" customWidth="1"/>
    <col min="6658" max="6658" width="32.140625" style="12" customWidth="1"/>
    <col min="6659" max="6672" width="0" style="12" hidden="1" customWidth="1"/>
    <col min="6673" max="6673" width="9.140625" style="12" customWidth="1"/>
    <col min="6674" max="6674" width="28.140625" style="12" customWidth="1"/>
    <col min="6675" max="6912" width="9.140625" style="12"/>
    <col min="6913" max="6913" width="34.85546875" style="12" customWidth="1"/>
    <col min="6914" max="6914" width="32.140625" style="12" customWidth="1"/>
    <col min="6915" max="6928" width="0" style="12" hidden="1" customWidth="1"/>
    <col min="6929" max="6929" width="9.140625" style="12" customWidth="1"/>
    <col min="6930" max="6930" width="28.140625" style="12" customWidth="1"/>
    <col min="6931" max="7168" width="9.140625" style="12"/>
    <col min="7169" max="7169" width="34.85546875" style="12" customWidth="1"/>
    <col min="7170" max="7170" width="32.140625" style="12" customWidth="1"/>
    <col min="7171" max="7184" width="0" style="12" hidden="1" customWidth="1"/>
    <col min="7185" max="7185" width="9.140625" style="12" customWidth="1"/>
    <col min="7186" max="7186" width="28.140625" style="12" customWidth="1"/>
    <col min="7187" max="7424" width="9.140625" style="12"/>
    <col min="7425" max="7425" width="34.85546875" style="12" customWidth="1"/>
    <col min="7426" max="7426" width="32.140625" style="12" customWidth="1"/>
    <col min="7427" max="7440" width="0" style="12" hidden="1" customWidth="1"/>
    <col min="7441" max="7441" width="9.140625" style="12" customWidth="1"/>
    <col min="7442" max="7442" width="28.140625" style="12" customWidth="1"/>
    <col min="7443" max="7680" width="9.140625" style="12"/>
    <col min="7681" max="7681" width="34.85546875" style="12" customWidth="1"/>
    <col min="7682" max="7682" width="32.140625" style="12" customWidth="1"/>
    <col min="7683" max="7696" width="0" style="12" hidden="1" customWidth="1"/>
    <col min="7697" max="7697" width="9.140625" style="12" customWidth="1"/>
    <col min="7698" max="7698" width="28.140625" style="12" customWidth="1"/>
    <col min="7699" max="7936" width="9.140625" style="12"/>
    <col min="7937" max="7937" width="34.85546875" style="12" customWidth="1"/>
    <col min="7938" max="7938" width="32.140625" style="12" customWidth="1"/>
    <col min="7939" max="7952" width="0" style="12" hidden="1" customWidth="1"/>
    <col min="7953" max="7953" width="9.140625" style="12" customWidth="1"/>
    <col min="7954" max="7954" width="28.140625" style="12" customWidth="1"/>
    <col min="7955" max="8192" width="9.140625" style="12"/>
    <col min="8193" max="8193" width="34.85546875" style="12" customWidth="1"/>
    <col min="8194" max="8194" width="32.140625" style="12" customWidth="1"/>
    <col min="8195" max="8208" width="0" style="12" hidden="1" customWidth="1"/>
    <col min="8209" max="8209" width="9.140625" style="12" customWidth="1"/>
    <col min="8210" max="8210" width="28.140625" style="12" customWidth="1"/>
    <col min="8211" max="8448" width="9.140625" style="12"/>
    <col min="8449" max="8449" width="34.85546875" style="12" customWidth="1"/>
    <col min="8450" max="8450" width="32.140625" style="12" customWidth="1"/>
    <col min="8451" max="8464" width="0" style="12" hidden="1" customWidth="1"/>
    <col min="8465" max="8465" width="9.140625" style="12" customWidth="1"/>
    <col min="8466" max="8466" width="28.140625" style="12" customWidth="1"/>
    <col min="8467" max="8704" width="9.140625" style="12"/>
    <col min="8705" max="8705" width="34.85546875" style="12" customWidth="1"/>
    <col min="8706" max="8706" width="32.140625" style="12" customWidth="1"/>
    <col min="8707" max="8720" width="0" style="12" hidden="1" customWidth="1"/>
    <col min="8721" max="8721" width="9.140625" style="12" customWidth="1"/>
    <col min="8722" max="8722" width="28.140625" style="12" customWidth="1"/>
    <col min="8723" max="8960" width="9.140625" style="12"/>
    <col min="8961" max="8961" width="34.85546875" style="12" customWidth="1"/>
    <col min="8962" max="8962" width="32.140625" style="12" customWidth="1"/>
    <col min="8963" max="8976" width="0" style="12" hidden="1" customWidth="1"/>
    <col min="8977" max="8977" width="9.140625" style="12" customWidth="1"/>
    <col min="8978" max="8978" width="28.140625" style="12" customWidth="1"/>
    <col min="8979" max="9216" width="9.140625" style="12"/>
    <col min="9217" max="9217" width="34.85546875" style="12" customWidth="1"/>
    <col min="9218" max="9218" width="32.140625" style="12" customWidth="1"/>
    <col min="9219" max="9232" width="0" style="12" hidden="1" customWidth="1"/>
    <col min="9233" max="9233" width="9.140625" style="12" customWidth="1"/>
    <col min="9234" max="9234" width="28.140625" style="12" customWidth="1"/>
    <col min="9235" max="9472" width="9.140625" style="12"/>
    <col min="9473" max="9473" width="34.85546875" style="12" customWidth="1"/>
    <col min="9474" max="9474" width="32.140625" style="12" customWidth="1"/>
    <col min="9475" max="9488" width="0" style="12" hidden="1" customWidth="1"/>
    <col min="9489" max="9489" width="9.140625" style="12" customWidth="1"/>
    <col min="9490" max="9490" width="28.140625" style="12" customWidth="1"/>
    <col min="9491" max="9728" width="9.140625" style="12"/>
    <col min="9729" max="9729" width="34.85546875" style="12" customWidth="1"/>
    <col min="9730" max="9730" width="32.140625" style="12" customWidth="1"/>
    <col min="9731" max="9744" width="0" style="12" hidden="1" customWidth="1"/>
    <col min="9745" max="9745" width="9.140625" style="12" customWidth="1"/>
    <col min="9746" max="9746" width="28.140625" style="12" customWidth="1"/>
    <col min="9747" max="9984" width="9.140625" style="12"/>
    <col min="9985" max="9985" width="34.85546875" style="12" customWidth="1"/>
    <col min="9986" max="9986" width="32.140625" style="12" customWidth="1"/>
    <col min="9987" max="10000" width="0" style="12" hidden="1" customWidth="1"/>
    <col min="10001" max="10001" width="9.140625" style="12" customWidth="1"/>
    <col min="10002" max="10002" width="28.140625" style="12" customWidth="1"/>
    <col min="10003" max="10240" width="9.140625" style="12"/>
    <col min="10241" max="10241" width="34.85546875" style="12" customWidth="1"/>
    <col min="10242" max="10242" width="32.140625" style="12" customWidth="1"/>
    <col min="10243" max="10256" width="0" style="12" hidden="1" customWidth="1"/>
    <col min="10257" max="10257" width="9.140625" style="12" customWidth="1"/>
    <col min="10258" max="10258" width="28.140625" style="12" customWidth="1"/>
    <col min="10259" max="10496" width="9.140625" style="12"/>
    <col min="10497" max="10497" width="34.85546875" style="12" customWidth="1"/>
    <col min="10498" max="10498" width="32.140625" style="12" customWidth="1"/>
    <col min="10499" max="10512" width="0" style="12" hidden="1" customWidth="1"/>
    <col min="10513" max="10513" width="9.140625" style="12" customWidth="1"/>
    <col min="10514" max="10514" width="28.140625" style="12" customWidth="1"/>
    <col min="10515" max="10752" width="9.140625" style="12"/>
    <col min="10753" max="10753" width="34.85546875" style="12" customWidth="1"/>
    <col min="10754" max="10754" width="32.140625" style="12" customWidth="1"/>
    <col min="10755" max="10768" width="0" style="12" hidden="1" customWidth="1"/>
    <col min="10769" max="10769" width="9.140625" style="12" customWidth="1"/>
    <col min="10770" max="10770" width="28.140625" style="12" customWidth="1"/>
    <col min="10771" max="11008" width="9.140625" style="12"/>
    <col min="11009" max="11009" width="34.85546875" style="12" customWidth="1"/>
    <col min="11010" max="11010" width="32.140625" style="12" customWidth="1"/>
    <col min="11011" max="11024" width="0" style="12" hidden="1" customWidth="1"/>
    <col min="11025" max="11025" width="9.140625" style="12" customWidth="1"/>
    <col min="11026" max="11026" width="28.140625" style="12" customWidth="1"/>
    <col min="11027" max="11264" width="9.140625" style="12"/>
    <col min="11265" max="11265" width="34.85546875" style="12" customWidth="1"/>
    <col min="11266" max="11266" width="32.140625" style="12" customWidth="1"/>
    <col min="11267" max="11280" width="0" style="12" hidden="1" customWidth="1"/>
    <col min="11281" max="11281" width="9.140625" style="12" customWidth="1"/>
    <col min="11282" max="11282" width="28.140625" style="12" customWidth="1"/>
    <col min="11283" max="11520" width="9.140625" style="12"/>
    <col min="11521" max="11521" width="34.85546875" style="12" customWidth="1"/>
    <col min="11522" max="11522" width="32.140625" style="12" customWidth="1"/>
    <col min="11523" max="11536" width="0" style="12" hidden="1" customWidth="1"/>
    <col min="11537" max="11537" width="9.140625" style="12" customWidth="1"/>
    <col min="11538" max="11538" width="28.140625" style="12" customWidth="1"/>
    <col min="11539" max="11776" width="9.140625" style="12"/>
    <col min="11777" max="11777" width="34.85546875" style="12" customWidth="1"/>
    <col min="11778" max="11778" width="32.140625" style="12" customWidth="1"/>
    <col min="11779" max="11792" width="0" style="12" hidden="1" customWidth="1"/>
    <col min="11793" max="11793" width="9.140625" style="12" customWidth="1"/>
    <col min="11794" max="11794" width="28.140625" style="12" customWidth="1"/>
    <col min="11795" max="12032" width="9.140625" style="12"/>
    <col min="12033" max="12033" width="34.85546875" style="12" customWidth="1"/>
    <col min="12034" max="12034" width="32.140625" style="12" customWidth="1"/>
    <col min="12035" max="12048" width="0" style="12" hidden="1" customWidth="1"/>
    <col min="12049" max="12049" width="9.140625" style="12" customWidth="1"/>
    <col min="12050" max="12050" width="28.140625" style="12" customWidth="1"/>
    <col min="12051" max="12288" width="9.140625" style="12"/>
    <col min="12289" max="12289" width="34.85546875" style="12" customWidth="1"/>
    <col min="12290" max="12290" width="32.140625" style="12" customWidth="1"/>
    <col min="12291" max="12304" width="0" style="12" hidden="1" customWidth="1"/>
    <col min="12305" max="12305" width="9.140625" style="12" customWidth="1"/>
    <col min="12306" max="12306" width="28.140625" style="12" customWidth="1"/>
    <col min="12307" max="12544" width="9.140625" style="12"/>
    <col min="12545" max="12545" width="34.85546875" style="12" customWidth="1"/>
    <col min="12546" max="12546" width="32.140625" style="12" customWidth="1"/>
    <col min="12547" max="12560" width="0" style="12" hidden="1" customWidth="1"/>
    <col min="12561" max="12561" width="9.140625" style="12" customWidth="1"/>
    <col min="12562" max="12562" width="28.140625" style="12" customWidth="1"/>
    <col min="12563" max="12800" width="9.140625" style="12"/>
    <col min="12801" max="12801" width="34.85546875" style="12" customWidth="1"/>
    <col min="12802" max="12802" width="32.140625" style="12" customWidth="1"/>
    <col min="12803" max="12816" width="0" style="12" hidden="1" customWidth="1"/>
    <col min="12817" max="12817" width="9.140625" style="12" customWidth="1"/>
    <col min="12818" max="12818" width="28.140625" style="12" customWidth="1"/>
    <col min="12819" max="13056" width="9.140625" style="12"/>
    <col min="13057" max="13057" width="34.85546875" style="12" customWidth="1"/>
    <col min="13058" max="13058" width="32.140625" style="12" customWidth="1"/>
    <col min="13059" max="13072" width="0" style="12" hidden="1" customWidth="1"/>
    <col min="13073" max="13073" width="9.140625" style="12" customWidth="1"/>
    <col min="13074" max="13074" width="28.140625" style="12" customWidth="1"/>
    <col min="13075" max="13312" width="9.140625" style="12"/>
    <col min="13313" max="13313" width="34.85546875" style="12" customWidth="1"/>
    <col min="13314" max="13314" width="32.140625" style="12" customWidth="1"/>
    <col min="13315" max="13328" width="0" style="12" hidden="1" customWidth="1"/>
    <col min="13329" max="13329" width="9.140625" style="12" customWidth="1"/>
    <col min="13330" max="13330" width="28.140625" style="12" customWidth="1"/>
    <col min="13331" max="13568" width="9.140625" style="12"/>
    <col min="13569" max="13569" width="34.85546875" style="12" customWidth="1"/>
    <col min="13570" max="13570" width="32.140625" style="12" customWidth="1"/>
    <col min="13571" max="13584" width="0" style="12" hidden="1" customWidth="1"/>
    <col min="13585" max="13585" width="9.140625" style="12" customWidth="1"/>
    <col min="13586" max="13586" width="28.140625" style="12" customWidth="1"/>
    <col min="13587" max="13824" width="9.140625" style="12"/>
    <col min="13825" max="13825" width="34.85546875" style="12" customWidth="1"/>
    <col min="13826" max="13826" width="32.140625" style="12" customWidth="1"/>
    <col min="13827" max="13840" width="0" style="12" hidden="1" customWidth="1"/>
    <col min="13841" max="13841" width="9.140625" style="12" customWidth="1"/>
    <col min="13842" max="13842" width="28.140625" style="12" customWidth="1"/>
    <col min="13843" max="14080" width="9.140625" style="12"/>
    <col min="14081" max="14081" width="34.85546875" style="12" customWidth="1"/>
    <col min="14082" max="14082" width="32.140625" style="12" customWidth="1"/>
    <col min="14083" max="14096" width="0" style="12" hidden="1" customWidth="1"/>
    <col min="14097" max="14097" width="9.140625" style="12" customWidth="1"/>
    <col min="14098" max="14098" width="28.140625" style="12" customWidth="1"/>
    <col min="14099" max="14336" width="9.140625" style="12"/>
    <col min="14337" max="14337" width="34.85546875" style="12" customWidth="1"/>
    <col min="14338" max="14338" width="32.140625" style="12" customWidth="1"/>
    <col min="14339" max="14352" width="0" style="12" hidden="1" customWidth="1"/>
    <col min="14353" max="14353" width="9.140625" style="12" customWidth="1"/>
    <col min="14354" max="14354" width="28.140625" style="12" customWidth="1"/>
    <col min="14355" max="14592" width="9.140625" style="12"/>
    <col min="14593" max="14593" width="34.85546875" style="12" customWidth="1"/>
    <col min="14594" max="14594" width="32.140625" style="12" customWidth="1"/>
    <col min="14595" max="14608" width="0" style="12" hidden="1" customWidth="1"/>
    <col min="14609" max="14609" width="9.140625" style="12" customWidth="1"/>
    <col min="14610" max="14610" width="28.140625" style="12" customWidth="1"/>
    <col min="14611" max="14848" width="9.140625" style="12"/>
    <col min="14849" max="14849" width="34.85546875" style="12" customWidth="1"/>
    <col min="14850" max="14850" width="32.140625" style="12" customWidth="1"/>
    <col min="14851" max="14864" width="0" style="12" hidden="1" customWidth="1"/>
    <col min="14865" max="14865" width="9.140625" style="12" customWidth="1"/>
    <col min="14866" max="14866" width="28.140625" style="12" customWidth="1"/>
    <col min="14867" max="15104" width="9.140625" style="12"/>
    <col min="15105" max="15105" width="34.85546875" style="12" customWidth="1"/>
    <col min="15106" max="15106" width="32.140625" style="12" customWidth="1"/>
    <col min="15107" max="15120" width="0" style="12" hidden="1" customWidth="1"/>
    <col min="15121" max="15121" width="9.140625" style="12" customWidth="1"/>
    <col min="15122" max="15122" width="28.140625" style="12" customWidth="1"/>
    <col min="15123" max="15360" width="9.140625" style="12"/>
    <col min="15361" max="15361" width="34.85546875" style="12" customWidth="1"/>
    <col min="15362" max="15362" width="32.140625" style="12" customWidth="1"/>
    <col min="15363" max="15376" width="0" style="12" hidden="1" customWidth="1"/>
    <col min="15377" max="15377" width="9.140625" style="12" customWidth="1"/>
    <col min="15378" max="15378" width="28.140625" style="12" customWidth="1"/>
    <col min="15379" max="15616" width="9.140625" style="12"/>
    <col min="15617" max="15617" width="34.85546875" style="12" customWidth="1"/>
    <col min="15618" max="15618" width="32.140625" style="12" customWidth="1"/>
    <col min="15619" max="15632" width="0" style="12" hidden="1" customWidth="1"/>
    <col min="15633" max="15633" width="9.140625" style="12" customWidth="1"/>
    <col min="15634" max="15634" width="28.140625" style="12" customWidth="1"/>
    <col min="15635" max="15872" width="9.140625" style="12"/>
    <col min="15873" max="15873" width="34.85546875" style="12" customWidth="1"/>
    <col min="15874" max="15874" width="32.140625" style="12" customWidth="1"/>
    <col min="15875" max="15888" width="0" style="12" hidden="1" customWidth="1"/>
    <col min="15889" max="15889" width="9.140625" style="12" customWidth="1"/>
    <col min="15890" max="15890" width="28.140625" style="12" customWidth="1"/>
    <col min="15891" max="16128" width="9.140625" style="12"/>
    <col min="16129" max="16129" width="34.85546875" style="12" customWidth="1"/>
    <col min="16130" max="16130" width="32.140625" style="12" customWidth="1"/>
    <col min="16131" max="16144" width="0" style="12" hidden="1" customWidth="1"/>
    <col min="16145" max="16145" width="9.140625" style="12" customWidth="1"/>
    <col min="16146" max="16146" width="28.140625" style="12" customWidth="1"/>
    <col min="16147" max="16384" width="9.140625" style="12"/>
  </cols>
  <sheetData>
    <row r="1" spans="1:31" ht="18.75" x14ac:dyDescent="0.3">
      <c r="A1" s="530" t="s">
        <v>2422</v>
      </c>
      <c r="B1" s="530"/>
      <c r="C1" s="530"/>
      <c r="D1" s="530"/>
      <c r="E1" s="530"/>
      <c r="F1" s="530"/>
      <c r="G1" s="530"/>
      <c r="H1" s="530"/>
      <c r="I1" s="530"/>
      <c r="J1" s="530"/>
      <c r="K1" s="530"/>
      <c r="L1" s="530"/>
      <c r="M1" s="530"/>
      <c r="N1" s="530"/>
      <c r="O1" s="530"/>
      <c r="P1" s="530"/>
      <c r="Q1" s="530"/>
      <c r="R1" s="530"/>
      <c r="S1" s="530"/>
      <c r="T1" s="530"/>
      <c r="X1" s="520" t="s">
        <v>2422</v>
      </c>
      <c r="Y1" s="520"/>
      <c r="Z1" s="520"/>
      <c r="AA1" s="520"/>
      <c r="AB1" s="520"/>
      <c r="AC1" s="520"/>
      <c r="AD1" s="520"/>
      <c r="AE1" s="147"/>
    </row>
    <row r="2" spans="1:31" ht="15.75" x14ac:dyDescent="0.25">
      <c r="A2" s="525" t="s">
        <v>2345</v>
      </c>
      <c r="B2" s="525"/>
      <c r="C2" s="423"/>
      <c r="D2" s="424"/>
      <c r="E2" s="424"/>
      <c r="F2" s="425"/>
      <c r="G2" s="425"/>
      <c r="H2" s="425"/>
      <c r="I2" s="425"/>
      <c r="J2" s="425"/>
      <c r="K2" s="425"/>
      <c r="L2" s="425"/>
      <c r="M2" s="425"/>
      <c r="N2" s="425"/>
      <c r="O2" s="425"/>
      <c r="P2" s="425"/>
      <c r="Q2" s="425"/>
      <c r="R2" s="392" t="s">
        <v>2346</v>
      </c>
      <c r="S2" s="400"/>
      <c r="T2" s="400"/>
      <c r="X2" s="521" t="s">
        <v>2110</v>
      </c>
      <c r="Y2" s="521"/>
      <c r="Z2" s="521"/>
      <c r="AA2" s="521"/>
      <c r="AB2" s="521"/>
      <c r="AC2" s="521"/>
      <c r="AD2" s="521"/>
      <c r="AE2" s="147"/>
    </row>
    <row r="3" spans="1:31" ht="27" thickBot="1" x14ac:dyDescent="0.3">
      <c r="A3" s="89"/>
      <c r="D3" s="88"/>
      <c r="E3" s="88"/>
      <c r="X3" s="146" t="s">
        <v>1725</v>
      </c>
      <c r="Y3" s="146" t="s">
        <v>1726</v>
      </c>
      <c r="Z3" s="130" t="s">
        <v>1727</v>
      </c>
      <c r="AA3" s="131" t="s">
        <v>1728</v>
      </c>
      <c r="AB3" s="132" t="s">
        <v>2037</v>
      </c>
      <c r="AC3" s="132" t="s">
        <v>2038</v>
      </c>
      <c r="AD3" s="133" t="s">
        <v>2111</v>
      </c>
      <c r="AE3" s="133" t="s">
        <v>2112</v>
      </c>
    </row>
    <row r="4" spans="1:31" x14ac:dyDescent="0.25">
      <c r="A4" s="408" t="s">
        <v>2347</v>
      </c>
      <c r="B4" s="410" t="s">
        <v>2348</v>
      </c>
      <c r="D4" s="88"/>
      <c r="E4" s="88"/>
      <c r="X4" s="135" t="s">
        <v>1730</v>
      </c>
      <c r="Y4" s="135" t="s">
        <v>1731</v>
      </c>
      <c r="Z4" s="136" t="s">
        <v>1732</v>
      </c>
      <c r="AA4" s="137" t="s">
        <v>1733</v>
      </c>
      <c r="AB4" s="135">
        <v>1</v>
      </c>
      <c r="AC4" s="135">
        <v>10</v>
      </c>
      <c r="AD4" s="138">
        <v>16</v>
      </c>
      <c r="AE4" s="138">
        <v>16</v>
      </c>
    </row>
    <row r="5" spans="1:31" ht="15.75" thickBot="1" x14ac:dyDescent="0.3">
      <c r="A5" s="408" t="s">
        <v>2349</v>
      </c>
      <c r="E5" s="90" t="s">
        <v>2350</v>
      </c>
      <c r="F5" s="90" t="str">
        <f>IF(ISBLANK(B23),"",IF(VLOOKUP($B$23,$E$6:$J$15,2,FALSE)=0,"",VLOOKUP($B$23,$E$6:$J$15,2,FALSE)))</f>
        <v/>
      </c>
      <c r="G5" s="90" t="str">
        <f>IF(ISBLANK(B23),"",IF(VLOOKUP($B$23,$E$6:$J$15,3,FALSE)=0,"",VLOOKUP($B$23,$E$6:$J$15,3,FALSE)))</f>
        <v/>
      </c>
      <c r="H5" s="90" t="str">
        <f>IF(ISBLANK(B23),"",IF(VLOOKUP($B$23,$E$6:$J$15,4,FALSE)=0,"",VLOOKUP($B$23,$E$6:$J$15,4,FALSE)))</f>
        <v/>
      </c>
      <c r="I5" s="90" t="str">
        <f>IF(ISBLANK(B23),"",IF(VLOOKUP($B$23,$E$6:$J$15,5,FALSE)=0,"",VLOOKUP($B$23,$E$6:$J$15,5,FALSE)))</f>
        <v/>
      </c>
      <c r="J5" s="90" t="str">
        <f>IF(ISBLANK(B23),"",IF(VLOOKUP($B$23,$E$6:$J$15,6,FALSE)=0,"",VLOOKUP($B$23,$E$6:$J$15,6,FALSE)))</f>
        <v/>
      </c>
      <c r="K5" s="90" t="s">
        <v>2208</v>
      </c>
      <c r="O5" s="90" t="s">
        <v>2219</v>
      </c>
      <c r="R5" s="409" t="s">
        <v>2351</v>
      </c>
      <c r="S5" s="87"/>
      <c r="T5" s="87"/>
      <c r="X5" s="135" t="s">
        <v>1734</v>
      </c>
      <c r="Y5" s="135" t="s">
        <v>1731</v>
      </c>
      <c r="Z5" s="136" t="s">
        <v>1732</v>
      </c>
      <c r="AA5" s="137" t="s">
        <v>1735</v>
      </c>
      <c r="AB5" s="135">
        <v>1</v>
      </c>
      <c r="AC5" s="135">
        <v>10</v>
      </c>
      <c r="AD5" s="138">
        <v>12</v>
      </c>
      <c r="AE5" s="138">
        <v>12</v>
      </c>
    </row>
    <row r="6" spans="1:31" ht="15.75" thickBot="1" x14ac:dyDescent="0.3">
      <c r="A6" s="526" t="s">
        <v>2352</v>
      </c>
      <c r="B6" s="527"/>
      <c r="E6" s="92" t="s">
        <v>2224</v>
      </c>
      <c r="F6" s="93" t="s">
        <v>2353</v>
      </c>
      <c r="G6" s="93" t="s">
        <v>2354</v>
      </c>
      <c r="H6" s="93" t="s">
        <v>2355</v>
      </c>
      <c r="I6" s="93" t="s">
        <v>2356</v>
      </c>
      <c r="J6" s="93" t="s">
        <v>2357</v>
      </c>
      <c r="K6" s="92" t="s">
        <v>2224</v>
      </c>
      <c r="L6" s="93" t="s">
        <v>2353</v>
      </c>
      <c r="M6" s="94" t="str">
        <f>CONCATENATE(K6,L6)</f>
        <v>Compact FluorescentStandard</v>
      </c>
      <c r="N6" s="95" t="s">
        <v>1703</v>
      </c>
      <c r="O6" s="93" t="s">
        <v>2358</v>
      </c>
      <c r="P6" s="95" t="s">
        <v>2309</v>
      </c>
      <c r="Q6" s="88"/>
      <c r="R6" s="96" t="s">
        <v>2294</v>
      </c>
      <c r="S6" s="94"/>
      <c r="T6" s="95"/>
      <c r="V6" s="97"/>
      <c r="X6" s="135" t="s">
        <v>1736</v>
      </c>
      <c r="Y6" s="135" t="s">
        <v>1737</v>
      </c>
      <c r="Z6" s="136" t="s">
        <v>1738</v>
      </c>
      <c r="AA6" s="137" t="s">
        <v>1733</v>
      </c>
      <c r="AB6" s="135">
        <v>1</v>
      </c>
      <c r="AC6" s="135">
        <v>11</v>
      </c>
      <c r="AD6" s="138">
        <v>13</v>
      </c>
      <c r="AE6" s="138">
        <v>13</v>
      </c>
    </row>
    <row r="7" spans="1:31" x14ac:dyDescent="0.25">
      <c r="C7" s="98"/>
      <c r="E7" s="99" t="s">
        <v>2210</v>
      </c>
      <c r="F7" s="91" t="s">
        <v>2359</v>
      </c>
      <c r="G7" s="91" t="s">
        <v>2360</v>
      </c>
      <c r="H7" s="91"/>
      <c r="I7" s="88"/>
      <c r="J7" s="88"/>
      <c r="K7" s="100" t="s">
        <v>2224</v>
      </c>
      <c r="L7" s="91" t="s">
        <v>2354</v>
      </c>
      <c r="M7" s="88" t="str">
        <f t="shared" ref="M7:M30" si="0">CONCATENATE(K7,L7)</f>
        <v>Compact FluorescentDouble-D shape</v>
      </c>
      <c r="N7" s="101" t="s">
        <v>2225</v>
      </c>
      <c r="O7" s="91" t="s">
        <v>2361</v>
      </c>
      <c r="P7" s="101" t="s">
        <v>2312</v>
      </c>
      <c r="Q7" s="88"/>
      <c r="R7" s="100" t="s">
        <v>2295</v>
      </c>
      <c r="S7" s="88"/>
      <c r="T7" s="101"/>
      <c r="V7" s="102"/>
      <c r="X7" s="135" t="s">
        <v>1739</v>
      </c>
      <c r="Y7" s="135" t="s">
        <v>1737</v>
      </c>
      <c r="Z7" s="136" t="s">
        <v>1740</v>
      </c>
      <c r="AA7" s="137" t="s">
        <v>1733</v>
      </c>
      <c r="AB7" s="135">
        <v>2</v>
      </c>
      <c r="AC7" s="135">
        <v>11</v>
      </c>
      <c r="AD7" s="138">
        <v>26</v>
      </c>
      <c r="AE7" s="138">
        <v>26</v>
      </c>
    </row>
    <row r="8" spans="1:31" x14ac:dyDescent="0.25">
      <c r="A8" s="419" t="s">
        <v>2362</v>
      </c>
      <c r="B8" s="411" t="s">
        <v>2210</v>
      </c>
      <c r="E8" s="99" t="s">
        <v>2264</v>
      </c>
      <c r="F8" s="91" t="s">
        <v>2353</v>
      </c>
      <c r="G8" s="91" t="s">
        <v>2363</v>
      </c>
      <c r="H8" s="88"/>
      <c r="I8" s="88"/>
      <c r="J8" s="88"/>
      <c r="K8" s="100" t="s">
        <v>2224</v>
      </c>
      <c r="L8" s="91" t="s">
        <v>2355</v>
      </c>
      <c r="M8" s="88" t="str">
        <f t="shared" si="0"/>
        <v>Compact FluorescentSpiral</v>
      </c>
      <c r="N8" s="101" t="s">
        <v>2229</v>
      </c>
      <c r="O8" s="91" t="s">
        <v>2364</v>
      </c>
      <c r="P8" s="101" t="s">
        <v>2299</v>
      </c>
      <c r="Q8" s="88"/>
      <c r="R8" s="100" t="s">
        <v>2298</v>
      </c>
      <c r="S8" s="88"/>
      <c r="T8" s="101"/>
      <c r="V8" s="103"/>
      <c r="X8" s="135" t="s">
        <v>1741</v>
      </c>
      <c r="Y8" s="135" t="s">
        <v>1742</v>
      </c>
      <c r="Z8" s="136" t="s">
        <v>1743</v>
      </c>
      <c r="AA8" s="137" t="s">
        <v>1733</v>
      </c>
      <c r="AB8" s="135">
        <v>1</v>
      </c>
      <c r="AC8" s="135">
        <v>16</v>
      </c>
      <c r="AD8" s="138">
        <v>26</v>
      </c>
      <c r="AE8" s="138">
        <v>26</v>
      </c>
    </row>
    <row r="9" spans="1:31" x14ac:dyDescent="0.25">
      <c r="A9" s="419" t="s">
        <v>2365</v>
      </c>
      <c r="B9" s="411" t="s">
        <v>2366</v>
      </c>
      <c r="C9" s="86" t="str">
        <f>IF(OR(ISBLANK(B8),ISBLANK(B9)),"",VLOOKUP(CONCATENATE(B8,B9),M6:N25,2,FALSE))</f>
        <v>F</v>
      </c>
      <c r="E9" s="100" t="s">
        <v>2272</v>
      </c>
      <c r="F9" s="91" t="s">
        <v>2353</v>
      </c>
      <c r="G9" s="88"/>
      <c r="H9" s="88"/>
      <c r="I9" s="88"/>
      <c r="J9" s="88"/>
      <c r="K9" s="100" t="s">
        <v>2224</v>
      </c>
      <c r="L9" s="91" t="s">
        <v>2356</v>
      </c>
      <c r="M9" s="88" t="str">
        <f t="shared" si="0"/>
        <v>Compact FluorescentTwin tube (including "Biaxial")</v>
      </c>
      <c r="N9" s="101" t="s">
        <v>2233</v>
      </c>
      <c r="O9" s="91" t="s">
        <v>2367</v>
      </c>
      <c r="P9" s="101" t="s">
        <v>2302</v>
      </c>
      <c r="Q9" s="88"/>
      <c r="R9" s="100" t="s">
        <v>2301</v>
      </c>
      <c r="S9" s="88"/>
      <c r="T9" s="101"/>
      <c r="V9" s="103"/>
      <c r="X9" s="135" t="s">
        <v>1744</v>
      </c>
      <c r="Y9" s="135" t="s">
        <v>1742</v>
      </c>
      <c r="Z9" s="136" t="s">
        <v>1743</v>
      </c>
      <c r="AA9" s="137" t="s">
        <v>1735</v>
      </c>
      <c r="AB9" s="135">
        <v>1</v>
      </c>
      <c r="AC9" s="135">
        <v>16</v>
      </c>
      <c r="AD9" s="138">
        <v>18</v>
      </c>
      <c r="AE9" s="138">
        <v>18</v>
      </c>
    </row>
    <row r="10" spans="1:31" x14ac:dyDescent="0.25">
      <c r="A10" s="419" t="s">
        <v>2368</v>
      </c>
      <c r="B10" s="412"/>
      <c r="C10" s="86" t="str">
        <f>IF(ISBLANK(B10),"",VLOOKUP(B10,E30:F36,2,FALSE))</f>
        <v/>
      </c>
      <c r="E10" s="100" t="s">
        <v>2274</v>
      </c>
      <c r="F10" s="91" t="s">
        <v>2353</v>
      </c>
      <c r="G10" s="88"/>
      <c r="H10" s="88"/>
      <c r="I10" s="88"/>
      <c r="J10" s="88"/>
      <c r="K10" s="100" t="s">
        <v>2224</v>
      </c>
      <c r="L10" s="91" t="s">
        <v>2357</v>
      </c>
      <c r="M10" s="88" t="str">
        <f t="shared" si="0"/>
        <v>Compact FluorescentQuad tube</v>
      </c>
      <c r="N10" s="101" t="s">
        <v>2240</v>
      </c>
      <c r="O10" s="91" t="s">
        <v>2369</v>
      </c>
      <c r="P10" s="101" t="s">
        <v>2305</v>
      </c>
      <c r="Q10" s="88"/>
      <c r="R10" s="100" t="s">
        <v>2304</v>
      </c>
      <c r="S10" s="88"/>
      <c r="T10" s="101"/>
      <c r="V10" s="103"/>
      <c r="X10" s="135" t="s">
        <v>1745</v>
      </c>
      <c r="Y10" s="135" t="s">
        <v>1746</v>
      </c>
      <c r="Z10" s="136" t="s">
        <v>1747</v>
      </c>
      <c r="AA10" s="137" t="s">
        <v>1735</v>
      </c>
      <c r="AB10" s="135">
        <v>3</v>
      </c>
      <c r="AC10" s="135">
        <v>18</v>
      </c>
      <c r="AD10" s="138">
        <v>60</v>
      </c>
      <c r="AE10" s="138">
        <v>60</v>
      </c>
    </row>
    <row r="11" spans="1:31" x14ac:dyDescent="0.25">
      <c r="A11" s="419" t="s">
        <v>2370</v>
      </c>
      <c r="B11" s="412"/>
      <c r="C11" s="104" t="str">
        <f>IF(ISBLANK(B11),"",VLOOKUP(B11,$E$39:$F$46,2,FALSE))</f>
        <v/>
      </c>
      <c r="E11" s="100" t="s">
        <v>2291</v>
      </c>
      <c r="F11" s="91" t="s">
        <v>2353</v>
      </c>
      <c r="G11" s="88"/>
      <c r="H11" s="88"/>
      <c r="I11" s="88"/>
      <c r="J11" s="88"/>
      <c r="K11" s="99" t="s">
        <v>2371</v>
      </c>
      <c r="L11" s="91" t="s">
        <v>2224</v>
      </c>
      <c r="M11" s="88" t="str">
        <f t="shared" si="0"/>
        <v>Exit SignCompact Fluorescent</v>
      </c>
      <c r="N11" s="101" t="s">
        <v>2244</v>
      </c>
      <c r="O11" s="91" t="s">
        <v>2372</v>
      </c>
      <c r="P11" s="101" t="s">
        <v>2262</v>
      </c>
      <c r="Q11" s="88"/>
      <c r="R11" s="100"/>
      <c r="S11" s="88"/>
      <c r="T11" s="101"/>
      <c r="V11" s="103"/>
      <c r="X11" s="135" t="s">
        <v>1748</v>
      </c>
      <c r="Y11" s="135" t="s">
        <v>1749</v>
      </c>
      <c r="Z11" s="136" t="s">
        <v>1750</v>
      </c>
      <c r="AA11" s="137" t="s">
        <v>1733</v>
      </c>
      <c r="AB11" s="135">
        <v>1</v>
      </c>
      <c r="AC11" s="135">
        <v>21</v>
      </c>
      <c r="AD11" s="138">
        <v>26</v>
      </c>
      <c r="AE11" s="138">
        <v>26</v>
      </c>
    </row>
    <row r="12" spans="1:31" x14ac:dyDescent="0.25">
      <c r="A12" s="419" t="s">
        <v>2373</v>
      </c>
      <c r="B12" s="412"/>
      <c r="C12" s="104" t="str">
        <f>IF(ISBLANK(B12),"",VLOOKUP(B12,O6:P20,2,FALSE))</f>
        <v/>
      </c>
      <c r="E12" s="100" t="s">
        <v>2281</v>
      </c>
      <c r="F12" s="91" t="s">
        <v>2353</v>
      </c>
      <c r="G12" s="91" t="s">
        <v>2374</v>
      </c>
      <c r="H12" s="88"/>
      <c r="I12" s="88"/>
      <c r="J12" s="88"/>
      <c r="K12" s="99" t="s">
        <v>2371</v>
      </c>
      <c r="L12" s="91" t="s">
        <v>2274</v>
      </c>
      <c r="M12" s="88" t="str">
        <f t="shared" si="0"/>
        <v>Exit SignIncandescent</v>
      </c>
      <c r="N12" s="101" t="s">
        <v>2248</v>
      </c>
      <c r="O12" s="91" t="s">
        <v>2334</v>
      </c>
      <c r="P12" s="101" t="s">
        <v>2278</v>
      </c>
      <c r="Q12" s="88"/>
      <c r="R12" s="105" t="s">
        <v>2308</v>
      </c>
      <c r="S12" s="88"/>
      <c r="T12" s="101"/>
      <c r="V12" s="103"/>
      <c r="X12" s="135" t="s">
        <v>1751</v>
      </c>
      <c r="Y12" s="135" t="s">
        <v>1749</v>
      </c>
      <c r="Z12" s="136" t="s">
        <v>1750</v>
      </c>
      <c r="AA12" s="137" t="s">
        <v>1735</v>
      </c>
      <c r="AB12" s="135">
        <v>1</v>
      </c>
      <c r="AC12" s="135">
        <v>21</v>
      </c>
      <c r="AD12" s="138">
        <v>22</v>
      </c>
      <c r="AE12" s="138">
        <v>22</v>
      </c>
    </row>
    <row r="13" spans="1:31" x14ac:dyDescent="0.25">
      <c r="A13" s="419" t="s">
        <v>2375</v>
      </c>
      <c r="B13" s="412"/>
      <c r="C13" s="104" t="str">
        <f>IF(ISBLANK(B13),"",VLOOKUP(B13,$E$18:$F$22,2,FALSE))</f>
        <v/>
      </c>
      <c r="E13" s="100" t="s">
        <v>2288</v>
      </c>
      <c r="F13" s="91" t="s">
        <v>2353</v>
      </c>
      <c r="G13" s="88"/>
      <c r="H13" s="88"/>
      <c r="I13" s="88"/>
      <c r="J13" s="88"/>
      <c r="K13" s="99" t="s">
        <v>2371</v>
      </c>
      <c r="L13" s="91" t="s">
        <v>2276</v>
      </c>
      <c r="M13" s="88" t="str">
        <f t="shared" si="0"/>
        <v>Exit SignLED</v>
      </c>
      <c r="N13" s="101" t="s">
        <v>2252</v>
      </c>
      <c r="O13" s="91" t="s">
        <v>2376</v>
      </c>
      <c r="P13" s="101" t="s">
        <v>2269</v>
      </c>
      <c r="Q13" s="88"/>
      <c r="R13" s="100" t="s">
        <v>2311</v>
      </c>
      <c r="S13" s="88"/>
      <c r="T13" s="101"/>
      <c r="V13" s="103"/>
      <c r="X13" s="135" t="s">
        <v>1752</v>
      </c>
      <c r="Y13" s="135" t="s">
        <v>1753</v>
      </c>
      <c r="Z13" s="136" t="s">
        <v>1754</v>
      </c>
      <c r="AA13" s="137" t="s">
        <v>1733</v>
      </c>
      <c r="AB13" s="135">
        <v>1</v>
      </c>
      <c r="AC13" s="135">
        <v>23</v>
      </c>
      <c r="AD13" s="138">
        <v>29</v>
      </c>
      <c r="AE13" s="138">
        <v>29</v>
      </c>
    </row>
    <row r="14" spans="1:31" x14ac:dyDescent="0.25">
      <c r="A14" s="419" t="s">
        <v>2377</v>
      </c>
      <c r="B14" s="412"/>
      <c r="C14" s="104" t="str">
        <f>IF(ISBLANK(B14),"",VLOOKUP(B14,E49:F50,2,FALSE))</f>
        <v/>
      </c>
      <c r="E14" s="99" t="s">
        <v>2371</v>
      </c>
      <c r="F14" s="91" t="s">
        <v>2224</v>
      </c>
      <c r="G14" s="91" t="s">
        <v>2274</v>
      </c>
      <c r="H14" s="91" t="s">
        <v>2276</v>
      </c>
      <c r="I14" s="88"/>
      <c r="J14" s="88"/>
      <c r="K14" s="99" t="s">
        <v>2210</v>
      </c>
      <c r="L14" s="91" t="s">
        <v>2366</v>
      </c>
      <c r="M14" s="88" t="str">
        <f t="shared" si="0"/>
        <v>FluorescentLinear</v>
      </c>
      <c r="N14" s="101" t="s">
        <v>2254</v>
      </c>
      <c r="O14" s="91" t="s">
        <v>2378</v>
      </c>
      <c r="P14" s="101" t="s">
        <v>2317</v>
      </c>
      <c r="Q14" s="88"/>
      <c r="R14" s="100" t="s">
        <v>2314</v>
      </c>
      <c r="S14" s="88"/>
      <c r="T14" s="101"/>
      <c r="V14" s="103"/>
      <c r="X14" s="135" t="s">
        <v>1755</v>
      </c>
      <c r="Y14" s="135" t="s">
        <v>1753</v>
      </c>
      <c r="Z14" s="136" t="s">
        <v>1754</v>
      </c>
      <c r="AA14" s="137" t="s">
        <v>1735</v>
      </c>
      <c r="AB14" s="135">
        <v>1</v>
      </c>
      <c r="AC14" s="135">
        <v>23</v>
      </c>
      <c r="AD14" s="138">
        <v>25</v>
      </c>
      <c r="AE14" s="138">
        <v>25</v>
      </c>
    </row>
    <row r="15" spans="1:31" x14ac:dyDescent="0.25">
      <c r="A15" s="419" t="s">
        <v>2379</v>
      </c>
      <c r="B15" s="412"/>
      <c r="C15" s="86" t="str">
        <f>IF(ISBLANK(B15),"",B15)</f>
        <v/>
      </c>
      <c r="E15" s="106" t="s">
        <v>2380</v>
      </c>
      <c r="F15" s="107" t="s">
        <v>2228</v>
      </c>
      <c r="G15" s="107" t="s">
        <v>2232</v>
      </c>
      <c r="H15" s="107" t="s">
        <v>2236</v>
      </c>
      <c r="I15" s="107" t="s">
        <v>2239</v>
      </c>
      <c r="J15" s="107" t="s">
        <v>2251</v>
      </c>
      <c r="K15" s="99" t="s">
        <v>2210</v>
      </c>
      <c r="L15" s="91" t="s">
        <v>2359</v>
      </c>
      <c r="M15" s="88" t="str">
        <f t="shared" si="0"/>
        <v>FluorescentCircline</v>
      </c>
      <c r="N15" s="101" t="s">
        <v>2257</v>
      </c>
      <c r="O15" s="91" t="s">
        <v>2381</v>
      </c>
      <c r="P15" s="101" t="s">
        <v>2248</v>
      </c>
      <c r="Q15" s="88"/>
      <c r="R15" s="100" t="s">
        <v>2316</v>
      </c>
      <c r="S15" s="88"/>
      <c r="T15" s="101"/>
      <c r="V15" s="103"/>
      <c r="X15" s="135" t="s">
        <v>1756</v>
      </c>
      <c r="Y15" s="135" t="s">
        <v>1757</v>
      </c>
      <c r="Z15" s="136" t="s">
        <v>1758</v>
      </c>
      <c r="AA15" s="137" t="s">
        <v>1735</v>
      </c>
      <c r="AB15" s="135">
        <v>3</v>
      </c>
      <c r="AC15" s="135">
        <v>26</v>
      </c>
      <c r="AD15" s="138">
        <v>82</v>
      </c>
      <c r="AE15" s="138">
        <v>82</v>
      </c>
    </row>
    <row r="16" spans="1:31" x14ac:dyDescent="0.25">
      <c r="A16" s="419" t="s">
        <v>2382</v>
      </c>
      <c r="B16" s="412"/>
      <c r="C16" s="104" t="str">
        <f>IF(ISBLANK(B16),"",IF(AND(ISBLANK(B15),ISBLANK(B14)),VLOOKUP(B16,E25:F27,2,FALSE),VLOOKUP(B16,E25:F27,2,FALSE)))</f>
        <v/>
      </c>
      <c r="K16" s="99" t="s">
        <v>2210</v>
      </c>
      <c r="L16" s="91" t="s">
        <v>2360</v>
      </c>
      <c r="M16" s="88" t="str">
        <f t="shared" si="0"/>
        <v>FluorescentU-Tube</v>
      </c>
      <c r="N16" s="101" t="s">
        <v>2260</v>
      </c>
      <c r="O16" s="91" t="s">
        <v>2383</v>
      </c>
      <c r="P16" s="101" t="s">
        <v>2321</v>
      </c>
      <c r="Q16" s="88"/>
      <c r="R16" s="100" t="s">
        <v>2319</v>
      </c>
      <c r="S16" s="88"/>
      <c r="T16" s="101"/>
      <c r="V16" s="103"/>
      <c r="X16" s="135" t="s">
        <v>1759</v>
      </c>
      <c r="Y16" s="135" t="s">
        <v>1757</v>
      </c>
      <c r="Z16" s="136" t="s">
        <v>1760</v>
      </c>
      <c r="AA16" s="137" t="s">
        <v>1735</v>
      </c>
      <c r="AB16" s="135">
        <v>4</v>
      </c>
      <c r="AC16" s="135">
        <v>26</v>
      </c>
      <c r="AD16" s="138">
        <v>108</v>
      </c>
      <c r="AE16" s="138">
        <v>108</v>
      </c>
    </row>
    <row r="17" spans="1:31" x14ac:dyDescent="0.25">
      <c r="A17" s="413"/>
      <c r="B17" s="414"/>
      <c r="E17" s="90" t="s">
        <v>2215</v>
      </c>
      <c r="K17" s="99" t="s">
        <v>2264</v>
      </c>
      <c r="L17" s="91" t="s">
        <v>2353</v>
      </c>
      <c r="M17" s="88" t="str">
        <f t="shared" si="0"/>
        <v>HalogenStandard</v>
      </c>
      <c r="N17" s="101" t="s">
        <v>2263</v>
      </c>
      <c r="O17" s="91" t="s">
        <v>2324</v>
      </c>
      <c r="P17" s="101" t="s">
        <v>2265</v>
      </c>
      <c r="Q17" s="88"/>
      <c r="R17" s="100"/>
      <c r="S17" s="88"/>
      <c r="T17" s="101"/>
      <c r="V17" s="103"/>
      <c r="X17" s="135" t="s">
        <v>1761</v>
      </c>
      <c r="Y17" s="135" t="s">
        <v>1757</v>
      </c>
      <c r="Z17" s="136" t="s">
        <v>1762</v>
      </c>
      <c r="AA17" s="137" t="s">
        <v>1735</v>
      </c>
      <c r="AB17" s="135">
        <v>6</v>
      </c>
      <c r="AC17" s="135">
        <v>26</v>
      </c>
      <c r="AD17" s="138">
        <v>162</v>
      </c>
      <c r="AE17" s="138">
        <v>162</v>
      </c>
    </row>
    <row r="18" spans="1:31" x14ac:dyDescent="0.25">
      <c r="A18" s="420" t="s">
        <v>2384</v>
      </c>
      <c r="B18" s="415" t="str">
        <f>IF(OR(B10="",B11="",B12="",B13=""),"Fill In All Applicable Fields",IF(ISERROR(VLOOKUP(C18,WattageTable,1,FALSE)),"Code Not Found in Wattage Table",VLOOKUP(C18,WattageTable,1,FALSE)))</f>
        <v>Fill In All Applicable Fields</v>
      </c>
      <c r="C18" s="86" t="str">
        <f>CONCATENATE(C9,C10,C11,C12,C13,IF(AND(ISBLANK(B14),ISBLANK(B15)),"","/"),C14,C15,C16)</f>
        <v>F</v>
      </c>
      <c r="E18" s="108" t="s">
        <v>1735</v>
      </c>
      <c r="F18" s="109" t="s">
        <v>2262</v>
      </c>
      <c r="K18" s="99" t="s">
        <v>2264</v>
      </c>
      <c r="L18" s="91" t="s">
        <v>2363</v>
      </c>
      <c r="M18" s="88" t="str">
        <f t="shared" si="0"/>
        <v>HalogenLow Voltage</v>
      </c>
      <c r="N18" s="101" t="s">
        <v>2267</v>
      </c>
      <c r="O18" s="91" t="s">
        <v>2326</v>
      </c>
      <c r="P18" s="101" t="s">
        <v>2302</v>
      </c>
      <c r="Q18" s="88"/>
      <c r="R18" s="105" t="s">
        <v>2323</v>
      </c>
      <c r="S18" s="88"/>
      <c r="T18" s="101"/>
      <c r="V18" s="103"/>
      <c r="X18" s="135" t="s">
        <v>1763</v>
      </c>
      <c r="Y18" s="135" t="s">
        <v>1757</v>
      </c>
      <c r="Z18" s="136" t="s">
        <v>1764</v>
      </c>
      <c r="AA18" s="137" t="s">
        <v>1735</v>
      </c>
      <c r="AB18" s="135">
        <v>8</v>
      </c>
      <c r="AC18" s="135">
        <v>26</v>
      </c>
      <c r="AD18" s="138">
        <v>216</v>
      </c>
      <c r="AE18" s="138">
        <v>216</v>
      </c>
    </row>
    <row r="19" spans="1:31" x14ac:dyDescent="0.25">
      <c r="A19" s="400"/>
      <c r="B19" s="400"/>
      <c r="E19" s="99" t="s">
        <v>2385</v>
      </c>
      <c r="F19" s="110" t="s">
        <v>2265</v>
      </c>
      <c r="K19" s="100" t="s">
        <v>2272</v>
      </c>
      <c r="L19" s="91" t="s">
        <v>2353</v>
      </c>
      <c r="M19" s="88" t="str">
        <f t="shared" si="0"/>
        <v>High Pressure SodiumStandard</v>
      </c>
      <c r="N19" s="101" t="s">
        <v>2271</v>
      </c>
      <c r="O19" s="91" t="s">
        <v>2329</v>
      </c>
      <c r="P19" s="101" t="s">
        <v>2328</v>
      </c>
      <c r="Q19" s="88"/>
      <c r="R19" s="100" t="s">
        <v>2325</v>
      </c>
      <c r="S19" s="88"/>
      <c r="T19" s="101"/>
      <c r="V19" s="103"/>
      <c r="X19" s="135" t="s">
        <v>1765</v>
      </c>
      <c r="Y19" s="135" t="s">
        <v>1766</v>
      </c>
      <c r="Z19" s="136" t="s">
        <v>1767</v>
      </c>
      <c r="AA19" s="137" t="s">
        <v>1733</v>
      </c>
      <c r="AB19" s="135">
        <v>1</v>
      </c>
      <c r="AC19" s="135">
        <v>28</v>
      </c>
      <c r="AD19" s="138">
        <v>35</v>
      </c>
      <c r="AE19" s="138">
        <v>35</v>
      </c>
    </row>
    <row r="20" spans="1:31" ht="15.75" thickBot="1" x14ac:dyDescent="0.3">
      <c r="A20" s="400"/>
      <c r="B20" s="400"/>
      <c r="E20" s="106" t="s">
        <v>2386</v>
      </c>
      <c r="F20" s="111" t="s">
        <v>2269</v>
      </c>
      <c r="K20" s="100" t="s">
        <v>2274</v>
      </c>
      <c r="L20" s="91" t="s">
        <v>2353</v>
      </c>
      <c r="M20" s="88" t="str">
        <f t="shared" si="0"/>
        <v>IncandescentStandard</v>
      </c>
      <c r="N20" s="101" t="s">
        <v>2273</v>
      </c>
      <c r="O20" s="112" t="s">
        <v>2332</v>
      </c>
      <c r="P20" s="113" t="s">
        <v>2331</v>
      </c>
      <c r="Q20" s="88"/>
      <c r="R20" s="100" t="s">
        <v>2327</v>
      </c>
      <c r="S20" s="88"/>
      <c r="T20" s="101"/>
      <c r="V20" s="103"/>
      <c r="X20" s="135" t="s">
        <v>1768</v>
      </c>
      <c r="Y20" s="135" t="s">
        <v>1766</v>
      </c>
      <c r="Z20" s="136" t="s">
        <v>1767</v>
      </c>
      <c r="AA20" s="137" t="s">
        <v>1735</v>
      </c>
      <c r="AB20" s="135">
        <v>1</v>
      </c>
      <c r="AC20" s="135">
        <v>28</v>
      </c>
      <c r="AD20" s="138">
        <v>28</v>
      </c>
      <c r="AE20" s="138">
        <v>28</v>
      </c>
    </row>
    <row r="21" spans="1:31" ht="15.75" thickBot="1" x14ac:dyDescent="0.3">
      <c r="A21" s="528" t="s">
        <v>2387</v>
      </c>
      <c r="B21" s="529"/>
      <c r="E21" s="99" t="s">
        <v>2578</v>
      </c>
      <c r="F21" s="110" t="s">
        <v>1447</v>
      </c>
      <c r="K21" s="99" t="s">
        <v>2388</v>
      </c>
      <c r="L21" s="91" t="s">
        <v>2276</v>
      </c>
      <c r="M21" s="88" t="str">
        <f t="shared" si="0"/>
        <v>Traffic SignalLED</v>
      </c>
      <c r="N21" s="101" t="s">
        <v>2276</v>
      </c>
      <c r="O21" s="93"/>
      <c r="P21" s="94"/>
      <c r="Q21" s="88"/>
      <c r="R21" s="100" t="s">
        <v>2330</v>
      </c>
      <c r="S21" s="88"/>
      <c r="T21" s="101"/>
      <c r="V21" s="103"/>
      <c r="X21" s="135" t="s">
        <v>1769</v>
      </c>
      <c r="Y21" s="135" t="s">
        <v>1770</v>
      </c>
      <c r="Z21" s="136" t="s">
        <v>1771</v>
      </c>
      <c r="AA21" s="137" t="s">
        <v>1735</v>
      </c>
      <c r="AB21" s="135">
        <v>3</v>
      </c>
      <c r="AC21" s="135">
        <v>32</v>
      </c>
      <c r="AD21" s="138">
        <v>114</v>
      </c>
      <c r="AE21" s="138">
        <v>114</v>
      </c>
    </row>
    <row r="22" spans="1:31" x14ac:dyDescent="0.25">
      <c r="A22" s="400"/>
      <c r="B22" s="400"/>
      <c r="E22" s="106" t="s">
        <v>2579</v>
      </c>
      <c r="F22" s="111" t="s">
        <v>1480</v>
      </c>
      <c r="K22" s="100" t="s">
        <v>2281</v>
      </c>
      <c r="L22" s="91" t="s">
        <v>2353</v>
      </c>
      <c r="M22" s="88" t="str">
        <f t="shared" si="0"/>
        <v>Metal HalideStandard</v>
      </c>
      <c r="N22" s="101" t="s">
        <v>2280</v>
      </c>
      <c r="O22" s="91"/>
      <c r="P22" s="88"/>
      <c r="R22" s="100" t="s">
        <v>2333</v>
      </c>
      <c r="S22" s="88"/>
      <c r="T22" s="101"/>
      <c r="V22" s="103"/>
      <c r="X22" s="135" t="s">
        <v>1772</v>
      </c>
      <c r="Y22" s="135" t="s">
        <v>1770</v>
      </c>
      <c r="Z22" s="136" t="s">
        <v>1773</v>
      </c>
      <c r="AA22" s="137" t="s">
        <v>1735</v>
      </c>
      <c r="AB22" s="135">
        <v>4</v>
      </c>
      <c r="AC22" s="135">
        <v>32</v>
      </c>
      <c r="AD22" s="138">
        <v>152</v>
      </c>
      <c r="AE22" s="138">
        <v>152</v>
      </c>
    </row>
    <row r="23" spans="1:31" x14ac:dyDescent="0.25">
      <c r="A23" s="419" t="s">
        <v>2362</v>
      </c>
      <c r="B23" s="412"/>
      <c r="K23" s="100" t="s">
        <v>2281</v>
      </c>
      <c r="L23" s="91" t="s">
        <v>2374</v>
      </c>
      <c r="M23" s="88" t="str">
        <f t="shared" si="0"/>
        <v>Metal HalidePulse Start</v>
      </c>
      <c r="N23" s="101" t="s">
        <v>2284</v>
      </c>
      <c r="O23" s="88"/>
      <c r="P23" s="88"/>
      <c r="R23" s="115" t="s">
        <v>2335</v>
      </c>
      <c r="S23" s="107"/>
      <c r="T23" s="113"/>
      <c r="V23" s="103"/>
      <c r="X23" s="135" t="s">
        <v>1774</v>
      </c>
      <c r="Y23" s="135" t="s">
        <v>1770</v>
      </c>
      <c r="Z23" s="136" t="s">
        <v>1775</v>
      </c>
      <c r="AA23" s="137" t="s">
        <v>1735</v>
      </c>
      <c r="AB23" s="135">
        <v>6</v>
      </c>
      <c r="AC23" s="135">
        <v>32</v>
      </c>
      <c r="AD23" s="138">
        <v>228</v>
      </c>
      <c r="AE23" s="138">
        <v>228</v>
      </c>
    </row>
    <row r="24" spans="1:31" x14ac:dyDescent="0.25">
      <c r="A24" s="419" t="s">
        <v>2365</v>
      </c>
      <c r="B24" s="421"/>
      <c r="C24" s="86" t="str">
        <f>IF(OR(ISBLANK(B23),ISBLANK(B24)),"",VLOOKUP(CONCATENATE(B23,B24),M6:N30,2,FALSE))</f>
        <v/>
      </c>
      <c r="E24" s="90" t="s">
        <v>2211</v>
      </c>
      <c r="K24" s="100" t="s">
        <v>2288</v>
      </c>
      <c r="L24" s="91" t="s">
        <v>2353</v>
      </c>
      <c r="M24" s="88" t="str">
        <f t="shared" si="0"/>
        <v>Mercury VaporStandard</v>
      </c>
      <c r="N24" s="101" t="s">
        <v>2287</v>
      </c>
      <c r="O24" s="88"/>
      <c r="P24" s="88"/>
      <c r="V24" s="103"/>
      <c r="X24" s="135" t="s">
        <v>1776</v>
      </c>
      <c r="Y24" s="135" t="s">
        <v>1770</v>
      </c>
      <c r="Z24" s="136" t="s">
        <v>1777</v>
      </c>
      <c r="AA24" s="137" t="s">
        <v>1735</v>
      </c>
      <c r="AB24" s="135">
        <v>8</v>
      </c>
      <c r="AC24" s="135">
        <v>32</v>
      </c>
      <c r="AD24" s="138">
        <v>304</v>
      </c>
      <c r="AE24" s="138">
        <v>304</v>
      </c>
    </row>
    <row r="25" spans="1:31" x14ac:dyDescent="0.25">
      <c r="A25" s="422" t="s">
        <v>2392</v>
      </c>
      <c r="B25" s="412"/>
      <c r="C25" s="104" t="str">
        <f>IF(ISBLANK(B25),"",B25)</f>
        <v/>
      </c>
      <c r="E25" s="108" t="s">
        <v>2213</v>
      </c>
      <c r="F25" s="114" t="s">
        <v>2389</v>
      </c>
      <c r="K25" s="100" t="s">
        <v>2291</v>
      </c>
      <c r="L25" s="91" t="s">
        <v>2353</v>
      </c>
      <c r="M25" s="88" t="str">
        <f t="shared" si="0"/>
        <v>InductionStandard</v>
      </c>
      <c r="N25" s="101" t="s">
        <v>2290</v>
      </c>
      <c r="O25" s="91"/>
      <c r="P25" s="88"/>
      <c r="R25" s="407" t="s">
        <v>2395</v>
      </c>
      <c r="V25" s="103"/>
      <c r="X25" s="135" t="s">
        <v>1778</v>
      </c>
      <c r="Y25" s="135" t="s">
        <v>1779</v>
      </c>
      <c r="Z25" s="136" t="s">
        <v>1780</v>
      </c>
      <c r="AA25" s="137" t="s">
        <v>1733</v>
      </c>
      <c r="AB25" s="135">
        <v>1</v>
      </c>
      <c r="AC25" s="135">
        <v>38</v>
      </c>
      <c r="AD25" s="138">
        <v>46</v>
      </c>
      <c r="AE25" s="138">
        <v>46</v>
      </c>
    </row>
    <row r="26" spans="1:31" x14ac:dyDescent="0.25">
      <c r="A26" s="422" t="s">
        <v>2396</v>
      </c>
      <c r="B26" s="412"/>
      <c r="C26" s="104" t="str">
        <f>IF(ISBLANK(B26),"",VLOOKUP(B26,E39:F46,2,FALSE))</f>
        <v/>
      </c>
      <c r="D26" s="88"/>
      <c r="E26" s="99" t="s">
        <v>2390</v>
      </c>
      <c r="F26" s="116" t="s">
        <v>2391</v>
      </c>
      <c r="K26" s="99" t="s">
        <v>2380</v>
      </c>
      <c r="L26" s="88" t="s">
        <v>2228</v>
      </c>
      <c r="M26" s="88" t="str">
        <f t="shared" si="0"/>
        <v>Traffic Signal LED12" Green Arrow</v>
      </c>
      <c r="N26" s="101" t="s">
        <v>2227</v>
      </c>
      <c r="O26" s="91"/>
      <c r="P26" s="88"/>
      <c r="R26" s="90"/>
      <c r="X26" s="135" t="s">
        <v>1781</v>
      </c>
      <c r="Y26" s="135" t="s">
        <v>1779</v>
      </c>
      <c r="Z26" s="136" t="s">
        <v>1780</v>
      </c>
      <c r="AA26" s="137" t="s">
        <v>1735</v>
      </c>
      <c r="AB26" s="135">
        <v>1</v>
      </c>
      <c r="AC26" s="135">
        <v>38</v>
      </c>
      <c r="AD26" s="138">
        <v>36</v>
      </c>
      <c r="AE26" s="138">
        <v>36</v>
      </c>
    </row>
    <row r="27" spans="1:31" ht="12.75" customHeight="1" x14ac:dyDescent="0.25">
      <c r="A27" s="422" t="s">
        <v>2397</v>
      </c>
      <c r="B27" s="412"/>
      <c r="C27" s="104" t="str">
        <f>IF(C24="MHPS",VLOOKUP(B27,E21:F22,2,FALSE),IF(ISBLANK(B27),"",IF(ISBLANK(B26),VLOOKUP(B27,E18:F22,2,FALSE),"-"&amp;VLOOKUP(B27,E18:F22,2,FALSE))))</f>
        <v/>
      </c>
      <c r="D27" s="88"/>
      <c r="E27" s="106" t="s">
        <v>2393</v>
      </c>
      <c r="F27" s="117" t="s">
        <v>2394</v>
      </c>
      <c r="K27" s="99" t="s">
        <v>2380</v>
      </c>
      <c r="L27" s="88" t="s">
        <v>2232</v>
      </c>
      <c r="M27" s="88" t="str">
        <f t="shared" si="0"/>
        <v>Traffic Signal LED12" Green Ball</v>
      </c>
      <c r="N27" s="101" t="s">
        <v>2231</v>
      </c>
      <c r="O27" s="88"/>
      <c r="P27" s="88"/>
      <c r="R27" s="522" t="s">
        <v>2398</v>
      </c>
      <c r="S27" s="522"/>
      <c r="T27" s="522"/>
      <c r="X27" s="135" t="s">
        <v>1782</v>
      </c>
      <c r="Y27" s="135" t="s">
        <v>1783</v>
      </c>
      <c r="Z27" s="136" t="s">
        <v>1784</v>
      </c>
      <c r="AA27" s="137" t="s">
        <v>1735</v>
      </c>
      <c r="AB27" s="135">
        <v>1</v>
      </c>
      <c r="AC27" s="135">
        <v>42</v>
      </c>
      <c r="AD27" s="138">
        <v>48</v>
      </c>
      <c r="AE27" s="138">
        <v>48</v>
      </c>
    </row>
    <row r="28" spans="1:31" x14ac:dyDescent="0.25">
      <c r="A28" s="416"/>
      <c r="B28" s="417"/>
      <c r="C28" s="104"/>
      <c r="D28" s="88"/>
      <c r="K28" s="99" t="s">
        <v>2380</v>
      </c>
      <c r="L28" s="88" t="s">
        <v>2236</v>
      </c>
      <c r="M28" s="88" t="str">
        <f t="shared" si="0"/>
        <v>Traffic Signal LED12" Red Arrow</v>
      </c>
      <c r="N28" s="101" t="s">
        <v>2235</v>
      </c>
      <c r="O28" s="88"/>
      <c r="P28" s="88"/>
      <c r="R28" s="522"/>
      <c r="S28" s="522"/>
      <c r="T28" s="522"/>
      <c r="X28" s="135" t="s">
        <v>1785</v>
      </c>
      <c r="Y28" s="135" t="s">
        <v>1783</v>
      </c>
      <c r="Z28" s="136" t="s">
        <v>1786</v>
      </c>
      <c r="AA28" s="137" t="s">
        <v>1735</v>
      </c>
      <c r="AB28" s="135">
        <v>2</v>
      </c>
      <c r="AC28" s="135">
        <v>42</v>
      </c>
      <c r="AD28" s="138">
        <v>100</v>
      </c>
      <c r="AE28" s="138">
        <v>100</v>
      </c>
    </row>
    <row r="29" spans="1:31" x14ac:dyDescent="0.25">
      <c r="A29" s="420" t="s">
        <v>2384</v>
      </c>
      <c r="B29" s="415" t="str">
        <f>IF(OR(B23="",B24="",B25=""),"Fill In All Applicable Fields",IF(ISERROR(VLOOKUP(C29,WattageTable,1,FALSE)),"Code Not Found in Wattage Table",VLOOKUP(C29,WattageTable,1,FALSE)))</f>
        <v>Fill In All Applicable Fields</v>
      </c>
      <c r="C29" s="104" t="str">
        <f>IF(C24="MHPS",CONCATENATE(C24,"/",C27,"/",C25,"/",C26),(CONCATENATE(C24,C25,IF(AND(ISBLANK(B26),ISBLANK(B27)),"","/"),C26,C27)))</f>
        <v/>
      </c>
      <c r="E29" s="90" t="s">
        <v>2212</v>
      </c>
      <c r="J29" s="88"/>
      <c r="K29" s="99" t="s">
        <v>2380</v>
      </c>
      <c r="L29" s="88" t="s">
        <v>2239</v>
      </c>
      <c r="M29" s="88" t="str">
        <f t="shared" si="0"/>
        <v>Traffic Signal LED12" Red Ball</v>
      </c>
      <c r="N29" s="101" t="s">
        <v>2238</v>
      </c>
      <c r="O29" s="91"/>
      <c r="P29" s="88"/>
      <c r="R29" s="522"/>
      <c r="S29" s="522"/>
      <c r="T29" s="522"/>
      <c r="X29" s="135" t="s">
        <v>1787</v>
      </c>
      <c r="Y29" s="135" t="s">
        <v>1783</v>
      </c>
      <c r="Z29" s="136" t="s">
        <v>1788</v>
      </c>
      <c r="AA29" s="137" t="s">
        <v>1735</v>
      </c>
      <c r="AB29" s="135">
        <v>3</v>
      </c>
      <c r="AC29" s="135">
        <v>42</v>
      </c>
      <c r="AD29" s="138">
        <v>141</v>
      </c>
      <c r="AE29" s="138">
        <v>141</v>
      </c>
    </row>
    <row r="30" spans="1:31" x14ac:dyDescent="0.25">
      <c r="A30" s="400"/>
      <c r="B30" s="417"/>
      <c r="C30" s="104"/>
      <c r="E30" s="108" t="s">
        <v>2399</v>
      </c>
      <c r="F30" s="118">
        <v>1.5</v>
      </c>
      <c r="J30" s="88"/>
      <c r="K30" s="106" t="s">
        <v>2380</v>
      </c>
      <c r="L30" s="107" t="s">
        <v>2251</v>
      </c>
      <c r="M30" s="107" t="str">
        <f t="shared" si="0"/>
        <v>Traffic Signal LEDPedestrian Hand signal</v>
      </c>
      <c r="N30" s="113" t="s">
        <v>2250</v>
      </c>
      <c r="O30" s="91"/>
      <c r="P30" s="88"/>
      <c r="Q30" s="119"/>
      <c r="R30" s="88"/>
      <c r="X30" s="135" t="s">
        <v>1789</v>
      </c>
      <c r="Y30" s="135" t="s">
        <v>1783</v>
      </c>
      <c r="Z30" s="136" t="s">
        <v>1790</v>
      </c>
      <c r="AA30" s="137" t="s">
        <v>1735</v>
      </c>
      <c r="AB30" s="135">
        <v>4</v>
      </c>
      <c r="AC30" s="135">
        <v>42</v>
      </c>
      <c r="AD30" s="138">
        <v>188</v>
      </c>
      <c r="AE30" s="138">
        <v>188</v>
      </c>
    </row>
    <row r="31" spans="1:31" x14ac:dyDescent="0.25">
      <c r="A31" s="400"/>
      <c r="B31" s="417"/>
      <c r="C31" s="104"/>
      <c r="E31" s="99" t="s">
        <v>2400</v>
      </c>
      <c r="F31" s="101">
        <v>2</v>
      </c>
      <c r="J31" s="88"/>
      <c r="K31" s="91"/>
      <c r="L31" s="88"/>
      <c r="M31" s="88"/>
      <c r="N31" s="88"/>
      <c r="Q31" s="88"/>
      <c r="R31" s="88"/>
      <c r="X31" s="135" t="s">
        <v>1791</v>
      </c>
      <c r="Y31" s="135" t="s">
        <v>1783</v>
      </c>
      <c r="Z31" s="136" t="s">
        <v>1792</v>
      </c>
      <c r="AA31" s="137" t="s">
        <v>1735</v>
      </c>
      <c r="AB31" s="135">
        <v>6</v>
      </c>
      <c r="AC31" s="135">
        <v>42</v>
      </c>
      <c r="AD31" s="138">
        <v>282</v>
      </c>
      <c r="AE31" s="138">
        <v>282</v>
      </c>
    </row>
    <row r="32" spans="1:31" x14ac:dyDescent="0.25">
      <c r="A32" s="523" t="s">
        <v>2951</v>
      </c>
      <c r="B32" s="524"/>
      <c r="C32" s="104"/>
      <c r="E32" s="99" t="s">
        <v>2401</v>
      </c>
      <c r="F32" s="101">
        <v>3</v>
      </c>
      <c r="J32" s="88"/>
      <c r="K32" s="91"/>
      <c r="L32" s="91"/>
      <c r="M32" s="88"/>
      <c r="N32" s="88"/>
      <c r="Q32" s="88"/>
      <c r="R32" s="88"/>
      <c r="X32" s="135" t="s">
        <v>1793</v>
      </c>
      <c r="Y32" s="135" t="s">
        <v>1783</v>
      </c>
      <c r="Z32" s="136" t="s">
        <v>1794</v>
      </c>
      <c r="AA32" s="137" t="s">
        <v>1735</v>
      </c>
      <c r="AB32" s="135">
        <v>8</v>
      </c>
      <c r="AC32" s="135">
        <v>42</v>
      </c>
      <c r="AD32" s="138">
        <v>376</v>
      </c>
      <c r="AE32" s="138">
        <v>376</v>
      </c>
    </row>
    <row r="33" spans="1:31" x14ac:dyDescent="0.25">
      <c r="A33" s="524"/>
      <c r="B33" s="524"/>
      <c r="C33" s="104"/>
      <c r="E33" s="99" t="s">
        <v>2402</v>
      </c>
      <c r="F33" s="101">
        <v>4</v>
      </c>
      <c r="J33" s="88"/>
      <c r="K33" s="91"/>
      <c r="L33" s="91"/>
      <c r="M33" s="88"/>
      <c r="N33" s="88"/>
      <c r="Q33" s="88"/>
      <c r="R33" s="88"/>
      <c r="X33" s="135" t="s">
        <v>1795</v>
      </c>
      <c r="Y33" s="135" t="s">
        <v>1796</v>
      </c>
      <c r="Z33" s="136" t="s">
        <v>1797</v>
      </c>
      <c r="AA33" s="137" t="s">
        <v>1733</v>
      </c>
      <c r="AB33" s="135">
        <v>1</v>
      </c>
      <c r="AC33" s="135">
        <v>10</v>
      </c>
      <c r="AD33" s="138">
        <v>15</v>
      </c>
      <c r="AE33" s="138">
        <v>15</v>
      </c>
    </row>
    <row r="34" spans="1:31" ht="12.75" customHeight="1" x14ac:dyDescent="0.25">
      <c r="A34" s="524"/>
      <c r="B34" s="524"/>
      <c r="C34" s="104"/>
      <c r="E34" s="99" t="s">
        <v>2403</v>
      </c>
      <c r="F34" s="101">
        <v>5</v>
      </c>
      <c r="J34" s="88"/>
      <c r="K34" s="91"/>
      <c r="L34" s="91"/>
      <c r="M34" s="88"/>
      <c r="N34" s="88"/>
      <c r="Q34" s="88"/>
      <c r="R34" s="88"/>
      <c r="X34" s="135" t="s">
        <v>1798</v>
      </c>
      <c r="Y34" s="135" t="s">
        <v>1799</v>
      </c>
      <c r="Z34" s="136" t="s">
        <v>1800</v>
      </c>
      <c r="AA34" s="137" t="s">
        <v>1733</v>
      </c>
      <c r="AB34" s="135">
        <v>1</v>
      </c>
      <c r="AC34" s="135">
        <v>13</v>
      </c>
      <c r="AD34" s="138">
        <v>17</v>
      </c>
      <c r="AE34" s="138">
        <v>17</v>
      </c>
    </row>
    <row r="35" spans="1:31" x14ac:dyDescent="0.25">
      <c r="A35" s="524"/>
      <c r="B35" s="524"/>
      <c r="C35" s="104"/>
      <c r="E35" s="99" t="s">
        <v>2404</v>
      </c>
      <c r="F35" s="101">
        <v>6</v>
      </c>
      <c r="G35" s="90"/>
      <c r="H35" s="90"/>
      <c r="I35" s="90"/>
      <c r="J35" s="91"/>
      <c r="K35" s="91"/>
      <c r="L35" s="91"/>
      <c r="M35" s="88"/>
      <c r="N35" s="88"/>
      <c r="Q35" s="88"/>
      <c r="R35" s="88"/>
      <c r="X35" s="135" t="s">
        <v>1801</v>
      </c>
      <c r="Y35" s="135" t="s">
        <v>1799</v>
      </c>
      <c r="Z35" s="136" t="s">
        <v>1802</v>
      </c>
      <c r="AA35" s="137" t="s">
        <v>1735</v>
      </c>
      <c r="AB35" s="135">
        <v>1</v>
      </c>
      <c r="AC35" s="135">
        <v>13</v>
      </c>
      <c r="AD35" s="138">
        <v>15</v>
      </c>
      <c r="AE35" s="138">
        <v>15</v>
      </c>
    </row>
    <row r="36" spans="1:31" x14ac:dyDescent="0.25">
      <c r="A36" s="418"/>
      <c r="B36" s="418"/>
      <c r="C36" s="104"/>
      <c r="E36" s="106" t="s">
        <v>2405</v>
      </c>
      <c r="F36" s="113">
        <v>8</v>
      </c>
      <c r="G36" s="90"/>
      <c r="H36" s="90"/>
      <c r="J36" s="88"/>
      <c r="L36" s="91"/>
      <c r="Q36" s="119"/>
      <c r="R36" s="88"/>
      <c r="X36" s="135" t="s">
        <v>1803</v>
      </c>
      <c r="Y36" s="135" t="s">
        <v>1799</v>
      </c>
      <c r="Z36" s="136" t="s">
        <v>1804</v>
      </c>
      <c r="AA36" s="137" t="s">
        <v>1733</v>
      </c>
      <c r="AB36" s="135">
        <v>2</v>
      </c>
      <c r="AC36" s="135">
        <v>13</v>
      </c>
      <c r="AD36" s="138">
        <v>31</v>
      </c>
      <c r="AE36" s="138">
        <v>31</v>
      </c>
    </row>
    <row r="37" spans="1:31" x14ac:dyDescent="0.25">
      <c r="A37" s="120"/>
      <c r="B37" s="120"/>
      <c r="C37" s="104"/>
      <c r="E37" s="88"/>
      <c r="F37" s="90"/>
      <c r="G37" s="90"/>
      <c r="J37" s="88"/>
      <c r="K37" s="88"/>
      <c r="L37" s="91"/>
      <c r="M37" s="88"/>
      <c r="N37" s="88"/>
      <c r="R37" s="88"/>
      <c r="X37" s="135" t="s">
        <v>1805</v>
      </c>
      <c r="Y37" s="135" t="s">
        <v>1799</v>
      </c>
      <c r="Z37" s="136" t="s">
        <v>1806</v>
      </c>
      <c r="AA37" s="137" t="s">
        <v>1735</v>
      </c>
      <c r="AB37" s="135">
        <v>2</v>
      </c>
      <c r="AC37" s="135">
        <v>13</v>
      </c>
      <c r="AD37" s="138">
        <v>28</v>
      </c>
      <c r="AE37" s="138">
        <v>28</v>
      </c>
    </row>
    <row r="38" spans="1:31" x14ac:dyDescent="0.25">
      <c r="A38" s="122"/>
      <c r="B38" s="122"/>
      <c r="C38" s="104"/>
      <c r="E38" s="90" t="s">
        <v>2202</v>
      </c>
      <c r="J38" s="88"/>
      <c r="K38" s="88"/>
      <c r="L38" s="91"/>
      <c r="M38" s="88"/>
      <c r="N38" s="88"/>
      <c r="R38" s="88"/>
      <c r="X38" s="135" t="s">
        <v>1807</v>
      </c>
      <c r="Y38" s="135" t="s">
        <v>1799</v>
      </c>
      <c r="Z38" s="136" t="s">
        <v>1808</v>
      </c>
      <c r="AA38" s="137" t="s">
        <v>1733</v>
      </c>
      <c r="AB38" s="135">
        <v>3</v>
      </c>
      <c r="AC38" s="135">
        <v>13</v>
      </c>
      <c r="AD38" s="138">
        <v>48</v>
      </c>
      <c r="AE38" s="138">
        <v>48</v>
      </c>
    </row>
    <row r="39" spans="1:31" x14ac:dyDescent="0.25">
      <c r="A39" s="122"/>
      <c r="B39" s="122"/>
      <c r="C39" s="104"/>
      <c r="E39" s="108" t="s">
        <v>2406</v>
      </c>
      <c r="F39" s="121">
        <v>1</v>
      </c>
      <c r="L39" s="91"/>
      <c r="R39" s="88"/>
      <c r="X39" s="135" t="s">
        <v>1809</v>
      </c>
      <c r="Y39" s="135" t="s">
        <v>1810</v>
      </c>
      <c r="Z39" s="136" t="s">
        <v>1811</v>
      </c>
      <c r="AA39" s="137" t="s">
        <v>1733</v>
      </c>
      <c r="AB39" s="135">
        <v>1</v>
      </c>
      <c r="AC39" s="135">
        <v>15</v>
      </c>
      <c r="AD39" s="138">
        <v>20</v>
      </c>
      <c r="AE39" s="138">
        <v>20</v>
      </c>
    </row>
    <row r="40" spans="1:31" x14ac:dyDescent="0.25">
      <c r="A40" s="122"/>
      <c r="B40" s="122"/>
      <c r="C40" s="104"/>
      <c r="E40" s="99" t="s">
        <v>2407</v>
      </c>
      <c r="F40" s="101">
        <v>2</v>
      </c>
      <c r="L40" s="91"/>
      <c r="R40" s="88"/>
      <c r="X40" s="135" t="s">
        <v>1812</v>
      </c>
      <c r="Y40" s="135" t="s">
        <v>1813</v>
      </c>
      <c r="Z40" s="136" t="s">
        <v>1814</v>
      </c>
      <c r="AA40" s="137" t="s">
        <v>1733</v>
      </c>
      <c r="AB40" s="135">
        <v>1</v>
      </c>
      <c r="AC40" s="135">
        <v>17</v>
      </c>
      <c r="AD40" s="138">
        <v>24</v>
      </c>
      <c r="AE40" s="138">
        <v>24</v>
      </c>
    </row>
    <row r="41" spans="1:31" x14ac:dyDescent="0.25">
      <c r="A41" s="122"/>
      <c r="B41" s="122"/>
      <c r="C41" s="104"/>
      <c r="E41" s="99" t="s">
        <v>2408</v>
      </c>
      <c r="F41" s="101">
        <v>3</v>
      </c>
      <c r="G41" s="90"/>
      <c r="L41" s="91"/>
      <c r="R41" s="88"/>
      <c r="X41" s="135" t="s">
        <v>1815</v>
      </c>
      <c r="Y41" s="135" t="s">
        <v>1813</v>
      </c>
      <c r="Z41" s="136" t="s">
        <v>1816</v>
      </c>
      <c r="AA41" s="137" t="s">
        <v>1733</v>
      </c>
      <c r="AB41" s="135">
        <v>2</v>
      </c>
      <c r="AC41" s="135">
        <v>17</v>
      </c>
      <c r="AD41" s="138">
        <v>48</v>
      </c>
      <c r="AE41" s="138">
        <v>48</v>
      </c>
    </row>
    <row r="42" spans="1:31" x14ac:dyDescent="0.25">
      <c r="A42" s="122"/>
      <c r="B42" s="122"/>
      <c r="C42" s="104"/>
      <c r="E42" s="99" t="s">
        <v>2409</v>
      </c>
      <c r="F42" s="101">
        <v>4</v>
      </c>
      <c r="L42" s="91"/>
      <c r="R42" s="88"/>
      <c r="X42" s="135" t="s">
        <v>1817</v>
      </c>
      <c r="Y42" s="135" t="s">
        <v>1818</v>
      </c>
      <c r="Z42" s="136" t="s">
        <v>1819</v>
      </c>
      <c r="AA42" s="137" t="s">
        <v>1733</v>
      </c>
      <c r="AB42" s="135">
        <v>1</v>
      </c>
      <c r="AC42" s="135">
        <v>18</v>
      </c>
      <c r="AD42" s="138">
        <v>26</v>
      </c>
      <c r="AE42" s="138">
        <v>26</v>
      </c>
    </row>
    <row r="43" spans="1:31" x14ac:dyDescent="0.25">
      <c r="A43" s="122"/>
      <c r="B43" s="122"/>
      <c r="C43" s="104"/>
      <c r="E43" s="99" t="s">
        <v>2410</v>
      </c>
      <c r="F43" s="101">
        <v>5</v>
      </c>
      <c r="G43" s="90"/>
      <c r="H43" s="90"/>
      <c r="L43" s="91"/>
      <c r="R43" s="88"/>
      <c r="X43" s="135" t="s">
        <v>1820</v>
      </c>
      <c r="Y43" s="135" t="s">
        <v>1818</v>
      </c>
      <c r="Z43" s="136" t="s">
        <v>1821</v>
      </c>
      <c r="AA43" s="137" t="s">
        <v>1735</v>
      </c>
      <c r="AB43" s="135">
        <v>1</v>
      </c>
      <c r="AC43" s="135">
        <v>18</v>
      </c>
      <c r="AD43" s="138">
        <v>20</v>
      </c>
      <c r="AE43" s="138">
        <v>20</v>
      </c>
    </row>
    <row r="44" spans="1:31" x14ac:dyDescent="0.25">
      <c r="C44" s="104"/>
      <c r="E44" s="99" t="s">
        <v>2411</v>
      </c>
      <c r="F44" s="101">
        <v>6</v>
      </c>
      <c r="L44" s="91"/>
      <c r="R44" s="88"/>
      <c r="X44" s="135" t="s">
        <v>1822</v>
      </c>
      <c r="Y44" s="135" t="s">
        <v>1818</v>
      </c>
      <c r="Z44" s="136" t="s">
        <v>1823</v>
      </c>
      <c r="AA44" s="137" t="s">
        <v>1733</v>
      </c>
      <c r="AB44" s="135">
        <v>2</v>
      </c>
      <c r="AC44" s="135">
        <v>18</v>
      </c>
      <c r="AD44" s="138">
        <v>45</v>
      </c>
      <c r="AE44" s="138">
        <v>45</v>
      </c>
    </row>
    <row r="45" spans="1:31" x14ac:dyDescent="0.25">
      <c r="C45" s="104"/>
      <c r="D45" s="88"/>
      <c r="E45" s="99" t="s">
        <v>2412</v>
      </c>
      <c r="F45" s="101">
        <v>7</v>
      </c>
      <c r="G45" s="88"/>
      <c r="H45" s="88"/>
      <c r="I45" s="88"/>
      <c r="L45" s="88"/>
      <c r="R45" s="88"/>
      <c r="X45" s="135" t="s">
        <v>1824</v>
      </c>
      <c r="Y45" s="135" t="s">
        <v>1818</v>
      </c>
      <c r="Z45" s="136" t="s">
        <v>1825</v>
      </c>
      <c r="AA45" s="137" t="s">
        <v>1735</v>
      </c>
      <c r="AB45" s="135">
        <v>2</v>
      </c>
      <c r="AC45" s="135">
        <v>18</v>
      </c>
      <c r="AD45" s="138">
        <v>38</v>
      </c>
      <c r="AE45" s="138">
        <v>38</v>
      </c>
    </row>
    <row r="46" spans="1:31" x14ac:dyDescent="0.25">
      <c r="D46" s="88"/>
      <c r="E46" s="106" t="s">
        <v>2413</v>
      </c>
      <c r="F46" s="113">
        <v>8</v>
      </c>
      <c r="G46" s="88"/>
      <c r="H46" s="88"/>
      <c r="I46" s="88"/>
      <c r="L46" s="88"/>
      <c r="R46" s="88"/>
      <c r="X46" s="135" t="s">
        <v>1826</v>
      </c>
      <c r="Y46" s="135" t="s">
        <v>1818</v>
      </c>
      <c r="Z46" s="136" t="s">
        <v>1827</v>
      </c>
      <c r="AA46" s="137" t="s">
        <v>1733</v>
      </c>
      <c r="AB46" s="139">
        <v>4</v>
      </c>
      <c r="AC46" s="135">
        <v>18</v>
      </c>
      <c r="AD46" s="138">
        <v>90</v>
      </c>
      <c r="AE46" s="138">
        <v>90</v>
      </c>
    </row>
    <row r="47" spans="1:31" x14ac:dyDescent="0.25">
      <c r="D47" s="88"/>
      <c r="E47" s="91"/>
      <c r="F47" s="88"/>
      <c r="G47" s="88"/>
      <c r="H47" s="88"/>
      <c r="I47" s="88"/>
      <c r="L47" s="88"/>
      <c r="R47" s="88"/>
      <c r="X47" s="135" t="s">
        <v>1828</v>
      </c>
      <c r="Y47" s="135" t="s">
        <v>1829</v>
      </c>
      <c r="Z47" s="136" t="s">
        <v>1830</v>
      </c>
      <c r="AA47" s="137" t="s">
        <v>1733</v>
      </c>
      <c r="AB47" s="135">
        <v>1</v>
      </c>
      <c r="AC47" s="135">
        <v>20</v>
      </c>
      <c r="AD47" s="138">
        <v>23</v>
      </c>
      <c r="AE47" s="138">
        <v>23</v>
      </c>
    </row>
    <row r="48" spans="1:31" x14ac:dyDescent="0.25">
      <c r="D48" s="88"/>
      <c r="E48" s="91" t="s">
        <v>2414</v>
      </c>
      <c r="F48" s="88"/>
      <c r="G48" s="88"/>
      <c r="H48" s="88"/>
      <c r="I48" s="88"/>
      <c r="L48" s="88"/>
      <c r="R48" s="88"/>
      <c r="X48" s="135" t="s">
        <v>1831</v>
      </c>
      <c r="Y48" s="135" t="s">
        <v>1829</v>
      </c>
      <c r="Z48" s="136" t="s">
        <v>1832</v>
      </c>
      <c r="AA48" s="137" t="s">
        <v>1733</v>
      </c>
      <c r="AB48" s="135">
        <v>2</v>
      </c>
      <c r="AC48" s="135">
        <v>20</v>
      </c>
      <c r="AD48" s="138">
        <v>46</v>
      </c>
      <c r="AE48" s="138">
        <v>46</v>
      </c>
    </row>
    <row r="49" spans="4:31" x14ac:dyDescent="0.25">
      <c r="D49" s="88"/>
      <c r="E49" s="108" t="s">
        <v>2415</v>
      </c>
      <c r="F49" s="109" t="s">
        <v>2278</v>
      </c>
      <c r="G49" s="88"/>
      <c r="H49" s="88"/>
      <c r="I49" s="88"/>
      <c r="L49" s="88"/>
      <c r="R49" s="88"/>
      <c r="X49" s="135" t="s">
        <v>1833</v>
      </c>
      <c r="Y49" s="135" t="s">
        <v>1834</v>
      </c>
      <c r="Z49" s="136" t="s">
        <v>1835</v>
      </c>
      <c r="AA49" s="137" t="s">
        <v>1733</v>
      </c>
      <c r="AB49" s="135">
        <v>1</v>
      </c>
      <c r="AC49" s="135">
        <v>22</v>
      </c>
      <c r="AD49" s="138">
        <v>24</v>
      </c>
      <c r="AE49" s="138">
        <v>24</v>
      </c>
    </row>
    <row r="50" spans="4:31" x14ac:dyDescent="0.25">
      <c r="D50" s="88"/>
      <c r="E50" s="106" t="s">
        <v>2416</v>
      </c>
      <c r="F50" s="111" t="s">
        <v>2282</v>
      </c>
      <c r="G50" s="88"/>
      <c r="H50" s="88"/>
      <c r="I50" s="88"/>
      <c r="J50" s="88"/>
      <c r="K50" s="88"/>
      <c r="L50" s="88"/>
      <c r="M50" s="88"/>
      <c r="N50" s="88"/>
      <c r="R50" s="88"/>
      <c r="X50" s="135" t="s">
        <v>1836</v>
      </c>
      <c r="Y50" s="135" t="s">
        <v>1834</v>
      </c>
      <c r="Z50" s="136" t="s">
        <v>1837</v>
      </c>
      <c r="AA50" s="137" t="s">
        <v>1733</v>
      </c>
      <c r="AB50" s="135">
        <v>2</v>
      </c>
      <c r="AC50" s="135">
        <v>22</v>
      </c>
      <c r="AD50" s="138">
        <v>48</v>
      </c>
      <c r="AE50" s="138">
        <v>48</v>
      </c>
    </row>
    <row r="51" spans="4:31" x14ac:dyDescent="0.25">
      <c r="D51" s="88"/>
      <c r="E51" s="91"/>
      <c r="F51" s="88"/>
      <c r="G51" s="88"/>
      <c r="H51" s="88"/>
      <c r="I51" s="88"/>
      <c r="J51" s="88"/>
      <c r="K51" s="88"/>
      <c r="L51" s="88"/>
      <c r="M51" s="88"/>
      <c r="N51" s="88"/>
      <c r="R51" s="88"/>
      <c r="X51" s="135" t="s">
        <v>1838</v>
      </c>
      <c r="Y51" s="135" t="s">
        <v>1834</v>
      </c>
      <c r="Z51" s="136" t="s">
        <v>1839</v>
      </c>
      <c r="AA51" s="137" t="s">
        <v>1733</v>
      </c>
      <c r="AB51" s="135">
        <v>3</v>
      </c>
      <c r="AC51" s="135">
        <v>22</v>
      </c>
      <c r="AD51" s="138">
        <v>72</v>
      </c>
      <c r="AE51" s="138">
        <v>72</v>
      </c>
    </row>
    <row r="52" spans="4:31" x14ac:dyDescent="0.25">
      <c r="D52" s="88"/>
      <c r="E52" s="119"/>
      <c r="F52" s="88"/>
      <c r="G52" s="88"/>
      <c r="H52" s="88"/>
      <c r="I52" s="88"/>
      <c r="J52" s="88"/>
      <c r="K52" s="88"/>
      <c r="L52" s="88"/>
      <c r="M52" s="88"/>
      <c r="N52" s="88"/>
      <c r="R52" s="88"/>
      <c r="X52" s="135" t="s">
        <v>1840</v>
      </c>
      <c r="Y52" s="135" t="s">
        <v>1841</v>
      </c>
      <c r="Z52" s="136" t="s">
        <v>1842</v>
      </c>
      <c r="AA52" s="137" t="s">
        <v>1733</v>
      </c>
      <c r="AB52" s="135">
        <v>1</v>
      </c>
      <c r="AC52" s="135">
        <v>25</v>
      </c>
      <c r="AD52" s="138">
        <v>33</v>
      </c>
      <c r="AE52" s="138">
        <v>33</v>
      </c>
    </row>
    <row r="53" spans="4:31" x14ac:dyDescent="0.25">
      <c r="D53" s="88"/>
      <c r="E53" s="88"/>
      <c r="F53" s="88"/>
      <c r="G53" s="88"/>
      <c r="H53" s="88"/>
      <c r="I53" s="88"/>
      <c r="J53" s="88"/>
      <c r="K53" s="88"/>
      <c r="L53" s="88"/>
      <c r="M53" s="88"/>
      <c r="N53" s="88"/>
      <c r="R53" s="88"/>
      <c r="X53" s="135" t="s">
        <v>1843</v>
      </c>
      <c r="Y53" s="135" t="s">
        <v>1841</v>
      </c>
      <c r="Z53" s="136" t="s">
        <v>1844</v>
      </c>
      <c r="AA53" s="137" t="s">
        <v>1733</v>
      </c>
      <c r="AB53" s="135">
        <v>2</v>
      </c>
      <c r="AC53" s="135">
        <v>25</v>
      </c>
      <c r="AD53" s="138">
        <v>66</v>
      </c>
      <c r="AE53" s="138">
        <v>66</v>
      </c>
    </row>
    <row r="54" spans="4:31" x14ac:dyDescent="0.25">
      <c r="D54" s="88"/>
      <c r="E54" s="88"/>
      <c r="F54" s="88"/>
      <c r="G54" s="88"/>
      <c r="H54" s="88"/>
      <c r="I54" s="88"/>
      <c r="J54" s="88"/>
      <c r="K54" s="88"/>
      <c r="L54" s="88"/>
      <c r="M54" s="88"/>
      <c r="N54" s="88"/>
      <c r="R54" s="88"/>
      <c r="X54" s="135" t="s">
        <v>1845</v>
      </c>
      <c r="Y54" s="135" t="s">
        <v>1846</v>
      </c>
      <c r="Z54" s="136" t="s">
        <v>1847</v>
      </c>
      <c r="AA54" s="137" t="s">
        <v>1733</v>
      </c>
      <c r="AB54" s="135">
        <v>1</v>
      </c>
      <c r="AC54" s="135">
        <v>26</v>
      </c>
      <c r="AD54" s="138">
        <v>33</v>
      </c>
      <c r="AE54" s="138">
        <v>33</v>
      </c>
    </row>
    <row r="55" spans="4:31" x14ac:dyDescent="0.25">
      <c r="D55" s="88"/>
      <c r="E55" s="88"/>
      <c r="F55" s="88"/>
      <c r="G55" s="88"/>
      <c r="H55" s="88"/>
      <c r="I55" s="88"/>
      <c r="J55" s="88"/>
      <c r="K55" s="88"/>
      <c r="L55" s="88"/>
      <c r="M55" s="88"/>
      <c r="N55" s="88"/>
      <c r="X55" s="135" t="s">
        <v>1848</v>
      </c>
      <c r="Y55" s="135" t="s">
        <v>1846</v>
      </c>
      <c r="Z55" s="136" t="s">
        <v>1849</v>
      </c>
      <c r="AA55" s="137" t="s">
        <v>1735</v>
      </c>
      <c r="AB55" s="135">
        <v>1</v>
      </c>
      <c r="AC55" s="135">
        <v>26</v>
      </c>
      <c r="AD55" s="138">
        <v>27</v>
      </c>
      <c r="AE55" s="138">
        <v>27</v>
      </c>
    </row>
    <row r="56" spans="4:31" x14ac:dyDescent="0.25">
      <c r="D56" s="88"/>
      <c r="E56" s="88"/>
      <c r="F56" s="88"/>
      <c r="G56" s="88"/>
      <c r="H56" s="88"/>
      <c r="I56" s="88"/>
      <c r="J56" s="88"/>
      <c r="K56" s="88"/>
      <c r="L56" s="88"/>
      <c r="M56" s="88"/>
      <c r="N56" s="88"/>
      <c r="X56" s="135" t="s">
        <v>1850</v>
      </c>
      <c r="Y56" s="135" t="s">
        <v>1846</v>
      </c>
      <c r="Z56" s="136" t="s">
        <v>1851</v>
      </c>
      <c r="AA56" s="137" t="s">
        <v>1733</v>
      </c>
      <c r="AB56" s="135">
        <v>2</v>
      </c>
      <c r="AC56" s="135">
        <v>26</v>
      </c>
      <c r="AD56" s="138">
        <v>66</v>
      </c>
      <c r="AE56" s="138">
        <v>66</v>
      </c>
    </row>
    <row r="57" spans="4:31" x14ac:dyDescent="0.25">
      <c r="D57" s="88"/>
      <c r="E57" s="88"/>
      <c r="F57" s="88"/>
      <c r="G57" s="88"/>
      <c r="H57" s="88"/>
      <c r="I57" s="88"/>
      <c r="J57" s="88"/>
      <c r="K57" s="88"/>
      <c r="L57" s="88"/>
      <c r="M57" s="88"/>
      <c r="N57" s="88"/>
      <c r="X57" s="135" t="s">
        <v>1852</v>
      </c>
      <c r="Y57" s="135" t="s">
        <v>1846</v>
      </c>
      <c r="Z57" s="136" t="s">
        <v>1853</v>
      </c>
      <c r="AA57" s="137" t="s">
        <v>1735</v>
      </c>
      <c r="AB57" s="135">
        <v>2</v>
      </c>
      <c r="AC57" s="135">
        <v>26</v>
      </c>
      <c r="AD57" s="138">
        <v>50</v>
      </c>
      <c r="AE57" s="138">
        <v>50</v>
      </c>
    </row>
    <row r="58" spans="4:31" x14ac:dyDescent="0.25">
      <c r="D58" s="88"/>
      <c r="E58" s="119"/>
      <c r="F58" s="88"/>
      <c r="G58" s="88"/>
      <c r="H58" s="88"/>
      <c r="I58" s="88"/>
      <c r="J58" s="88"/>
      <c r="K58" s="88"/>
      <c r="L58" s="88"/>
      <c r="M58" s="88"/>
      <c r="N58" s="88"/>
      <c r="X58" s="135" t="s">
        <v>1854</v>
      </c>
      <c r="Y58" s="135" t="s">
        <v>1846</v>
      </c>
      <c r="Z58" s="136" t="s">
        <v>1855</v>
      </c>
      <c r="AA58" s="137" t="s">
        <v>1733</v>
      </c>
      <c r="AB58" s="135">
        <v>3</v>
      </c>
      <c r="AC58" s="135">
        <v>26</v>
      </c>
      <c r="AD58" s="138">
        <v>99</v>
      </c>
      <c r="AE58" s="138">
        <v>99</v>
      </c>
    </row>
    <row r="59" spans="4:31" x14ac:dyDescent="0.25">
      <c r="D59" s="88"/>
      <c r="E59" s="88"/>
      <c r="F59" s="88"/>
      <c r="G59" s="88"/>
      <c r="H59" s="88"/>
      <c r="I59" s="88"/>
      <c r="J59" s="88"/>
      <c r="K59" s="88"/>
      <c r="L59" s="88"/>
      <c r="M59" s="88"/>
      <c r="N59" s="88"/>
      <c r="X59" s="135" t="s">
        <v>1856</v>
      </c>
      <c r="Y59" s="135" t="s">
        <v>1846</v>
      </c>
      <c r="Z59" s="136" t="s">
        <v>1857</v>
      </c>
      <c r="AA59" s="137" t="s">
        <v>1735</v>
      </c>
      <c r="AB59" s="135">
        <v>6</v>
      </c>
      <c r="AC59" s="135">
        <v>26</v>
      </c>
      <c r="AD59" s="138">
        <v>150</v>
      </c>
      <c r="AE59" s="138">
        <v>150</v>
      </c>
    </row>
    <row r="60" spans="4:31" x14ac:dyDescent="0.25">
      <c r="D60" s="88"/>
      <c r="E60" s="88"/>
      <c r="F60" s="88"/>
      <c r="G60" s="88"/>
      <c r="H60" s="88"/>
      <c r="I60" s="88"/>
      <c r="J60" s="88"/>
      <c r="K60" s="88"/>
      <c r="L60" s="88"/>
      <c r="M60" s="88"/>
      <c r="N60" s="88"/>
      <c r="X60" s="135" t="s">
        <v>1858</v>
      </c>
      <c r="Y60" s="135" t="s">
        <v>1859</v>
      </c>
      <c r="Z60" s="136" t="s">
        <v>1860</v>
      </c>
      <c r="AA60" s="137" t="s">
        <v>1733</v>
      </c>
      <c r="AB60" s="135">
        <v>1</v>
      </c>
      <c r="AC60" s="135">
        <v>28</v>
      </c>
      <c r="AD60" s="138">
        <v>33</v>
      </c>
      <c r="AE60" s="138">
        <v>33</v>
      </c>
    </row>
    <row r="61" spans="4:31" x14ac:dyDescent="0.25">
      <c r="D61" s="88"/>
      <c r="E61" s="88"/>
      <c r="F61" s="88"/>
      <c r="G61" s="88"/>
      <c r="H61" s="88"/>
      <c r="I61" s="88"/>
      <c r="J61" s="88"/>
      <c r="K61" s="88"/>
      <c r="L61" s="88"/>
      <c r="M61" s="88"/>
      <c r="N61" s="88"/>
      <c r="X61" s="135" t="s">
        <v>1861</v>
      </c>
      <c r="Y61" s="135" t="s">
        <v>1862</v>
      </c>
      <c r="Z61" s="136" t="s">
        <v>1863</v>
      </c>
      <c r="AA61" s="137" t="s">
        <v>1733</v>
      </c>
      <c r="AB61" s="135">
        <v>1</v>
      </c>
      <c r="AC61" s="135">
        <v>9</v>
      </c>
      <c r="AD61" s="138">
        <v>14</v>
      </c>
      <c r="AE61" s="138">
        <v>14</v>
      </c>
    </row>
    <row r="62" spans="4:31" x14ac:dyDescent="0.25">
      <c r="D62" s="88"/>
      <c r="E62" s="88"/>
      <c r="F62" s="88"/>
      <c r="G62" s="88"/>
      <c r="H62" s="88"/>
      <c r="I62" s="88"/>
      <c r="J62" s="88"/>
      <c r="K62" s="88"/>
      <c r="L62" s="88"/>
      <c r="M62" s="88"/>
      <c r="N62" s="88"/>
      <c r="X62" s="135" t="s">
        <v>1864</v>
      </c>
      <c r="Y62" s="135" t="s">
        <v>1862</v>
      </c>
      <c r="Z62" s="136" t="s">
        <v>1865</v>
      </c>
      <c r="AA62" s="137" t="s">
        <v>1733</v>
      </c>
      <c r="AB62" s="135">
        <v>2</v>
      </c>
      <c r="AC62" s="135">
        <v>9</v>
      </c>
      <c r="AD62" s="138">
        <v>23</v>
      </c>
      <c r="AE62" s="138">
        <v>23</v>
      </c>
    </row>
    <row r="63" spans="4:31" x14ac:dyDescent="0.25">
      <c r="D63" s="88"/>
      <c r="E63" s="88"/>
      <c r="F63" s="88"/>
      <c r="G63" s="88"/>
      <c r="H63" s="88"/>
      <c r="I63" s="88"/>
      <c r="J63" s="88"/>
      <c r="K63" s="88"/>
      <c r="L63" s="88"/>
      <c r="M63" s="88"/>
      <c r="N63" s="88"/>
      <c r="X63" s="135" t="s">
        <v>1866</v>
      </c>
      <c r="Y63" s="135" t="s">
        <v>1867</v>
      </c>
      <c r="Z63" s="136" t="s">
        <v>1868</v>
      </c>
      <c r="AA63" s="137" t="s">
        <v>1735</v>
      </c>
      <c r="AB63" s="135">
        <v>1</v>
      </c>
      <c r="AC63" s="135">
        <v>7</v>
      </c>
      <c r="AD63" s="138">
        <v>7</v>
      </c>
      <c r="AE63" s="138">
        <v>7</v>
      </c>
    </row>
    <row r="64" spans="4:31" x14ac:dyDescent="0.25">
      <c r="D64" s="88"/>
      <c r="E64" s="119"/>
      <c r="F64" s="88"/>
      <c r="G64" s="88"/>
      <c r="H64" s="88"/>
      <c r="I64" s="88"/>
      <c r="J64" s="88"/>
      <c r="K64" s="88"/>
      <c r="L64" s="88"/>
      <c r="M64" s="88"/>
      <c r="N64" s="88"/>
      <c r="X64" s="135" t="s">
        <v>1869</v>
      </c>
      <c r="Y64" s="135" t="s">
        <v>1870</v>
      </c>
      <c r="Z64" s="136" t="s">
        <v>1871</v>
      </c>
      <c r="AA64" s="137" t="s">
        <v>1735</v>
      </c>
      <c r="AB64" s="135">
        <v>1</v>
      </c>
      <c r="AC64" s="135">
        <v>9</v>
      </c>
      <c r="AD64" s="138">
        <v>9</v>
      </c>
      <c r="AE64" s="138">
        <v>9</v>
      </c>
    </row>
    <row r="65" spans="4:31" x14ac:dyDescent="0.25">
      <c r="D65" s="88"/>
      <c r="E65" s="88"/>
      <c r="F65" s="88"/>
      <c r="G65" s="88"/>
      <c r="H65" s="88"/>
      <c r="I65" s="88"/>
      <c r="J65" s="88"/>
      <c r="K65" s="88"/>
      <c r="L65" s="88"/>
      <c r="M65" s="88"/>
      <c r="N65" s="88"/>
      <c r="X65" s="135" t="s">
        <v>1872</v>
      </c>
      <c r="Y65" s="135" t="s">
        <v>1873</v>
      </c>
      <c r="Z65" s="136" t="s">
        <v>1874</v>
      </c>
      <c r="AA65" s="137" t="s">
        <v>1735</v>
      </c>
      <c r="AB65" s="135">
        <v>1</v>
      </c>
      <c r="AC65" s="135">
        <v>11</v>
      </c>
      <c r="AD65" s="138">
        <v>11</v>
      </c>
      <c r="AE65" s="138">
        <v>11</v>
      </c>
    </row>
    <row r="66" spans="4:31" x14ac:dyDescent="0.25">
      <c r="D66" s="88"/>
      <c r="E66" s="88"/>
      <c r="F66" s="88"/>
      <c r="G66" s="88"/>
      <c r="H66" s="88"/>
      <c r="I66" s="88"/>
      <c r="J66" s="88"/>
      <c r="K66" s="88"/>
      <c r="L66" s="88"/>
      <c r="M66" s="88"/>
      <c r="N66" s="88"/>
      <c r="X66" s="135" t="s">
        <v>1569</v>
      </c>
      <c r="Y66" s="135" t="s">
        <v>1570</v>
      </c>
      <c r="Z66" s="136" t="s">
        <v>1571</v>
      </c>
      <c r="AA66" s="137" t="s">
        <v>1735</v>
      </c>
      <c r="AB66" s="135">
        <v>1</v>
      </c>
      <c r="AC66" s="135">
        <v>13</v>
      </c>
      <c r="AD66" s="138">
        <v>13</v>
      </c>
      <c r="AE66" s="138">
        <v>13</v>
      </c>
    </row>
    <row r="67" spans="4:31" x14ac:dyDescent="0.25">
      <c r="D67" s="88"/>
      <c r="E67" s="88"/>
      <c r="F67" s="88"/>
      <c r="G67" s="88"/>
      <c r="H67" s="88"/>
      <c r="I67" s="88"/>
      <c r="J67" s="88"/>
      <c r="K67" s="88"/>
      <c r="L67" s="88"/>
      <c r="M67" s="88"/>
      <c r="N67" s="88"/>
      <c r="X67" s="135" t="s">
        <v>1875</v>
      </c>
      <c r="Y67" s="135" t="s">
        <v>1876</v>
      </c>
      <c r="Z67" s="136" t="s">
        <v>1877</v>
      </c>
      <c r="AA67" s="137" t="s">
        <v>1735</v>
      </c>
      <c r="AB67" s="135">
        <v>1</v>
      </c>
      <c r="AC67" s="135">
        <v>15</v>
      </c>
      <c r="AD67" s="138">
        <v>15</v>
      </c>
      <c r="AE67" s="138">
        <v>15</v>
      </c>
    </row>
    <row r="68" spans="4:31" x14ac:dyDescent="0.25">
      <c r="D68" s="88"/>
      <c r="E68" s="88"/>
      <c r="F68" s="88"/>
      <c r="G68" s="88"/>
      <c r="H68" s="88"/>
      <c r="I68" s="88"/>
      <c r="J68" s="88"/>
      <c r="K68" s="88"/>
      <c r="L68" s="88"/>
      <c r="M68" s="88"/>
      <c r="N68" s="88"/>
      <c r="X68" s="135" t="s">
        <v>1878</v>
      </c>
      <c r="Y68" s="135" t="s">
        <v>1879</v>
      </c>
      <c r="Z68" s="136" t="s">
        <v>1880</v>
      </c>
      <c r="AA68" s="137" t="s">
        <v>1735</v>
      </c>
      <c r="AB68" s="135">
        <v>1</v>
      </c>
      <c r="AC68" s="135">
        <v>20</v>
      </c>
      <c r="AD68" s="138">
        <v>20</v>
      </c>
      <c r="AE68" s="138">
        <v>20</v>
      </c>
    </row>
    <row r="69" spans="4:31" x14ac:dyDescent="0.25">
      <c r="D69" s="88"/>
      <c r="E69" s="88"/>
      <c r="F69" s="88"/>
      <c r="G69" s="88"/>
      <c r="H69" s="88"/>
      <c r="I69" s="88"/>
      <c r="J69" s="88"/>
      <c r="K69" s="88"/>
      <c r="L69" s="88"/>
      <c r="M69" s="88"/>
      <c r="N69" s="88"/>
      <c r="X69" s="135" t="s">
        <v>1881</v>
      </c>
      <c r="Y69" s="135" t="s">
        <v>1882</v>
      </c>
      <c r="Z69" s="136" t="s">
        <v>1883</v>
      </c>
      <c r="AA69" s="137" t="s">
        <v>1735</v>
      </c>
      <c r="AB69" s="135">
        <v>1</v>
      </c>
      <c r="AC69" s="135">
        <v>23</v>
      </c>
      <c r="AD69" s="138">
        <v>23</v>
      </c>
      <c r="AE69" s="138">
        <v>23</v>
      </c>
    </row>
    <row r="70" spans="4:31" x14ac:dyDescent="0.25">
      <c r="D70" s="88"/>
      <c r="E70" s="88"/>
      <c r="F70" s="88"/>
      <c r="G70" s="88"/>
      <c r="H70" s="88"/>
      <c r="I70" s="88"/>
      <c r="J70" s="88"/>
      <c r="K70" s="88"/>
      <c r="L70" s="88"/>
      <c r="M70" s="88"/>
      <c r="N70" s="88"/>
      <c r="X70" s="135" t="s">
        <v>1572</v>
      </c>
      <c r="Y70" s="135" t="s">
        <v>1573</v>
      </c>
      <c r="Z70" s="136" t="s">
        <v>1574</v>
      </c>
      <c r="AA70" s="137" t="s">
        <v>1735</v>
      </c>
      <c r="AB70" s="135">
        <v>1</v>
      </c>
      <c r="AC70" s="135">
        <v>26</v>
      </c>
      <c r="AD70" s="138">
        <v>26</v>
      </c>
      <c r="AE70" s="138">
        <v>26</v>
      </c>
    </row>
    <row r="71" spans="4:31" x14ac:dyDescent="0.25">
      <c r="D71" s="88"/>
      <c r="E71" s="88"/>
      <c r="F71" s="88"/>
      <c r="G71" s="88"/>
      <c r="H71" s="88"/>
      <c r="I71" s="88"/>
      <c r="J71" s="88"/>
      <c r="K71" s="88"/>
      <c r="L71" s="88"/>
      <c r="M71" s="88"/>
      <c r="N71" s="88"/>
      <c r="X71" s="135" t="s">
        <v>1884</v>
      </c>
      <c r="Y71" s="135" t="s">
        <v>1885</v>
      </c>
      <c r="Z71" s="136" t="s">
        <v>1886</v>
      </c>
      <c r="AA71" s="137" t="s">
        <v>1735</v>
      </c>
      <c r="AB71" s="135">
        <v>1</v>
      </c>
      <c r="AC71" s="135">
        <v>27</v>
      </c>
      <c r="AD71" s="138">
        <v>27</v>
      </c>
      <c r="AE71" s="138">
        <v>27</v>
      </c>
    </row>
    <row r="72" spans="4:31" x14ac:dyDescent="0.25">
      <c r="E72" s="88"/>
      <c r="F72" s="88"/>
      <c r="X72" s="135" t="s">
        <v>1887</v>
      </c>
      <c r="Y72" s="135" t="s">
        <v>1888</v>
      </c>
      <c r="Z72" s="136" t="s">
        <v>1889</v>
      </c>
      <c r="AA72" s="137" t="s">
        <v>1733</v>
      </c>
      <c r="AB72" s="135">
        <v>1</v>
      </c>
      <c r="AC72" s="135">
        <v>13</v>
      </c>
      <c r="AD72" s="138">
        <v>17</v>
      </c>
      <c r="AE72" s="138">
        <v>17</v>
      </c>
    </row>
    <row r="73" spans="4:31" x14ac:dyDescent="0.25">
      <c r="X73" s="135" t="s">
        <v>1890</v>
      </c>
      <c r="Y73" s="135" t="s">
        <v>1888</v>
      </c>
      <c r="Z73" s="136" t="s">
        <v>1891</v>
      </c>
      <c r="AA73" s="137" t="s">
        <v>1733</v>
      </c>
      <c r="AB73" s="135">
        <v>2</v>
      </c>
      <c r="AC73" s="135">
        <v>13</v>
      </c>
      <c r="AD73" s="138">
        <v>31</v>
      </c>
      <c r="AE73" s="138">
        <v>31</v>
      </c>
    </row>
    <row r="74" spans="4:31" x14ac:dyDescent="0.25">
      <c r="X74" s="140" t="s">
        <v>1892</v>
      </c>
      <c r="Y74" s="140" t="s">
        <v>1888</v>
      </c>
      <c r="Z74" s="141" t="s">
        <v>1893</v>
      </c>
      <c r="AA74" s="142" t="s">
        <v>1733</v>
      </c>
      <c r="AB74" s="140">
        <v>3</v>
      </c>
      <c r="AC74" s="140">
        <v>13</v>
      </c>
      <c r="AD74" s="143">
        <v>48</v>
      </c>
      <c r="AE74" s="143">
        <v>48</v>
      </c>
    </row>
    <row r="75" spans="4:31" x14ac:dyDescent="0.25">
      <c r="X75" s="135" t="s">
        <v>1894</v>
      </c>
      <c r="Y75" s="135" t="s">
        <v>1895</v>
      </c>
      <c r="Z75" s="136" t="s">
        <v>1896</v>
      </c>
      <c r="AA75" s="137" t="s">
        <v>1733</v>
      </c>
      <c r="AB75" s="135">
        <v>1</v>
      </c>
      <c r="AC75" s="135">
        <v>18</v>
      </c>
      <c r="AD75" s="138">
        <v>24</v>
      </c>
      <c r="AE75" s="138">
        <v>24</v>
      </c>
    </row>
    <row r="76" spans="4:31" x14ac:dyDescent="0.25">
      <c r="X76" s="135" t="s">
        <v>1897</v>
      </c>
      <c r="Y76" s="135" t="s">
        <v>1898</v>
      </c>
      <c r="Z76" s="136" t="s">
        <v>1899</v>
      </c>
      <c r="AA76" s="137" t="s">
        <v>1733</v>
      </c>
      <c r="AB76" s="135">
        <v>1</v>
      </c>
      <c r="AC76" s="135">
        <v>22</v>
      </c>
      <c r="AD76" s="138">
        <v>27</v>
      </c>
      <c r="AE76" s="138">
        <v>27</v>
      </c>
    </row>
    <row r="77" spans="4:31" x14ac:dyDescent="0.25">
      <c r="X77" s="135" t="s">
        <v>1900</v>
      </c>
      <c r="Y77" s="135" t="s">
        <v>1898</v>
      </c>
      <c r="Z77" s="136" t="s">
        <v>1901</v>
      </c>
      <c r="AA77" s="137" t="s">
        <v>1733</v>
      </c>
      <c r="AB77" s="135">
        <v>2</v>
      </c>
      <c r="AC77" s="135">
        <v>22</v>
      </c>
      <c r="AD77" s="138">
        <v>54</v>
      </c>
      <c r="AE77" s="138">
        <v>54</v>
      </c>
    </row>
    <row r="78" spans="4:31" x14ac:dyDescent="0.25">
      <c r="X78" s="135" t="s">
        <v>1902</v>
      </c>
      <c r="Y78" s="135" t="s">
        <v>1898</v>
      </c>
      <c r="Z78" s="136" t="s">
        <v>1903</v>
      </c>
      <c r="AA78" s="137" t="s">
        <v>1733</v>
      </c>
      <c r="AB78" s="135">
        <v>4</v>
      </c>
      <c r="AC78" s="135">
        <v>22</v>
      </c>
      <c r="AD78" s="138">
        <v>108</v>
      </c>
      <c r="AE78" s="138">
        <v>108</v>
      </c>
    </row>
    <row r="79" spans="4:31" x14ac:dyDescent="0.25">
      <c r="X79" s="135" t="s">
        <v>1904</v>
      </c>
      <c r="Y79" s="135" t="s">
        <v>1905</v>
      </c>
      <c r="Z79" s="136" t="s">
        <v>1906</v>
      </c>
      <c r="AA79" s="137" t="s">
        <v>1733</v>
      </c>
      <c r="AB79" s="135">
        <v>1</v>
      </c>
      <c r="AC79" s="135">
        <v>24</v>
      </c>
      <c r="AD79" s="138">
        <v>32</v>
      </c>
      <c r="AE79" s="138">
        <v>32</v>
      </c>
    </row>
    <row r="80" spans="4:31" x14ac:dyDescent="0.25">
      <c r="X80" s="135" t="s">
        <v>1907</v>
      </c>
      <c r="Y80" s="135" t="s">
        <v>1908</v>
      </c>
      <c r="Z80" s="136" t="s">
        <v>1909</v>
      </c>
      <c r="AA80" s="137" t="s">
        <v>1733</v>
      </c>
      <c r="AB80" s="135">
        <v>1</v>
      </c>
      <c r="AC80" s="135">
        <v>28</v>
      </c>
      <c r="AD80" s="138">
        <v>33</v>
      </c>
      <c r="AE80" s="138">
        <v>33</v>
      </c>
    </row>
    <row r="81" spans="24:31" x14ac:dyDescent="0.25">
      <c r="X81" s="135" t="s">
        <v>1910</v>
      </c>
      <c r="Y81" s="135" t="s">
        <v>1908</v>
      </c>
      <c r="Z81" s="136" t="s">
        <v>1911</v>
      </c>
      <c r="AA81" s="137" t="s">
        <v>1733</v>
      </c>
      <c r="AB81" s="135">
        <v>2</v>
      </c>
      <c r="AC81" s="135">
        <v>28</v>
      </c>
      <c r="AD81" s="138">
        <v>66</v>
      </c>
      <c r="AE81" s="138">
        <v>66</v>
      </c>
    </row>
    <row r="82" spans="24:31" x14ac:dyDescent="0.25">
      <c r="X82" s="135" t="s">
        <v>1912</v>
      </c>
      <c r="Y82" s="135" t="s">
        <v>1913</v>
      </c>
      <c r="Z82" s="136" t="s">
        <v>1914</v>
      </c>
      <c r="AA82" s="137" t="s">
        <v>1735</v>
      </c>
      <c r="AB82" s="135">
        <v>1</v>
      </c>
      <c r="AC82" s="135">
        <v>32</v>
      </c>
      <c r="AD82" s="138">
        <v>34</v>
      </c>
      <c r="AE82" s="138">
        <v>34</v>
      </c>
    </row>
    <row r="83" spans="24:31" x14ac:dyDescent="0.25">
      <c r="X83" s="135" t="s">
        <v>1915</v>
      </c>
      <c r="Y83" s="135" t="s">
        <v>1913</v>
      </c>
      <c r="Z83" s="136" t="s">
        <v>1916</v>
      </c>
      <c r="AA83" s="137" t="s">
        <v>1735</v>
      </c>
      <c r="AB83" s="135">
        <v>2</v>
      </c>
      <c r="AC83" s="135">
        <v>32</v>
      </c>
      <c r="AD83" s="138">
        <v>62</v>
      </c>
      <c r="AE83" s="138">
        <v>62</v>
      </c>
    </row>
    <row r="84" spans="24:31" x14ac:dyDescent="0.25">
      <c r="X84" s="135" t="s">
        <v>1917</v>
      </c>
      <c r="Y84" s="135" t="s">
        <v>1913</v>
      </c>
      <c r="Z84" s="136" t="s">
        <v>2039</v>
      </c>
      <c r="AA84" s="137" t="s">
        <v>1735</v>
      </c>
      <c r="AB84" s="135">
        <v>6</v>
      </c>
      <c r="AC84" s="135">
        <v>32</v>
      </c>
      <c r="AD84" s="138">
        <v>186</v>
      </c>
      <c r="AE84" s="138">
        <v>186</v>
      </c>
    </row>
    <row r="85" spans="24:31" x14ac:dyDescent="0.25">
      <c r="X85" s="135" t="s">
        <v>1918</v>
      </c>
      <c r="Y85" s="135" t="s">
        <v>1919</v>
      </c>
      <c r="Z85" s="136" t="s">
        <v>1920</v>
      </c>
      <c r="AA85" s="137" t="s">
        <v>1733</v>
      </c>
      <c r="AB85" s="135">
        <v>1</v>
      </c>
      <c r="AC85" s="135">
        <v>36</v>
      </c>
      <c r="AD85" s="138">
        <v>51</v>
      </c>
      <c r="AE85" s="138">
        <v>51</v>
      </c>
    </row>
    <row r="86" spans="24:31" x14ac:dyDescent="0.25">
      <c r="X86" s="135" t="s">
        <v>1921</v>
      </c>
      <c r="Y86" s="135" t="s">
        <v>1919</v>
      </c>
      <c r="Z86" s="136" t="s">
        <v>1922</v>
      </c>
      <c r="AA86" s="137" t="s">
        <v>1735</v>
      </c>
      <c r="AB86" s="135">
        <v>4</v>
      </c>
      <c r="AC86" s="135">
        <v>36</v>
      </c>
      <c r="AD86" s="138">
        <v>148</v>
      </c>
      <c r="AE86" s="138">
        <v>148</v>
      </c>
    </row>
    <row r="87" spans="24:31" x14ac:dyDescent="0.25">
      <c r="X87" s="135" t="s">
        <v>1923</v>
      </c>
      <c r="Y87" s="135" t="s">
        <v>1919</v>
      </c>
      <c r="Z87" s="136" t="s">
        <v>1924</v>
      </c>
      <c r="AA87" s="137" t="s">
        <v>1735</v>
      </c>
      <c r="AB87" s="135">
        <v>6</v>
      </c>
      <c r="AC87" s="135">
        <v>36</v>
      </c>
      <c r="AD87" s="138">
        <v>212</v>
      </c>
      <c r="AE87" s="138">
        <v>212</v>
      </c>
    </row>
    <row r="88" spans="24:31" x14ac:dyDescent="0.25">
      <c r="X88" s="135" t="s">
        <v>1925</v>
      </c>
      <c r="Y88" s="135" t="s">
        <v>1919</v>
      </c>
      <c r="Z88" s="136" t="s">
        <v>1926</v>
      </c>
      <c r="AA88" s="137" t="s">
        <v>1735</v>
      </c>
      <c r="AB88" s="135">
        <v>6</v>
      </c>
      <c r="AC88" s="135">
        <v>36</v>
      </c>
      <c r="AD88" s="138">
        <v>198</v>
      </c>
      <c r="AE88" s="138">
        <v>198</v>
      </c>
    </row>
    <row r="89" spans="24:31" x14ac:dyDescent="0.25">
      <c r="X89" s="135" t="s">
        <v>2040</v>
      </c>
      <c r="Y89" s="135" t="s">
        <v>1919</v>
      </c>
      <c r="Z89" s="136" t="s">
        <v>1927</v>
      </c>
      <c r="AA89" s="137" t="s">
        <v>1735</v>
      </c>
      <c r="AB89" s="135">
        <v>6</v>
      </c>
      <c r="AC89" s="135">
        <v>36</v>
      </c>
      <c r="AD89" s="138">
        <v>210</v>
      </c>
      <c r="AE89" s="138">
        <v>210</v>
      </c>
    </row>
    <row r="90" spans="24:31" x14ac:dyDescent="0.25">
      <c r="X90" s="135" t="s">
        <v>1928</v>
      </c>
      <c r="Y90" s="135" t="s">
        <v>1919</v>
      </c>
      <c r="Z90" s="136" t="s">
        <v>1929</v>
      </c>
      <c r="AA90" s="137" t="s">
        <v>1735</v>
      </c>
      <c r="AB90" s="135">
        <v>8</v>
      </c>
      <c r="AC90" s="135">
        <v>36</v>
      </c>
      <c r="AD90" s="138">
        <v>296</v>
      </c>
      <c r="AE90" s="138">
        <v>296</v>
      </c>
    </row>
    <row r="91" spans="24:31" x14ac:dyDescent="0.25">
      <c r="X91" s="135" t="s">
        <v>1930</v>
      </c>
      <c r="Y91" s="135" t="s">
        <v>1919</v>
      </c>
      <c r="Z91" s="136" t="s">
        <v>1931</v>
      </c>
      <c r="AA91" s="137" t="s">
        <v>1735</v>
      </c>
      <c r="AB91" s="135">
        <v>8</v>
      </c>
      <c r="AC91" s="135">
        <v>36</v>
      </c>
      <c r="AD91" s="138">
        <v>270</v>
      </c>
      <c r="AE91" s="138">
        <v>270</v>
      </c>
    </row>
    <row r="92" spans="24:31" x14ac:dyDescent="0.25">
      <c r="X92" s="135" t="s">
        <v>2041</v>
      </c>
      <c r="Y92" s="135" t="s">
        <v>1919</v>
      </c>
      <c r="Z92" s="136" t="s">
        <v>1932</v>
      </c>
      <c r="AA92" s="137" t="s">
        <v>1735</v>
      </c>
      <c r="AB92" s="135">
        <v>8</v>
      </c>
      <c r="AC92" s="135">
        <v>36</v>
      </c>
      <c r="AD92" s="138">
        <v>286</v>
      </c>
      <c r="AE92" s="138">
        <v>286</v>
      </c>
    </row>
    <row r="93" spans="24:31" x14ac:dyDescent="0.25">
      <c r="X93" s="135" t="s">
        <v>1933</v>
      </c>
      <c r="Y93" s="135" t="s">
        <v>1919</v>
      </c>
      <c r="Z93" s="136" t="s">
        <v>1934</v>
      </c>
      <c r="AA93" s="137" t="s">
        <v>1735</v>
      </c>
      <c r="AB93" s="135">
        <v>9</v>
      </c>
      <c r="AC93" s="135">
        <v>36</v>
      </c>
      <c r="AD93" s="138">
        <v>318</v>
      </c>
      <c r="AE93" s="138">
        <v>318</v>
      </c>
    </row>
    <row r="94" spans="24:31" x14ac:dyDescent="0.25">
      <c r="X94" s="135" t="s">
        <v>1935</v>
      </c>
      <c r="Y94" s="135" t="s">
        <v>1936</v>
      </c>
      <c r="Z94" s="136" t="s">
        <v>1937</v>
      </c>
      <c r="AA94" s="137" t="s">
        <v>1733</v>
      </c>
      <c r="AB94" s="135">
        <v>1</v>
      </c>
      <c r="AC94" s="135">
        <v>40</v>
      </c>
      <c r="AD94" s="138">
        <v>46</v>
      </c>
      <c r="AE94" s="138">
        <v>46</v>
      </c>
    </row>
    <row r="95" spans="24:31" x14ac:dyDescent="0.25">
      <c r="X95" s="135" t="s">
        <v>1938</v>
      </c>
      <c r="Y95" s="135" t="s">
        <v>1936</v>
      </c>
      <c r="Z95" s="136" t="s">
        <v>1939</v>
      </c>
      <c r="AA95" s="137" t="s">
        <v>1735</v>
      </c>
      <c r="AB95" s="135">
        <v>12</v>
      </c>
      <c r="AC95" s="135">
        <v>40</v>
      </c>
      <c r="AD95" s="138">
        <v>408</v>
      </c>
      <c r="AE95" s="138">
        <v>408</v>
      </c>
    </row>
    <row r="96" spans="24:31" x14ac:dyDescent="0.25">
      <c r="X96" s="135" t="s">
        <v>1940</v>
      </c>
      <c r="Y96" s="135" t="s">
        <v>1936</v>
      </c>
      <c r="Z96" s="136" t="s">
        <v>1941</v>
      </c>
      <c r="AA96" s="137" t="s">
        <v>1735</v>
      </c>
      <c r="AB96" s="135">
        <v>1</v>
      </c>
      <c r="AC96" s="135">
        <v>40</v>
      </c>
      <c r="AD96" s="138">
        <v>46</v>
      </c>
      <c r="AE96" s="138">
        <v>46</v>
      </c>
    </row>
    <row r="97" spans="24:31" x14ac:dyDescent="0.25">
      <c r="X97" s="135" t="s">
        <v>1942</v>
      </c>
      <c r="Y97" s="135" t="s">
        <v>1936</v>
      </c>
      <c r="Z97" s="136" t="s">
        <v>1943</v>
      </c>
      <c r="AA97" s="137" t="s">
        <v>1735</v>
      </c>
      <c r="AB97" s="135">
        <v>1</v>
      </c>
      <c r="AC97" s="135">
        <v>40</v>
      </c>
      <c r="AD97" s="138">
        <v>43</v>
      </c>
      <c r="AE97" s="138">
        <v>43</v>
      </c>
    </row>
    <row r="98" spans="24:31" x14ac:dyDescent="0.25">
      <c r="X98" s="135" t="s">
        <v>1944</v>
      </c>
      <c r="Y98" s="135" t="s">
        <v>1936</v>
      </c>
      <c r="Z98" s="136" t="s">
        <v>1945</v>
      </c>
      <c r="AA98" s="137" t="s">
        <v>1733</v>
      </c>
      <c r="AB98" s="135">
        <v>2</v>
      </c>
      <c r="AC98" s="135">
        <v>40</v>
      </c>
      <c r="AD98" s="138">
        <v>85</v>
      </c>
      <c r="AE98" s="138">
        <v>85</v>
      </c>
    </row>
    <row r="99" spans="24:31" x14ac:dyDescent="0.25">
      <c r="X99" s="135" t="s">
        <v>1946</v>
      </c>
      <c r="Y99" s="135" t="s">
        <v>1936</v>
      </c>
      <c r="Z99" s="136" t="s">
        <v>1947</v>
      </c>
      <c r="AA99" s="137" t="s">
        <v>1735</v>
      </c>
      <c r="AB99" s="135">
        <v>2</v>
      </c>
      <c r="AC99" s="135">
        <v>40</v>
      </c>
      <c r="AD99" s="138">
        <v>72</v>
      </c>
      <c r="AE99" s="138">
        <v>72</v>
      </c>
    </row>
    <row r="100" spans="24:31" x14ac:dyDescent="0.25">
      <c r="X100" s="135" t="s">
        <v>1948</v>
      </c>
      <c r="Y100" s="135" t="s">
        <v>1936</v>
      </c>
      <c r="Z100" s="136" t="s">
        <v>1949</v>
      </c>
      <c r="AA100" s="137" t="s">
        <v>1735</v>
      </c>
      <c r="AB100" s="135">
        <v>2</v>
      </c>
      <c r="AC100" s="135">
        <v>40</v>
      </c>
      <c r="AD100" s="138">
        <v>72</v>
      </c>
      <c r="AE100" s="138">
        <v>72</v>
      </c>
    </row>
    <row r="101" spans="24:31" x14ac:dyDescent="0.25">
      <c r="X101" s="135" t="s">
        <v>1950</v>
      </c>
      <c r="Y101" s="135" t="s">
        <v>1936</v>
      </c>
      <c r="Z101" s="136" t="s">
        <v>1951</v>
      </c>
      <c r="AA101" s="137" t="s">
        <v>1733</v>
      </c>
      <c r="AB101" s="135">
        <v>3</v>
      </c>
      <c r="AC101" s="135">
        <v>40</v>
      </c>
      <c r="AD101" s="138">
        <v>133</v>
      </c>
      <c r="AE101" s="138">
        <v>133</v>
      </c>
    </row>
    <row r="102" spans="24:31" x14ac:dyDescent="0.25">
      <c r="X102" s="135" t="s">
        <v>1952</v>
      </c>
      <c r="Y102" s="135" t="s">
        <v>1936</v>
      </c>
      <c r="Z102" s="136" t="s">
        <v>1953</v>
      </c>
      <c r="AA102" s="137" t="s">
        <v>1735</v>
      </c>
      <c r="AB102" s="135">
        <v>3</v>
      </c>
      <c r="AC102" s="135">
        <v>40</v>
      </c>
      <c r="AD102" s="138">
        <v>102</v>
      </c>
      <c r="AE102" s="138">
        <v>102</v>
      </c>
    </row>
    <row r="103" spans="24:31" x14ac:dyDescent="0.25">
      <c r="X103" s="135" t="s">
        <v>1954</v>
      </c>
      <c r="Y103" s="135" t="s">
        <v>1936</v>
      </c>
      <c r="Z103" s="136" t="s">
        <v>1955</v>
      </c>
      <c r="AA103" s="137" t="s">
        <v>1735</v>
      </c>
      <c r="AB103" s="135">
        <v>3</v>
      </c>
      <c r="AC103" s="135">
        <v>40</v>
      </c>
      <c r="AD103" s="138">
        <v>105</v>
      </c>
      <c r="AE103" s="138">
        <v>105</v>
      </c>
    </row>
    <row r="104" spans="24:31" x14ac:dyDescent="0.25">
      <c r="X104" s="135" t="s">
        <v>1956</v>
      </c>
      <c r="Y104" s="135" t="s">
        <v>1936</v>
      </c>
      <c r="Z104" s="136" t="s">
        <v>1957</v>
      </c>
      <c r="AA104" s="137" t="s">
        <v>1735</v>
      </c>
      <c r="AB104" s="135">
        <v>4</v>
      </c>
      <c r="AC104" s="135">
        <v>40</v>
      </c>
      <c r="AD104" s="138">
        <v>144</v>
      </c>
      <c r="AE104" s="138">
        <v>144</v>
      </c>
    </row>
    <row r="105" spans="24:31" x14ac:dyDescent="0.25">
      <c r="X105" s="135" t="s">
        <v>1958</v>
      </c>
      <c r="Y105" s="135" t="s">
        <v>1936</v>
      </c>
      <c r="Z105" s="136" t="s">
        <v>1959</v>
      </c>
      <c r="AA105" s="137" t="s">
        <v>1735</v>
      </c>
      <c r="AB105" s="135">
        <v>5</v>
      </c>
      <c r="AC105" s="135">
        <v>40</v>
      </c>
      <c r="AD105" s="138">
        <v>190</v>
      </c>
      <c r="AE105" s="138">
        <v>190</v>
      </c>
    </row>
    <row r="106" spans="24:31" x14ac:dyDescent="0.25">
      <c r="X106" s="135" t="s">
        <v>1960</v>
      </c>
      <c r="Y106" s="135" t="s">
        <v>1936</v>
      </c>
      <c r="Z106" s="136" t="s">
        <v>1961</v>
      </c>
      <c r="AA106" s="137" t="s">
        <v>1735</v>
      </c>
      <c r="AB106" s="135">
        <v>6</v>
      </c>
      <c r="AC106" s="135">
        <v>40</v>
      </c>
      <c r="AD106" s="138">
        <v>204</v>
      </c>
      <c r="AE106" s="138">
        <v>204</v>
      </c>
    </row>
    <row r="107" spans="24:31" x14ac:dyDescent="0.25">
      <c r="X107" s="135" t="s">
        <v>1962</v>
      </c>
      <c r="Y107" s="135" t="s">
        <v>1936</v>
      </c>
      <c r="Z107" s="136" t="s">
        <v>1963</v>
      </c>
      <c r="AA107" s="137" t="s">
        <v>1735</v>
      </c>
      <c r="AB107" s="135">
        <v>6</v>
      </c>
      <c r="AC107" s="135">
        <v>40</v>
      </c>
      <c r="AD107" s="138">
        <v>220</v>
      </c>
      <c r="AE107" s="138">
        <v>220</v>
      </c>
    </row>
    <row r="108" spans="24:31" x14ac:dyDescent="0.25">
      <c r="X108" s="135" t="s">
        <v>2042</v>
      </c>
      <c r="Y108" s="135" t="s">
        <v>1936</v>
      </c>
      <c r="Z108" s="136" t="s">
        <v>1964</v>
      </c>
      <c r="AA108" s="137" t="s">
        <v>1735</v>
      </c>
      <c r="AB108" s="135">
        <v>6</v>
      </c>
      <c r="AC108" s="135">
        <v>40</v>
      </c>
      <c r="AD108" s="138">
        <v>233</v>
      </c>
      <c r="AE108" s="138">
        <v>233</v>
      </c>
    </row>
    <row r="109" spans="24:31" x14ac:dyDescent="0.25">
      <c r="X109" s="135" t="s">
        <v>1965</v>
      </c>
      <c r="Y109" s="135" t="s">
        <v>1936</v>
      </c>
      <c r="Z109" s="136" t="s">
        <v>1966</v>
      </c>
      <c r="AA109" s="137" t="s">
        <v>1735</v>
      </c>
      <c r="AB109" s="135">
        <v>8</v>
      </c>
      <c r="AC109" s="135">
        <v>40</v>
      </c>
      <c r="AD109" s="138">
        <v>288</v>
      </c>
      <c r="AE109" s="138">
        <v>288</v>
      </c>
    </row>
    <row r="110" spans="24:31" x14ac:dyDescent="0.25">
      <c r="X110" s="135" t="s">
        <v>1967</v>
      </c>
      <c r="Y110" s="135" t="s">
        <v>1936</v>
      </c>
      <c r="Z110" s="136" t="s">
        <v>1968</v>
      </c>
      <c r="AA110" s="137" t="s">
        <v>1735</v>
      </c>
      <c r="AB110" s="135">
        <v>8</v>
      </c>
      <c r="AC110" s="135">
        <v>40</v>
      </c>
      <c r="AD110" s="138">
        <v>300</v>
      </c>
      <c r="AE110" s="138">
        <v>300</v>
      </c>
    </row>
    <row r="111" spans="24:31" x14ac:dyDescent="0.25">
      <c r="X111" s="135" t="s">
        <v>2043</v>
      </c>
      <c r="Y111" s="135" t="s">
        <v>1936</v>
      </c>
      <c r="Z111" s="136" t="s">
        <v>1973</v>
      </c>
      <c r="AA111" s="137" t="s">
        <v>1735</v>
      </c>
      <c r="AB111" s="135">
        <v>8</v>
      </c>
      <c r="AC111" s="135">
        <v>40</v>
      </c>
      <c r="AD111" s="138">
        <v>340</v>
      </c>
      <c r="AE111" s="138">
        <v>340</v>
      </c>
    </row>
    <row r="112" spans="24:31" x14ac:dyDescent="0.25">
      <c r="X112" s="135" t="s">
        <v>1974</v>
      </c>
      <c r="Y112" s="135" t="s">
        <v>1936</v>
      </c>
      <c r="Z112" s="136" t="s">
        <v>1975</v>
      </c>
      <c r="AA112" s="137" t="s">
        <v>1735</v>
      </c>
      <c r="AB112" s="135">
        <v>9</v>
      </c>
      <c r="AC112" s="135">
        <v>40</v>
      </c>
      <c r="AD112" s="138">
        <v>306</v>
      </c>
      <c r="AE112" s="138">
        <v>306</v>
      </c>
    </row>
    <row r="113" spans="24:31" x14ac:dyDescent="0.25">
      <c r="X113" s="135" t="s">
        <v>1976</v>
      </c>
      <c r="Y113" s="135" t="s">
        <v>1977</v>
      </c>
      <c r="Z113" s="136" t="s">
        <v>1978</v>
      </c>
      <c r="AA113" s="137" t="s">
        <v>1733</v>
      </c>
      <c r="AB113" s="135">
        <v>1</v>
      </c>
      <c r="AC113" s="135">
        <v>5</v>
      </c>
      <c r="AD113" s="138">
        <v>9</v>
      </c>
      <c r="AE113" s="138">
        <v>9</v>
      </c>
    </row>
    <row r="114" spans="24:31" x14ac:dyDescent="0.25">
      <c r="X114" s="135" t="s">
        <v>1979</v>
      </c>
      <c r="Y114" s="135" t="s">
        <v>1977</v>
      </c>
      <c r="Z114" s="136" t="s">
        <v>1980</v>
      </c>
      <c r="AA114" s="137" t="s">
        <v>1733</v>
      </c>
      <c r="AB114" s="135">
        <v>2</v>
      </c>
      <c r="AC114" s="135">
        <v>5</v>
      </c>
      <c r="AD114" s="138">
        <v>18</v>
      </c>
      <c r="AE114" s="138">
        <v>18</v>
      </c>
    </row>
    <row r="115" spans="24:31" x14ac:dyDescent="0.25">
      <c r="X115" s="135" t="s">
        <v>1981</v>
      </c>
      <c r="Y115" s="135" t="s">
        <v>1982</v>
      </c>
      <c r="Z115" s="136" t="s">
        <v>1983</v>
      </c>
      <c r="AA115" s="137" t="s">
        <v>1735</v>
      </c>
      <c r="AB115" s="135">
        <v>12</v>
      </c>
      <c r="AC115" s="135">
        <v>50</v>
      </c>
      <c r="AD115" s="138">
        <v>648</v>
      </c>
      <c r="AE115" s="138">
        <v>648</v>
      </c>
    </row>
    <row r="116" spans="24:31" x14ac:dyDescent="0.25">
      <c r="X116" s="135" t="s">
        <v>1984</v>
      </c>
      <c r="Y116" s="135" t="s">
        <v>1982</v>
      </c>
      <c r="Z116" s="136" t="s">
        <v>1985</v>
      </c>
      <c r="AA116" s="137" t="s">
        <v>1735</v>
      </c>
      <c r="AB116" s="135">
        <v>1</v>
      </c>
      <c r="AC116" s="135">
        <v>50</v>
      </c>
      <c r="AD116" s="138">
        <v>54</v>
      </c>
      <c r="AE116" s="138">
        <v>54</v>
      </c>
    </row>
    <row r="117" spans="24:31" x14ac:dyDescent="0.25">
      <c r="X117" s="135" t="s">
        <v>1986</v>
      </c>
      <c r="Y117" s="135" t="s">
        <v>1982</v>
      </c>
      <c r="Z117" s="136" t="s">
        <v>1987</v>
      </c>
      <c r="AA117" s="137" t="s">
        <v>1735</v>
      </c>
      <c r="AB117" s="135">
        <v>2</v>
      </c>
      <c r="AC117" s="135">
        <v>50</v>
      </c>
      <c r="AD117" s="138">
        <v>108</v>
      </c>
      <c r="AE117" s="138">
        <v>108</v>
      </c>
    </row>
    <row r="118" spans="24:31" x14ac:dyDescent="0.25">
      <c r="X118" s="135" t="s">
        <v>1988</v>
      </c>
      <c r="Y118" s="135" t="s">
        <v>1982</v>
      </c>
      <c r="Z118" s="136" t="s">
        <v>1989</v>
      </c>
      <c r="AA118" s="137" t="s">
        <v>1735</v>
      </c>
      <c r="AB118" s="135">
        <v>3</v>
      </c>
      <c r="AC118" s="135">
        <v>50</v>
      </c>
      <c r="AD118" s="138">
        <v>162</v>
      </c>
      <c r="AE118" s="138">
        <v>162</v>
      </c>
    </row>
    <row r="119" spans="24:31" x14ac:dyDescent="0.25">
      <c r="X119" s="135" t="s">
        <v>1990</v>
      </c>
      <c r="Y119" s="135" t="s">
        <v>1982</v>
      </c>
      <c r="Z119" s="136" t="s">
        <v>1991</v>
      </c>
      <c r="AA119" s="137" t="s">
        <v>1735</v>
      </c>
      <c r="AB119" s="135">
        <v>4</v>
      </c>
      <c r="AC119" s="135">
        <v>50</v>
      </c>
      <c r="AD119" s="138">
        <v>216</v>
      </c>
      <c r="AE119" s="138">
        <v>216</v>
      </c>
    </row>
    <row r="120" spans="24:31" x14ac:dyDescent="0.25">
      <c r="X120" s="135" t="s">
        <v>1992</v>
      </c>
      <c r="Y120" s="135" t="s">
        <v>1982</v>
      </c>
      <c r="Z120" s="136" t="s">
        <v>1993</v>
      </c>
      <c r="AA120" s="137" t="s">
        <v>1735</v>
      </c>
      <c r="AB120" s="135">
        <v>5</v>
      </c>
      <c r="AC120" s="135">
        <v>50</v>
      </c>
      <c r="AD120" s="138">
        <v>270</v>
      </c>
      <c r="AE120" s="138">
        <v>270</v>
      </c>
    </row>
    <row r="121" spans="24:31" x14ac:dyDescent="0.25">
      <c r="X121" s="135" t="s">
        <v>1994</v>
      </c>
      <c r="Y121" s="135" t="s">
        <v>1982</v>
      </c>
      <c r="Z121" s="136" t="s">
        <v>1995</v>
      </c>
      <c r="AA121" s="137" t="s">
        <v>1735</v>
      </c>
      <c r="AB121" s="135">
        <v>6</v>
      </c>
      <c r="AC121" s="135">
        <v>50</v>
      </c>
      <c r="AD121" s="138">
        <v>324</v>
      </c>
      <c r="AE121" s="138">
        <v>324</v>
      </c>
    </row>
    <row r="122" spans="24:31" x14ac:dyDescent="0.25">
      <c r="X122" s="135" t="s">
        <v>1996</v>
      </c>
      <c r="Y122" s="135" t="s">
        <v>1982</v>
      </c>
      <c r="Z122" s="136" t="s">
        <v>1997</v>
      </c>
      <c r="AA122" s="137" t="s">
        <v>1735</v>
      </c>
      <c r="AB122" s="135">
        <v>8</v>
      </c>
      <c r="AC122" s="135">
        <v>50</v>
      </c>
      <c r="AD122" s="138">
        <v>432</v>
      </c>
      <c r="AE122" s="138">
        <v>432</v>
      </c>
    </row>
    <row r="123" spans="24:31" x14ac:dyDescent="0.25">
      <c r="X123" s="135" t="s">
        <v>1998</v>
      </c>
      <c r="Y123" s="135" t="s">
        <v>1982</v>
      </c>
      <c r="Z123" s="136" t="s">
        <v>1999</v>
      </c>
      <c r="AA123" s="137" t="s">
        <v>1735</v>
      </c>
      <c r="AB123" s="135">
        <v>9</v>
      </c>
      <c r="AC123" s="135">
        <v>50</v>
      </c>
      <c r="AD123" s="138">
        <v>486</v>
      </c>
      <c r="AE123" s="138">
        <v>486</v>
      </c>
    </row>
    <row r="124" spans="24:31" x14ac:dyDescent="0.25">
      <c r="X124" s="135" t="s">
        <v>2000</v>
      </c>
      <c r="Y124" s="135" t="s">
        <v>2001</v>
      </c>
      <c r="Z124" s="136" t="s">
        <v>2002</v>
      </c>
      <c r="AA124" s="137" t="s">
        <v>1735</v>
      </c>
      <c r="AB124" s="135">
        <v>12</v>
      </c>
      <c r="AC124" s="135">
        <v>55</v>
      </c>
      <c r="AD124" s="138">
        <v>672</v>
      </c>
      <c r="AE124" s="138">
        <v>672</v>
      </c>
    </row>
    <row r="125" spans="24:31" x14ac:dyDescent="0.25">
      <c r="X125" s="135" t="s">
        <v>2003</v>
      </c>
      <c r="Y125" s="135" t="s">
        <v>2001</v>
      </c>
      <c r="Z125" s="136" t="s">
        <v>2004</v>
      </c>
      <c r="AA125" s="137" t="s">
        <v>1735</v>
      </c>
      <c r="AB125" s="135">
        <v>1</v>
      </c>
      <c r="AC125" s="135">
        <v>55</v>
      </c>
      <c r="AD125" s="138">
        <v>56</v>
      </c>
      <c r="AE125" s="138">
        <v>56</v>
      </c>
    </row>
    <row r="126" spans="24:31" x14ac:dyDescent="0.25">
      <c r="X126" s="135" t="s">
        <v>2005</v>
      </c>
      <c r="Y126" s="135" t="s">
        <v>2001</v>
      </c>
      <c r="Z126" s="136" t="s">
        <v>2006</v>
      </c>
      <c r="AA126" s="137" t="s">
        <v>1735</v>
      </c>
      <c r="AB126" s="135">
        <v>2</v>
      </c>
      <c r="AC126" s="135">
        <v>55</v>
      </c>
      <c r="AD126" s="138">
        <v>112</v>
      </c>
      <c r="AE126" s="138">
        <v>112</v>
      </c>
    </row>
    <row r="127" spans="24:31" x14ac:dyDescent="0.25">
      <c r="X127" s="135" t="s">
        <v>2007</v>
      </c>
      <c r="Y127" s="135" t="s">
        <v>2001</v>
      </c>
      <c r="Z127" s="136" t="s">
        <v>2008</v>
      </c>
      <c r="AA127" s="137" t="s">
        <v>1735</v>
      </c>
      <c r="AB127" s="135">
        <v>3</v>
      </c>
      <c r="AC127" s="135">
        <v>55</v>
      </c>
      <c r="AD127" s="138">
        <v>168</v>
      </c>
      <c r="AE127" s="138">
        <v>168</v>
      </c>
    </row>
    <row r="128" spans="24:31" x14ac:dyDescent="0.25">
      <c r="X128" s="135" t="s">
        <v>2009</v>
      </c>
      <c r="Y128" s="135" t="s">
        <v>2001</v>
      </c>
      <c r="Z128" s="136" t="s">
        <v>2010</v>
      </c>
      <c r="AA128" s="137" t="s">
        <v>1735</v>
      </c>
      <c r="AB128" s="135">
        <v>4</v>
      </c>
      <c r="AC128" s="135">
        <v>55</v>
      </c>
      <c r="AD128" s="138">
        <v>224</v>
      </c>
      <c r="AE128" s="138">
        <v>224</v>
      </c>
    </row>
    <row r="129" spans="24:31" x14ac:dyDescent="0.25">
      <c r="X129" s="135" t="s">
        <v>2011</v>
      </c>
      <c r="Y129" s="135" t="s">
        <v>2001</v>
      </c>
      <c r="Z129" s="136" t="s">
        <v>2012</v>
      </c>
      <c r="AA129" s="137" t="s">
        <v>1735</v>
      </c>
      <c r="AB129" s="135">
        <v>5</v>
      </c>
      <c r="AC129" s="135">
        <v>55</v>
      </c>
      <c r="AD129" s="138">
        <v>280</v>
      </c>
      <c r="AE129" s="138">
        <v>280</v>
      </c>
    </row>
    <row r="130" spans="24:31" x14ac:dyDescent="0.25">
      <c r="X130" s="135" t="s">
        <v>2013</v>
      </c>
      <c r="Y130" s="135" t="s">
        <v>2001</v>
      </c>
      <c r="Z130" s="136" t="s">
        <v>2014</v>
      </c>
      <c r="AA130" s="137" t="s">
        <v>1735</v>
      </c>
      <c r="AB130" s="135">
        <v>6</v>
      </c>
      <c r="AC130" s="135">
        <v>55</v>
      </c>
      <c r="AD130" s="138">
        <v>336</v>
      </c>
      <c r="AE130" s="138">
        <v>336</v>
      </c>
    </row>
    <row r="131" spans="24:31" x14ac:dyDescent="0.25">
      <c r="X131" s="135" t="s">
        <v>2015</v>
      </c>
      <c r="Y131" s="135" t="s">
        <v>2001</v>
      </c>
      <c r="Z131" s="136" t="s">
        <v>2016</v>
      </c>
      <c r="AA131" s="137" t="s">
        <v>1735</v>
      </c>
      <c r="AB131" s="135">
        <v>6</v>
      </c>
      <c r="AC131" s="135">
        <v>55</v>
      </c>
      <c r="AD131" s="138">
        <v>352</v>
      </c>
      <c r="AE131" s="138">
        <v>352</v>
      </c>
    </row>
    <row r="132" spans="24:31" x14ac:dyDescent="0.25">
      <c r="X132" s="135" t="s">
        <v>2044</v>
      </c>
      <c r="Y132" s="135" t="s">
        <v>2001</v>
      </c>
      <c r="Z132" s="136" t="s">
        <v>2017</v>
      </c>
      <c r="AA132" s="137" t="s">
        <v>1735</v>
      </c>
      <c r="AB132" s="135">
        <v>6</v>
      </c>
      <c r="AC132" s="135">
        <v>55</v>
      </c>
      <c r="AD132" s="138">
        <v>373</v>
      </c>
      <c r="AE132" s="138">
        <v>373</v>
      </c>
    </row>
    <row r="133" spans="24:31" x14ac:dyDescent="0.25">
      <c r="X133" s="135" t="s">
        <v>2018</v>
      </c>
      <c r="Y133" s="135" t="s">
        <v>2001</v>
      </c>
      <c r="Z133" s="136" t="s">
        <v>2019</v>
      </c>
      <c r="AA133" s="137" t="s">
        <v>1735</v>
      </c>
      <c r="AB133" s="135">
        <v>8</v>
      </c>
      <c r="AC133" s="135">
        <v>55</v>
      </c>
      <c r="AD133" s="138">
        <v>448</v>
      </c>
      <c r="AE133" s="138">
        <v>448</v>
      </c>
    </row>
    <row r="134" spans="24:31" x14ac:dyDescent="0.25">
      <c r="X134" s="135" t="s">
        <v>2020</v>
      </c>
      <c r="Y134" s="135" t="s">
        <v>2001</v>
      </c>
      <c r="Z134" s="136" t="s">
        <v>2021</v>
      </c>
      <c r="AA134" s="137" t="s">
        <v>1735</v>
      </c>
      <c r="AB134" s="135">
        <v>8</v>
      </c>
      <c r="AC134" s="135">
        <v>55</v>
      </c>
      <c r="AD134" s="138">
        <v>468</v>
      </c>
      <c r="AE134" s="138">
        <v>468</v>
      </c>
    </row>
    <row r="135" spans="24:31" x14ac:dyDescent="0.25">
      <c r="X135" s="135" t="s">
        <v>2045</v>
      </c>
      <c r="Y135" s="135" t="s">
        <v>2001</v>
      </c>
      <c r="Z135" s="136" t="s">
        <v>2022</v>
      </c>
      <c r="AA135" s="137" t="s">
        <v>1735</v>
      </c>
      <c r="AB135" s="135">
        <v>8</v>
      </c>
      <c r="AC135" s="135">
        <v>55</v>
      </c>
      <c r="AD135" s="138">
        <v>496</v>
      </c>
      <c r="AE135" s="138">
        <v>496</v>
      </c>
    </row>
    <row r="136" spans="24:31" x14ac:dyDescent="0.25">
      <c r="X136" s="135" t="s">
        <v>2023</v>
      </c>
      <c r="Y136" s="135" t="s">
        <v>2001</v>
      </c>
      <c r="Z136" s="136" t="s">
        <v>2024</v>
      </c>
      <c r="AA136" s="137" t="s">
        <v>1735</v>
      </c>
      <c r="AB136" s="135">
        <v>9</v>
      </c>
      <c r="AC136" s="135">
        <v>55</v>
      </c>
      <c r="AD136" s="138">
        <v>504</v>
      </c>
      <c r="AE136" s="138">
        <v>504</v>
      </c>
    </row>
    <row r="137" spans="24:31" x14ac:dyDescent="0.25">
      <c r="X137" s="135" t="s">
        <v>2025</v>
      </c>
      <c r="Y137" s="135" t="s">
        <v>2026</v>
      </c>
      <c r="Z137" s="136" t="s">
        <v>2027</v>
      </c>
      <c r="AA137" s="137" t="s">
        <v>1733</v>
      </c>
      <c r="AB137" s="135">
        <v>1</v>
      </c>
      <c r="AC137" s="135">
        <v>7</v>
      </c>
      <c r="AD137" s="138">
        <v>10</v>
      </c>
      <c r="AE137" s="138">
        <v>10</v>
      </c>
    </row>
    <row r="138" spans="24:31" x14ac:dyDescent="0.25">
      <c r="X138" s="135" t="s">
        <v>2028</v>
      </c>
      <c r="Y138" s="135" t="s">
        <v>2026</v>
      </c>
      <c r="Z138" s="136" t="s">
        <v>2029</v>
      </c>
      <c r="AA138" s="137" t="s">
        <v>1733</v>
      </c>
      <c r="AB138" s="135">
        <v>2</v>
      </c>
      <c r="AC138" s="135">
        <v>7</v>
      </c>
      <c r="AD138" s="138">
        <v>21</v>
      </c>
      <c r="AE138" s="138">
        <v>21</v>
      </c>
    </row>
    <row r="139" spans="24:31" x14ac:dyDescent="0.25">
      <c r="X139" s="135" t="s">
        <v>2030</v>
      </c>
      <c r="Y139" s="135" t="s">
        <v>2031</v>
      </c>
      <c r="Z139" s="136" t="s">
        <v>2032</v>
      </c>
      <c r="AA139" s="137" t="s">
        <v>1733</v>
      </c>
      <c r="AB139" s="135">
        <v>1</v>
      </c>
      <c r="AC139" s="135">
        <v>9</v>
      </c>
      <c r="AD139" s="138">
        <v>11</v>
      </c>
      <c r="AE139" s="138">
        <v>11</v>
      </c>
    </row>
    <row r="140" spans="24:31" x14ac:dyDescent="0.25">
      <c r="X140" s="135" t="s">
        <v>2033</v>
      </c>
      <c r="Y140" s="135" t="s">
        <v>2031</v>
      </c>
      <c r="Z140" s="136" t="s">
        <v>2034</v>
      </c>
      <c r="AA140" s="137" t="s">
        <v>1733</v>
      </c>
      <c r="AB140" s="135">
        <v>2</v>
      </c>
      <c r="AC140" s="135">
        <v>9</v>
      </c>
      <c r="AD140" s="138">
        <v>23</v>
      </c>
      <c r="AE140" s="138">
        <v>23</v>
      </c>
    </row>
    <row r="141" spans="24:31" x14ac:dyDescent="0.25">
      <c r="X141" s="135" t="s">
        <v>2035</v>
      </c>
      <c r="Y141" s="135" t="s">
        <v>2031</v>
      </c>
      <c r="Z141" s="136" t="s">
        <v>0</v>
      </c>
      <c r="AA141" s="137" t="s">
        <v>1733</v>
      </c>
      <c r="AB141" s="135">
        <v>3</v>
      </c>
      <c r="AC141" s="135">
        <v>9</v>
      </c>
      <c r="AD141" s="138">
        <v>34</v>
      </c>
      <c r="AE141" s="138">
        <v>34</v>
      </c>
    </row>
    <row r="142" spans="24:31" x14ac:dyDescent="0.25">
      <c r="X142" s="135" t="s">
        <v>1539</v>
      </c>
      <c r="Y142" s="135" t="s">
        <v>1540</v>
      </c>
      <c r="Z142" s="136" t="s">
        <v>1541</v>
      </c>
      <c r="AA142" s="137"/>
      <c r="AB142" s="135">
        <v>1</v>
      </c>
      <c r="AC142" s="135">
        <v>7</v>
      </c>
      <c r="AD142" s="138">
        <v>7</v>
      </c>
      <c r="AE142" s="138">
        <v>7</v>
      </c>
    </row>
    <row r="143" spans="24:31" x14ac:dyDescent="0.25">
      <c r="X143" s="135" t="s">
        <v>1542</v>
      </c>
      <c r="Y143" s="135" t="s">
        <v>1543</v>
      </c>
      <c r="Z143" s="136" t="s">
        <v>1544</v>
      </c>
      <c r="AA143" s="137"/>
      <c r="AB143" s="135">
        <v>1</v>
      </c>
      <c r="AC143" s="135">
        <v>9</v>
      </c>
      <c r="AD143" s="138">
        <v>9</v>
      </c>
      <c r="AE143" s="138">
        <v>9</v>
      </c>
    </row>
    <row r="144" spans="24:31" x14ac:dyDescent="0.25">
      <c r="X144" s="135" t="s">
        <v>1545</v>
      </c>
      <c r="Y144" s="135" t="s">
        <v>1546</v>
      </c>
      <c r="Z144" s="136" t="s">
        <v>1547</v>
      </c>
      <c r="AA144" s="137"/>
      <c r="AB144" s="135">
        <v>1</v>
      </c>
      <c r="AC144" s="135">
        <v>11</v>
      </c>
      <c r="AD144" s="138">
        <v>11</v>
      </c>
      <c r="AE144" s="138">
        <v>11</v>
      </c>
    </row>
    <row r="145" spans="24:31" x14ac:dyDescent="0.25">
      <c r="X145" s="135" t="s">
        <v>1548</v>
      </c>
      <c r="Y145" s="135" t="s">
        <v>1549</v>
      </c>
      <c r="Z145" s="136" t="s">
        <v>1550</v>
      </c>
      <c r="AA145" s="137"/>
      <c r="AB145" s="135">
        <v>1</v>
      </c>
      <c r="AC145" s="135">
        <v>13</v>
      </c>
      <c r="AD145" s="138">
        <v>13</v>
      </c>
      <c r="AE145" s="138">
        <v>13</v>
      </c>
    </row>
    <row r="146" spans="24:31" x14ac:dyDescent="0.25">
      <c r="X146" s="135" t="s">
        <v>1551</v>
      </c>
      <c r="Y146" s="135" t="s">
        <v>1552</v>
      </c>
      <c r="Z146" s="136" t="s">
        <v>1553</v>
      </c>
      <c r="AA146" s="137"/>
      <c r="AB146" s="135">
        <v>1</v>
      </c>
      <c r="AC146" s="135">
        <v>15</v>
      </c>
      <c r="AD146" s="138">
        <v>15</v>
      </c>
      <c r="AE146" s="138">
        <v>15</v>
      </c>
    </row>
    <row r="147" spans="24:31" x14ac:dyDescent="0.25">
      <c r="X147" s="135" t="s">
        <v>1554</v>
      </c>
      <c r="Y147" s="135" t="s">
        <v>1555</v>
      </c>
      <c r="Z147" s="136" t="s">
        <v>1556</v>
      </c>
      <c r="AA147" s="137"/>
      <c r="AB147" s="135">
        <v>1</v>
      </c>
      <c r="AC147" s="135">
        <v>18</v>
      </c>
      <c r="AD147" s="138">
        <v>18</v>
      </c>
      <c r="AE147" s="138">
        <v>18</v>
      </c>
    </row>
    <row r="148" spans="24:31" x14ac:dyDescent="0.25">
      <c r="X148" s="135" t="s">
        <v>1557</v>
      </c>
      <c r="Y148" s="135" t="s">
        <v>1558</v>
      </c>
      <c r="Z148" s="136" t="s">
        <v>1559</v>
      </c>
      <c r="AA148" s="137"/>
      <c r="AB148" s="135">
        <v>1</v>
      </c>
      <c r="AC148" s="135">
        <v>20</v>
      </c>
      <c r="AD148" s="138">
        <v>20</v>
      </c>
      <c r="AE148" s="138">
        <v>20</v>
      </c>
    </row>
    <row r="149" spans="24:31" x14ac:dyDescent="0.25">
      <c r="X149" s="135" t="s">
        <v>1560</v>
      </c>
      <c r="Y149" s="135" t="s">
        <v>1561</v>
      </c>
      <c r="Z149" s="136" t="s">
        <v>1562</v>
      </c>
      <c r="AA149" s="137"/>
      <c r="AB149" s="135">
        <v>1</v>
      </c>
      <c r="AC149" s="135">
        <v>23</v>
      </c>
      <c r="AD149" s="138">
        <v>23</v>
      </c>
      <c r="AE149" s="138">
        <v>23</v>
      </c>
    </row>
    <row r="150" spans="24:31" x14ac:dyDescent="0.25">
      <c r="X150" s="135" t="s">
        <v>1563</v>
      </c>
      <c r="Y150" s="135" t="s">
        <v>1564</v>
      </c>
      <c r="Z150" s="136" t="s">
        <v>1565</v>
      </c>
      <c r="AA150" s="137"/>
      <c r="AB150" s="135">
        <v>1</v>
      </c>
      <c r="AC150" s="135">
        <v>26</v>
      </c>
      <c r="AD150" s="138">
        <v>26</v>
      </c>
      <c r="AE150" s="138">
        <v>26</v>
      </c>
    </row>
    <row r="151" spans="24:31" x14ac:dyDescent="0.25">
      <c r="X151" s="135" t="s">
        <v>1566</v>
      </c>
      <c r="Y151" s="135" t="s">
        <v>1567</v>
      </c>
      <c r="Z151" s="136" t="s">
        <v>1568</v>
      </c>
      <c r="AA151" s="137"/>
      <c r="AB151" s="135">
        <v>1</v>
      </c>
      <c r="AC151" s="135">
        <v>30</v>
      </c>
      <c r="AD151" s="138">
        <v>30</v>
      </c>
      <c r="AE151" s="138">
        <v>30</v>
      </c>
    </row>
    <row r="152" spans="24:31" x14ac:dyDescent="0.25">
      <c r="X152" s="135"/>
      <c r="Y152" s="135"/>
      <c r="Z152" s="136"/>
      <c r="AA152" s="137"/>
      <c r="AB152" s="135"/>
      <c r="AC152" s="135"/>
      <c r="AD152" s="138"/>
      <c r="AE152" s="138"/>
    </row>
    <row r="153" spans="24:31" x14ac:dyDescent="0.25">
      <c r="X153" s="135"/>
      <c r="Y153" s="135"/>
      <c r="Z153" s="134" t="s">
        <v>1</v>
      </c>
      <c r="AA153" s="137"/>
      <c r="AB153" s="135"/>
      <c r="AC153" s="135"/>
      <c r="AD153" s="138"/>
      <c r="AE153" s="138"/>
    </row>
    <row r="154" spans="24:31" x14ac:dyDescent="0.25">
      <c r="X154" s="135" t="s">
        <v>2</v>
      </c>
      <c r="Y154" s="135" t="s">
        <v>1977</v>
      </c>
      <c r="Z154" s="136" t="s">
        <v>3</v>
      </c>
      <c r="AA154" s="137" t="s">
        <v>1733</v>
      </c>
      <c r="AB154" s="135">
        <v>1</v>
      </c>
      <c r="AC154" s="135">
        <v>5</v>
      </c>
      <c r="AD154" s="138">
        <v>9</v>
      </c>
      <c r="AE154" s="138">
        <v>9</v>
      </c>
    </row>
    <row r="155" spans="24:31" x14ac:dyDescent="0.25">
      <c r="X155" s="135" t="s">
        <v>4</v>
      </c>
      <c r="Y155" s="135" t="s">
        <v>1977</v>
      </c>
      <c r="Z155" s="136" t="s">
        <v>5</v>
      </c>
      <c r="AA155" s="137" t="s">
        <v>1733</v>
      </c>
      <c r="AB155" s="135">
        <v>2</v>
      </c>
      <c r="AC155" s="135">
        <v>5</v>
      </c>
      <c r="AD155" s="138">
        <v>20</v>
      </c>
      <c r="AE155" s="138">
        <v>20</v>
      </c>
    </row>
    <row r="156" spans="24:31" x14ac:dyDescent="0.25">
      <c r="X156" s="135" t="s">
        <v>6</v>
      </c>
      <c r="Y156" s="135" t="s">
        <v>2026</v>
      </c>
      <c r="Z156" s="136" t="s">
        <v>7</v>
      </c>
      <c r="AA156" s="137" t="s">
        <v>1733</v>
      </c>
      <c r="AB156" s="135">
        <v>1</v>
      </c>
      <c r="AC156" s="135">
        <v>7</v>
      </c>
      <c r="AD156" s="138">
        <v>10</v>
      </c>
      <c r="AE156" s="138">
        <v>10</v>
      </c>
    </row>
    <row r="157" spans="24:31" x14ac:dyDescent="0.25">
      <c r="X157" s="135" t="s">
        <v>8</v>
      </c>
      <c r="Y157" s="135" t="s">
        <v>2026</v>
      </c>
      <c r="Z157" s="136" t="s">
        <v>9</v>
      </c>
      <c r="AA157" s="137" t="s">
        <v>1733</v>
      </c>
      <c r="AB157" s="135">
        <v>2</v>
      </c>
      <c r="AC157" s="135">
        <v>7</v>
      </c>
      <c r="AD157" s="138">
        <v>21</v>
      </c>
      <c r="AE157" s="138">
        <v>21</v>
      </c>
    </row>
    <row r="158" spans="24:31" x14ac:dyDescent="0.25">
      <c r="X158" s="135" t="s">
        <v>10</v>
      </c>
      <c r="Y158" s="135" t="s">
        <v>11</v>
      </c>
      <c r="Z158" s="136" t="s">
        <v>12</v>
      </c>
      <c r="AA158" s="137" t="s">
        <v>1733</v>
      </c>
      <c r="AB158" s="135">
        <v>1</v>
      </c>
      <c r="AC158" s="135">
        <v>8</v>
      </c>
      <c r="AD158" s="138">
        <v>12</v>
      </c>
      <c r="AE158" s="138">
        <v>12</v>
      </c>
    </row>
    <row r="159" spans="24:31" x14ac:dyDescent="0.25">
      <c r="X159" s="135" t="s">
        <v>13</v>
      </c>
      <c r="Y159" s="135" t="s">
        <v>11</v>
      </c>
      <c r="Z159" s="136" t="s">
        <v>14</v>
      </c>
      <c r="AA159" s="137" t="s">
        <v>1733</v>
      </c>
      <c r="AB159" s="135">
        <v>2</v>
      </c>
      <c r="AC159" s="135">
        <v>8</v>
      </c>
      <c r="AD159" s="138">
        <v>24</v>
      </c>
      <c r="AE159" s="138">
        <v>24</v>
      </c>
    </row>
    <row r="160" spans="24:31" x14ac:dyDescent="0.25">
      <c r="X160" s="135" t="s">
        <v>15</v>
      </c>
      <c r="Y160" s="135" t="s">
        <v>2031</v>
      </c>
      <c r="Z160" s="136" t="s">
        <v>16</v>
      </c>
      <c r="AA160" s="137" t="s">
        <v>1733</v>
      </c>
      <c r="AB160" s="135">
        <v>1</v>
      </c>
      <c r="AC160" s="135">
        <v>9</v>
      </c>
      <c r="AD160" s="138">
        <v>12</v>
      </c>
      <c r="AE160" s="138">
        <v>12</v>
      </c>
    </row>
    <row r="161" spans="24:31" x14ac:dyDescent="0.25">
      <c r="X161" s="135" t="s">
        <v>17</v>
      </c>
      <c r="Y161" s="135" t="s">
        <v>2031</v>
      </c>
      <c r="Z161" s="136" t="s">
        <v>18</v>
      </c>
      <c r="AA161" s="137" t="s">
        <v>1733</v>
      </c>
      <c r="AB161" s="135">
        <v>2</v>
      </c>
      <c r="AC161" s="135">
        <v>9</v>
      </c>
      <c r="AD161" s="138">
        <v>20</v>
      </c>
      <c r="AE161" s="138">
        <v>20</v>
      </c>
    </row>
    <row r="162" spans="24:31" x14ac:dyDescent="0.25">
      <c r="X162" s="135" t="s">
        <v>19</v>
      </c>
      <c r="Y162" s="135" t="s">
        <v>20</v>
      </c>
      <c r="Z162" s="136" t="s">
        <v>21</v>
      </c>
      <c r="AA162" s="137"/>
      <c r="AB162" s="135">
        <v>2</v>
      </c>
      <c r="AC162" s="135">
        <v>10</v>
      </c>
      <c r="AD162" s="138">
        <v>20</v>
      </c>
      <c r="AE162" s="138">
        <v>20</v>
      </c>
    </row>
    <row r="163" spans="24:31" x14ac:dyDescent="0.25">
      <c r="X163" s="135" t="s">
        <v>22</v>
      </c>
      <c r="Y163" s="135" t="s">
        <v>23</v>
      </c>
      <c r="Z163" s="136" t="s">
        <v>24</v>
      </c>
      <c r="AA163" s="137"/>
      <c r="AB163" s="135">
        <v>1</v>
      </c>
      <c r="AC163" s="135">
        <v>15</v>
      </c>
      <c r="AD163" s="138">
        <v>15</v>
      </c>
      <c r="AE163" s="138">
        <v>15</v>
      </c>
    </row>
    <row r="164" spans="24:31" x14ac:dyDescent="0.25">
      <c r="X164" s="135" t="s">
        <v>25</v>
      </c>
      <c r="Y164" s="135" t="s">
        <v>23</v>
      </c>
      <c r="Z164" s="136" t="s">
        <v>26</v>
      </c>
      <c r="AA164" s="137"/>
      <c r="AB164" s="135">
        <v>2</v>
      </c>
      <c r="AC164" s="135">
        <v>15</v>
      </c>
      <c r="AD164" s="138">
        <v>30</v>
      </c>
      <c r="AE164" s="138">
        <v>30</v>
      </c>
    </row>
    <row r="165" spans="24:31" x14ac:dyDescent="0.25">
      <c r="X165" s="135" t="s">
        <v>27</v>
      </c>
      <c r="Y165" s="135" t="s">
        <v>28</v>
      </c>
      <c r="Z165" s="136" t="s">
        <v>29</v>
      </c>
      <c r="AA165" s="137"/>
      <c r="AB165" s="135">
        <v>1</v>
      </c>
      <c r="AC165" s="135">
        <v>20</v>
      </c>
      <c r="AD165" s="138">
        <v>20</v>
      </c>
      <c r="AE165" s="138">
        <v>20</v>
      </c>
    </row>
    <row r="166" spans="24:31" x14ac:dyDescent="0.25">
      <c r="X166" s="135" t="s">
        <v>30</v>
      </c>
      <c r="Y166" s="135" t="s">
        <v>28</v>
      </c>
      <c r="Z166" s="136" t="s">
        <v>31</v>
      </c>
      <c r="AA166" s="137"/>
      <c r="AB166" s="135">
        <v>2</v>
      </c>
      <c r="AC166" s="135">
        <v>20</v>
      </c>
      <c r="AD166" s="138">
        <v>40</v>
      </c>
      <c r="AE166" s="138">
        <v>40</v>
      </c>
    </row>
    <row r="167" spans="24:31" x14ac:dyDescent="0.25">
      <c r="X167" s="135" t="s">
        <v>32</v>
      </c>
      <c r="Y167" s="135" t="s">
        <v>33</v>
      </c>
      <c r="Z167" s="136" t="s">
        <v>34</v>
      </c>
      <c r="AA167" s="137"/>
      <c r="AB167" s="135">
        <v>1</v>
      </c>
      <c r="AC167" s="135">
        <v>25</v>
      </c>
      <c r="AD167" s="138">
        <v>25</v>
      </c>
      <c r="AE167" s="138">
        <v>25</v>
      </c>
    </row>
    <row r="168" spans="24:31" x14ac:dyDescent="0.25">
      <c r="X168" s="135" t="s">
        <v>35</v>
      </c>
      <c r="Y168" s="135" t="s">
        <v>33</v>
      </c>
      <c r="Z168" s="136" t="s">
        <v>36</v>
      </c>
      <c r="AA168" s="137"/>
      <c r="AB168" s="135">
        <v>2</v>
      </c>
      <c r="AC168" s="135">
        <v>25</v>
      </c>
      <c r="AD168" s="138">
        <v>50</v>
      </c>
      <c r="AE168" s="138">
        <v>50</v>
      </c>
    </row>
    <row r="169" spans="24:31" x14ac:dyDescent="0.25">
      <c r="X169" s="135" t="s">
        <v>37</v>
      </c>
      <c r="Y169" s="135" t="s">
        <v>38</v>
      </c>
      <c r="Z169" s="136" t="s">
        <v>39</v>
      </c>
      <c r="AA169" s="137"/>
      <c r="AB169" s="135">
        <v>1</v>
      </c>
      <c r="AC169" s="135">
        <v>34</v>
      </c>
      <c r="AD169" s="138">
        <v>34</v>
      </c>
      <c r="AE169" s="138">
        <v>34</v>
      </c>
    </row>
    <row r="170" spans="24:31" x14ac:dyDescent="0.25">
      <c r="X170" s="135" t="s">
        <v>40</v>
      </c>
      <c r="Y170" s="135" t="s">
        <v>38</v>
      </c>
      <c r="Z170" s="136" t="s">
        <v>41</v>
      </c>
      <c r="AA170" s="137"/>
      <c r="AB170" s="135">
        <v>2</v>
      </c>
      <c r="AC170" s="135">
        <v>34</v>
      </c>
      <c r="AD170" s="138">
        <v>68</v>
      </c>
      <c r="AE170" s="138">
        <v>68</v>
      </c>
    </row>
    <row r="171" spans="24:31" x14ac:dyDescent="0.25">
      <c r="X171" s="135" t="s">
        <v>42</v>
      </c>
      <c r="Y171" s="135" t="s">
        <v>43</v>
      </c>
      <c r="Z171" s="136" t="s">
        <v>44</v>
      </c>
      <c r="AA171" s="137"/>
      <c r="AB171" s="135">
        <v>1</v>
      </c>
      <c r="AC171" s="135">
        <v>40</v>
      </c>
      <c r="AD171" s="138">
        <v>40</v>
      </c>
      <c r="AE171" s="138">
        <v>40</v>
      </c>
    </row>
    <row r="172" spans="24:31" x14ac:dyDescent="0.25">
      <c r="X172" s="135" t="s">
        <v>45</v>
      </c>
      <c r="Y172" s="135" t="s">
        <v>43</v>
      </c>
      <c r="Z172" s="136" t="s">
        <v>46</v>
      </c>
      <c r="AA172" s="137"/>
      <c r="AB172" s="135">
        <v>2</v>
      </c>
      <c r="AC172" s="135">
        <v>40</v>
      </c>
      <c r="AD172" s="138">
        <v>80</v>
      </c>
      <c r="AE172" s="138">
        <v>80</v>
      </c>
    </row>
    <row r="173" spans="24:31" x14ac:dyDescent="0.25">
      <c r="X173" s="140" t="s">
        <v>47</v>
      </c>
      <c r="Y173" s="140" t="s">
        <v>48</v>
      </c>
      <c r="Z173" s="136" t="s">
        <v>49</v>
      </c>
      <c r="AA173" s="137"/>
      <c r="AB173" s="135">
        <v>1</v>
      </c>
      <c r="AC173" s="135">
        <v>5</v>
      </c>
      <c r="AD173" s="138">
        <v>5</v>
      </c>
      <c r="AE173" s="138">
        <v>5</v>
      </c>
    </row>
    <row r="174" spans="24:31" x14ac:dyDescent="0.25">
      <c r="X174" s="135" t="s">
        <v>50</v>
      </c>
      <c r="Y174" s="135" t="s">
        <v>48</v>
      </c>
      <c r="Z174" s="136" t="s">
        <v>51</v>
      </c>
      <c r="AA174" s="137"/>
      <c r="AB174" s="135">
        <v>2</v>
      </c>
      <c r="AC174" s="135">
        <v>5</v>
      </c>
      <c r="AD174" s="138">
        <v>10</v>
      </c>
      <c r="AE174" s="138">
        <v>10</v>
      </c>
    </row>
    <row r="175" spans="24:31" x14ac:dyDescent="0.25">
      <c r="X175" s="135" t="s">
        <v>52</v>
      </c>
      <c r="Y175" s="135" t="s">
        <v>53</v>
      </c>
      <c r="Z175" s="136" t="s">
        <v>54</v>
      </c>
      <c r="AA175" s="137"/>
      <c r="AB175" s="135">
        <v>2</v>
      </c>
      <c r="AC175" s="135">
        <v>50</v>
      </c>
      <c r="AD175" s="138">
        <v>100</v>
      </c>
      <c r="AE175" s="138">
        <v>100</v>
      </c>
    </row>
    <row r="176" spans="24:31" x14ac:dyDescent="0.25">
      <c r="X176" s="135" t="s">
        <v>55</v>
      </c>
      <c r="Y176" s="135" t="s">
        <v>56</v>
      </c>
      <c r="Z176" s="136" t="s">
        <v>57</v>
      </c>
      <c r="AA176" s="137"/>
      <c r="AB176" s="135">
        <v>1</v>
      </c>
      <c r="AC176" s="135">
        <v>7.5</v>
      </c>
      <c r="AD176" s="138">
        <v>8</v>
      </c>
      <c r="AE176" s="138">
        <v>8</v>
      </c>
    </row>
    <row r="177" spans="24:31" x14ac:dyDescent="0.25">
      <c r="X177" s="135" t="s">
        <v>58</v>
      </c>
      <c r="Y177" s="135" t="s">
        <v>56</v>
      </c>
      <c r="Z177" s="136" t="s">
        <v>59</v>
      </c>
      <c r="AA177" s="137"/>
      <c r="AB177" s="135">
        <v>2</v>
      </c>
      <c r="AC177" s="135">
        <v>7.5</v>
      </c>
      <c r="AD177" s="138">
        <v>15</v>
      </c>
      <c r="AE177" s="138">
        <v>15</v>
      </c>
    </row>
    <row r="178" spans="24:31" x14ac:dyDescent="0.25">
      <c r="X178" s="135" t="s">
        <v>60</v>
      </c>
      <c r="Y178" s="135" t="s">
        <v>61</v>
      </c>
      <c r="Z178" s="136" t="s">
        <v>62</v>
      </c>
      <c r="AA178" s="137"/>
      <c r="AB178" s="135">
        <v>1</v>
      </c>
      <c r="AC178" s="135">
        <v>0.5</v>
      </c>
      <c r="AD178" s="138">
        <v>0.5</v>
      </c>
      <c r="AE178" s="138">
        <v>0.5</v>
      </c>
    </row>
    <row r="179" spans="24:31" x14ac:dyDescent="0.25">
      <c r="X179" s="135" t="s">
        <v>63</v>
      </c>
      <c r="Y179" s="135" t="s">
        <v>61</v>
      </c>
      <c r="Z179" s="136" t="s">
        <v>64</v>
      </c>
      <c r="AA179" s="137"/>
      <c r="AB179" s="135">
        <v>2</v>
      </c>
      <c r="AC179" s="135">
        <v>0.5</v>
      </c>
      <c r="AD179" s="138">
        <v>1</v>
      </c>
      <c r="AE179" s="138">
        <v>1</v>
      </c>
    </row>
    <row r="180" spans="24:31" x14ac:dyDescent="0.25">
      <c r="X180" s="135" t="s">
        <v>65</v>
      </c>
      <c r="Y180" s="135" t="s">
        <v>66</v>
      </c>
      <c r="Z180" s="136" t="s">
        <v>67</v>
      </c>
      <c r="AA180" s="137"/>
      <c r="AB180" s="135">
        <v>1</v>
      </c>
      <c r="AC180" s="135">
        <v>1.5</v>
      </c>
      <c r="AD180" s="138">
        <v>1.5</v>
      </c>
      <c r="AE180" s="138">
        <v>1.5</v>
      </c>
    </row>
    <row r="181" spans="24:31" x14ac:dyDescent="0.25">
      <c r="X181" s="135" t="s">
        <v>68</v>
      </c>
      <c r="Y181" s="135" t="s">
        <v>66</v>
      </c>
      <c r="Z181" s="136" t="s">
        <v>69</v>
      </c>
      <c r="AA181" s="137"/>
      <c r="AB181" s="135">
        <v>2</v>
      </c>
      <c r="AC181" s="135">
        <v>1.5</v>
      </c>
      <c r="AD181" s="138">
        <v>3</v>
      </c>
      <c r="AE181" s="138">
        <v>3</v>
      </c>
    </row>
    <row r="182" spans="24:31" x14ac:dyDescent="0.25">
      <c r="X182" s="135" t="s">
        <v>70</v>
      </c>
      <c r="Y182" s="135" t="s">
        <v>71</v>
      </c>
      <c r="Z182" s="136" t="s">
        <v>72</v>
      </c>
      <c r="AA182" s="137"/>
      <c r="AB182" s="135">
        <v>1</v>
      </c>
      <c r="AC182" s="135">
        <v>10.5</v>
      </c>
      <c r="AD182" s="138">
        <v>10.5</v>
      </c>
      <c r="AE182" s="138">
        <v>10.5</v>
      </c>
    </row>
    <row r="183" spans="24:31" x14ac:dyDescent="0.25">
      <c r="X183" s="135" t="s">
        <v>73</v>
      </c>
      <c r="Y183" s="135" t="s">
        <v>71</v>
      </c>
      <c r="Z183" s="136" t="s">
        <v>74</v>
      </c>
      <c r="AA183" s="137"/>
      <c r="AB183" s="135">
        <v>2</v>
      </c>
      <c r="AC183" s="135">
        <v>10.5</v>
      </c>
      <c r="AD183" s="138">
        <v>21</v>
      </c>
      <c r="AE183" s="138">
        <v>21</v>
      </c>
    </row>
    <row r="184" spans="24:31" x14ac:dyDescent="0.25">
      <c r="X184" s="135" t="s">
        <v>75</v>
      </c>
      <c r="Y184" s="135" t="s">
        <v>76</v>
      </c>
      <c r="Z184" s="136" t="s">
        <v>77</v>
      </c>
      <c r="AA184" s="137"/>
      <c r="AB184" s="135">
        <v>1</v>
      </c>
      <c r="AC184" s="135">
        <v>2</v>
      </c>
      <c r="AD184" s="138">
        <v>2</v>
      </c>
      <c r="AE184" s="138">
        <v>2</v>
      </c>
    </row>
    <row r="185" spans="24:31" x14ac:dyDescent="0.25">
      <c r="X185" s="135" t="s">
        <v>78</v>
      </c>
      <c r="Y185" s="135" t="s">
        <v>76</v>
      </c>
      <c r="Z185" s="136" t="s">
        <v>79</v>
      </c>
      <c r="AA185" s="137"/>
      <c r="AB185" s="135">
        <v>2</v>
      </c>
      <c r="AC185" s="135">
        <v>2</v>
      </c>
      <c r="AD185" s="138">
        <v>4</v>
      </c>
      <c r="AE185" s="138">
        <v>4</v>
      </c>
    </row>
    <row r="186" spans="24:31" x14ac:dyDescent="0.25">
      <c r="X186" s="135" t="s">
        <v>80</v>
      </c>
      <c r="Y186" s="135" t="s">
        <v>81</v>
      </c>
      <c r="Z186" s="136" t="s">
        <v>82</v>
      </c>
      <c r="AA186" s="137"/>
      <c r="AB186" s="135">
        <v>1</v>
      </c>
      <c r="AC186" s="135">
        <v>3</v>
      </c>
      <c r="AD186" s="138">
        <v>3</v>
      </c>
      <c r="AE186" s="138">
        <v>3</v>
      </c>
    </row>
    <row r="187" spans="24:31" x14ac:dyDescent="0.25">
      <c r="X187" s="135" t="s">
        <v>83</v>
      </c>
      <c r="Y187" s="135" t="s">
        <v>81</v>
      </c>
      <c r="Z187" s="136" t="s">
        <v>84</v>
      </c>
      <c r="AA187" s="137"/>
      <c r="AB187" s="135">
        <v>2</v>
      </c>
      <c r="AC187" s="135">
        <v>3</v>
      </c>
      <c r="AD187" s="138">
        <v>6</v>
      </c>
      <c r="AE187" s="138">
        <v>6</v>
      </c>
    </row>
    <row r="188" spans="24:31" x14ac:dyDescent="0.25">
      <c r="X188" s="135" t="s">
        <v>85</v>
      </c>
      <c r="Y188" s="135" t="s">
        <v>86</v>
      </c>
      <c r="Z188" s="136" t="s">
        <v>87</v>
      </c>
      <c r="AA188" s="137"/>
      <c r="AB188" s="135">
        <v>1</v>
      </c>
      <c r="AC188" s="135">
        <v>5</v>
      </c>
      <c r="AD188" s="138">
        <v>5</v>
      </c>
      <c r="AE188" s="138">
        <v>5</v>
      </c>
    </row>
    <row r="189" spans="24:31" x14ac:dyDescent="0.25">
      <c r="X189" s="135" t="s">
        <v>88</v>
      </c>
      <c r="Y189" s="135" t="s">
        <v>86</v>
      </c>
      <c r="Z189" s="136" t="s">
        <v>89</v>
      </c>
      <c r="AA189" s="137"/>
      <c r="AB189" s="135">
        <v>2</v>
      </c>
      <c r="AC189" s="135">
        <v>5</v>
      </c>
      <c r="AD189" s="138">
        <v>10</v>
      </c>
      <c r="AE189" s="138">
        <v>10</v>
      </c>
    </row>
    <row r="190" spans="24:31" x14ac:dyDescent="0.25">
      <c r="X190" s="135" t="s">
        <v>90</v>
      </c>
      <c r="Y190" s="135" t="s">
        <v>91</v>
      </c>
      <c r="Z190" s="136" t="s">
        <v>92</v>
      </c>
      <c r="AA190" s="137"/>
      <c r="AB190" s="135">
        <v>1</v>
      </c>
      <c r="AC190" s="135">
        <v>8</v>
      </c>
      <c r="AD190" s="138">
        <v>8</v>
      </c>
      <c r="AE190" s="138">
        <v>8</v>
      </c>
    </row>
    <row r="191" spans="24:31" x14ac:dyDescent="0.25">
      <c r="X191" s="135" t="s">
        <v>93</v>
      </c>
      <c r="Y191" s="135" t="s">
        <v>91</v>
      </c>
      <c r="Z191" s="136" t="s">
        <v>94</v>
      </c>
      <c r="AA191" s="137"/>
      <c r="AB191" s="135">
        <v>2</v>
      </c>
      <c r="AC191" s="135">
        <v>8</v>
      </c>
      <c r="AD191" s="138">
        <v>16</v>
      </c>
      <c r="AE191" s="138">
        <v>16</v>
      </c>
    </row>
    <row r="192" spans="24:31" x14ac:dyDescent="0.25">
      <c r="X192" s="135" t="s">
        <v>96</v>
      </c>
      <c r="Y192" s="135" t="s">
        <v>97</v>
      </c>
      <c r="Z192" s="136" t="s">
        <v>98</v>
      </c>
      <c r="AA192" s="137" t="s">
        <v>1733</v>
      </c>
      <c r="AB192" s="135">
        <v>1</v>
      </c>
      <c r="AC192" s="135">
        <v>15</v>
      </c>
      <c r="AD192" s="138">
        <v>19</v>
      </c>
      <c r="AE192" s="138">
        <v>19</v>
      </c>
    </row>
    <row r="193" spans="24:31" x14ac:dyDescent="0.25">
      <c r="X193" s="135" t="s">
        <v>99</v>
      </c>
      <c r="Y193" s="135" t="s">
        <v>100</v>
      </c>
      <c r="Z193" s="136" t="s">
        <v>101</v>
      </c>
      <c r="AA193" s="137" t="s">
        <v>1733</v>
      </c>
      <c r="AB193" s="135">
        <v>1</v>
      </c>
      <c r="AC193" s="135">
        <v>15</v>
      </c>
      <c r="AD193" s="138">
        <v>19</v>
      </c>
      <c r="AE193" s="138">
        <v>19</v>
      </c>
    </row>
    <row r="194" spans="24:31" x14ac:dyDescent="0.25">
      <c r="X194" s="135" t="s">
        <v>102</v>
      </c>
      <c r="Y194" s="135" t="s">
        <v>97</v>
      </c>
      <c r="Z194" s="136" t="s">
        <v>103</v>
      </c>
      <c r="AA194" s="137" t="s">
        <v>1733</v>
      </c>
      <c r="AB194" s="135">
        <v>2</v>
      </c>
      <c r="AC194" s="135">
        <v>15</v>
      </c>
      <c r="AD194" s="138">
        <v>36</v>
      </c>
      <c r="AE194" s="138">
        <v>36</v>
      </c>
    </row>
    <row r="195" spans="24:31" x14ac:dyDescent="0.25">
      <c r="X195" s="135" t="s">
        <v>104</v>
      </c>
      <c r="Y195" s="135" t="s">
        <v>100</v>
      </c>
      <c r="Z195" s="136" t="s">
        <v>105</v>
      </c>
      <c r="AA195" s="137" t="s">
        <v>1733</v>
      </c>
      <c r="AB195" s="135">
        <v>2</v>
      </c>
      <c r="AC195" s="135">
        <v>15</v>
      </c>
      <c r="AD195" s="138">
        <v>36</v>
      </c>
      <c r="AE195" s="138">
        <v>36</v>
      </c>
    </row>
    <row r="196" spans="24:31" x14ac:dyDescent="0.25">
      <c r="X196" s="135" t="s">
        <v>106</v>
      </c>
      <c r="Y196" s="135" t="s">
        <v>107</v>
      </c>
      <c r="Z196" s="136" t="s">
        <v>108</v>
      </c>
      <c r="AA196" s="137" t="s">
        <v>1733</v>
      </c>
      <c r="AB196" s="135">
        <v>1</v>
      </c>
      <c r="AC196" s="135">
        <v>35</v>
      </c>
      <c r="AD196" s="138">
        <v>62</v>
      </c>
      <c r="AE196" s="138">
        <v>62</v>
      </c>
    </row>
    <row r="197" spans="24:31" x14ac:dyDescent="0.25">
      <c r="X197" s="135" t="s">
        <v>109</v>
      </c>
      <c r="Y197" s="135" t="s">
        <v>110</v>
      </c>
      <c r="Z197" s="136" t="s">
        <v>111</v>
      </c>
      <c r="AA197" s="137" t="s">
        <v>1735</v>
      </c>
      <c r="AB197" s="135">
        <v>1</v>
      </c>
      <c r="AC197" s="135">
        <v>17</v>
      </c>
      <c r="AD197" s="138">
        <v>20</v>
      </c>
      <c r="AE197" s="138">
        <v>20</v>
      </c>
    </row>
    <row r="198" spans="24:31" x14ac:dyDescent="0.25">
      <c r="X198" s="135" t="s">
        <v>112</v>
      </c>
      <c r="Y198" s="135" t="s">
        <v>110</v>
      </c>
      <c r="Z198" s="136" t="s">
        <v>113</v>
      </c>
      <c r="AA198" s="137" t="s">
        <v>1735</v>
      </c>
      <c r="AB198" s="135">
        <v>1</v>
      </c>
      <c r="AC198" s="135">
        <v>17</v>
      </c>
      <c r="AD198" s="138">
        <v>17</v>
      </c>
      <c r="AE198" s="138">
        <v>17</v>
      </c>
    </row>
    <row r="199" spans="24:31" x14ac:dyDescent="0.25">
      <c r="X199" s="135" t="s">
        <v>114</v>
      </c>
      <c r="Y199" s="135" t="s">
        <v>110</v>
      </c>
      <c r="Z199" s="136" t="s">
        <v>115</v>
      </c>
      <c r="AA199" s="137" t="s">
        <v>1735</v>
      </c>
      <c r="AB199" s="135">
        <v>1</v>
      </c>
      <c r="AC199" s="135">
        <v>17</v>
      </c>
      <c r="AD199" s="138">
        <v>15</v>
      </c>
      <c r="AE199" s="138">
        <v>15</v>
      </c>
    </row>
    <row r="200" spans="24:31" x14ac:dyDescent="0.25">
      <c r="X200" s="135" t="s">
        <v>116</v>
      </c>
      <c r="Y200" s="135" t="s">
        <v>110</v>
      </c>
      <c r="Z200" s="136" t="s">
        <v>117</v>
      </c>
      <c r="AA200" s="137" t="s">
        <v>1735</v>
      </c>
      <c r="AB200" s="135">
        <v>1</v>
      </c>
      <c r="AC200" s="135">
        <v>17</v>
      </c>
      <c r="AD200" s="138">
        <v>16</v>
      </c>
      <c r="AE200" s="138">
        <v>16</v>
      </c>
    </row>
    <row r="201" spans="24:31" x14ac:dyDescent="0.25">
      <c r="X201" s="135" t="s">
        <v>118</v>
      </c>
      <c r="Y201" s="135" t="s">
        <v>110</v>
      </c>
      <c r="Z201" s="136" t="s">
        <v>119</v>
      </c>
      <c r="AA201" s="137" t="s">
        <v>1735</v>
      </c>
      <c r="AB201" s="135">
        <v>1</v>
      </c>
      <c r="AC201" s="135">
        <v>17</v>
      </c>
      <c r="AD201" s="138">
        <v>14</v>
      </c>
      <c r="AE201" s="138">
        <v>14</v>
      </c>
    </row>
    <row r="202" spans="24:31" x14ac:dyDescent="0.25">
      <c r="X202" s="135" t="s">
        <v>120</v>
      </c>
      <c r="Y202" s="135" t="s">
        <v>110</v>
      </c>
      <c r="Z202" s="136" t="s">
        <v>121</v>
      </c>
      <c r="AA202" s="137" t="s">
        <v>1735</v>
      </c>
      <c r="AB202" s="135">
        <v>1</v>
      </c>
      <c r="AC202" s="135">
        <v>17</v>
      </c>
      <c r="AD202" s="138">
        <v>15</v>
      </c>
      <c r="AE202" s="138">
        <v>15</v>
      </c>
    </row>
    <row r="203" spans="24:31" x14ac:dyDescent="0.25">
      <c r="X203" s="135" t="s">
        <v>122</v>
      </c>
      <c r="Y203" s="135" t="s">
        <v>110</v>
      </c>
      <c r="Z203" s="136" t="s">
        <v>123</v>
      </c>
      <c r="AA203" s="137" t="s">
        <v>1735</v>
      </c>
      <c r="AB203" s="135">
        <v>1</v>
      </c>
      <c r="AC203" s="135">
        <v>17</v>
      </c>
      <c r="AD203" s="138">
        <v>14</v>
      </c>
      <c r="AE203" s="138">
        <v>14</v>
      </c>
    </row>
    <row r="204" spans="24:31" x14ac:dyDescent="0.25">
      <c r="X204" s="135" t="s">
        <v>124</v>
      </c>
      <c r="Y204" s="135" t="s">
        <v>110</v>
      </c>
      <c r="Z204" s="136" t="s">
        <v>125</v>
      </c>
      <c r="AA204" s="137" t="s">
        <v>1735</v>
      </c>
      <c r="AB204" s="135">
        <v>1</v>
      </c>
      <c r="AC204" s="135">
        <v>17</v>
      </c>
      <c r="AD204" s="138">
        <v>16</v>
      </c>
      <c r="AE204" s="138">
        <v>16</v>
      </c>
    </row>
    <row r="205" spans="24:31" x14ac:dyDescent="0.25">
      <c r="X205" s="135" t="s">
        <v>126</v>
      </c>
      <c r="Y205" s="135" t="s">
        <v>110</v>
      </c>
      <c r="Z205" s="136" t="s">
        <v>127</v>
      </c>
      <c r="AA205" s="137" t="s">
        <v>1735</v>
      </c>
      <c r="AB205" s="135">
        <v>1</v>
      </c>
      <c r="AC205" s="135">
        <v>17</v>
      </c>
      <c r="AD205" s="138">
        <v>16</v>
      </c>
      <c r="AE205" s="138">
        <v>16</v>
      </c>
    </row>
    <row r="206" spans="24:31" x14ac:dyDescent="0.25">
      <c r="X206" s="135" t="s">
        <v>128</v>
      </c>
      <c r="Y206" s="135" t="s">
        <v>110</v>
      </c>
      <c r="Z206" s="136" t="s">
        <v>129</v>
      </c>
      <c r="AA206" s="137" t="s">
        <v>1735</v>
      </c>
      <c r="AB206" s="135">
        <v>1</v>
      </c>
      <c r="AC206" s="135">
        <v>17</v>
      </c>
      <c r="AD206" s="138">
        <v>17</v>
      </c>
      <c r="AE206" s="138">
        <v>17</v>
      </c>
    </row>
    <row r="207" spans="24:31" x14ac:dyDescent="0.25">
      <c r="X207" s="135" t="s">
        <v>130</v>
      </c>
      <c r="Y207" s="135" t="s">
        <v>110</v>
      </c>
      <c r="Z207" s="136" t="s">
        <v>131</v>
      </c>
      <c r="AA207" s="137" t="s">
        <v>1735</v>
      </c>
      <c r="AB207" s="135">
        <v>1</v>
      </c>
      <c r="AC207" s="135">
        <v>17</v>
      </c>
      <c r="AD207" s="138">
        <v>17</v>
      </c>
      <c r="AE207" s="138">
        <v>17</v>
      </c>
    </row>
    <row r="208" spans="24:31" x14ac:dyDescent="0.25">
      <c r="X208" s="135" t="s">
        <v>132</v>
      </c>
      <c r="Y208" s="135" t="s">
        <v>110</v>
      </c>
      <c r="Z208" s="136" t="s">
        <v>133</v>
      </c>
      <c r="AA208" s="137" t="s">
        <v>1735</v>
      </c>
      <c r="AB208" s="135">
        <v>1</v>
      </c>
      <c r="AC208" s="135">
        <v>17</v>
      </c>
      <c r="AD208" s="138">
        <v>15</v>
      </c>
      <c r="AE208" s="138">
        <v>15</v>
      </c>
    </row>
    <row r="209" spans="24:31" x14ac:dyDescent="0.25">
      <c r="X209" s="140" t="s">
        <v>134</v>
      </c>
      <c r="Y209" s="140" t="s">
        <v>110</v>
      </c>
      <c r="Z209" s="141" t="s">
        <v>135</v>
      </c>
      <c r="AA209" s="142" t="s">
        <v>1733</v>
      </c>
      <c r="AB209" s="140">
        <v>1</v>
      </c>
      <c r="AC209" s="140">
        <v>17</v>
      </c>
      <c r="AD209" s="143">
        <v>24</v>
      </c>
      <c r="AE209" s="143">
        <v>24</v>
      </c>
    </row>
    <row r="210" spans="24:31" x14ac:dyDescent="0.25">
      <c r="X210" s="135" t="s">
        <v>136</v>
      </c>
      <c r="Y210" s="135" t="s">
        <v>137</v>
      </c>
      <c r="Z210" s="136" t="s">
        <v>138</v>
      </c>
      <c r="AA210" s="137" t="s">
        <v>1735</v>
      </c>
      <c r="AB210" s="135">
        <v>1</v>
      </c>
      <c r="AC210" s="135">
        <v>14</v>
      </c>
      <c r="AD210" s="138">
        <v>18</v>
      </c>
      <c r="AE210" s="138">
        <v>18</v>
      </c>
    </row>
    <row r="211" spans="24:31" x14ac:dyDescent="0.25">
      <c r="X211" s="135" t="s">
        <v>139</v>
      </c>
      <c r="Y211" s="135" t="s">
        <v>140</v>
      </c>
      <c r="Z211" s="136" t="s">
        <v>141</v>
      </c>
      <c r="AA211" s="137" t="s">
        <v>142</v>
      </c>
      <c r="AB211" s="135">
        <v>1</v>
      </c>
      <c r="AC211" s="135">
        <v>20</v>
      </c>
      <c r="AD211" s="138">
        <v>26</v>
      </c>
      <c r="AE211" s="138">
        <v>26</v>
      </c>
    </row>
    <row r="212" spans="24:31" x14ac:dyDescent="0.25">
      <c r="X212" s="135" t="s">
        <v>143</v>
      </c>
      <c r="Y212" s="135" t="s">
        <v>140</v>
      </c>
      <c r="Z212" s="136" t="s">
        <v>141</v>
      </c>
      <c r="AA212" s="137" t="s">
        <v>1733</v>
      </c>
      <c r="AB212" s="135">
        <v>1</v>
      </c>
      <c r="AC212" s="135">
        <v>20</v>
      </c>
      <c r="AD212" s="138">
        <v>28</v>
      </c>
      <c r="AE212" s="138">
        <v>28</v>
      </c>
    </row>
    <row r="213" spans="24:31" x14ac:dyDescent="0.25">
      <c r="X213" s="135" t="s">
        <v>144</v>
      </c>
      <c r="Y213" s="135" t="s">
        <v>145</v>
      </c>
      <c r="Z213" s="136" t="s">
        <v>146</v>
      </c>
      <c r="AA213" s="137" t="s">
        <v>1735</v>
      </c>
      <c r="AB213" s="135">
        <v>1</v>
      </c>
      <c r="AC213" s="135">
        <v>24</v>
      </c>
      <c r="AD213" s="138">
        <v>29</v>
      </c>
      <c r="AE213" s="138">
        <v>29</v>
      </c>
    </row>
    <row r="214" spans="24:31" x14ac:dyDescent="0.25">
      <c r="X214" s="135" t="s">
        <v>147</v>
      </c>
      <c r="Y214" s="135" t="s">
        <v>107</v>
      </c>
      <c r="Z214" s="136" t="s">
        <v>148</v>
      </c>
      <c r="AA214" s="137" t="s">
        <v>1733</v>
      </c>
      <c r="AB214" s="135">
        <v>2</v>
      </c>
      <c r="AC214" s="135">
        <v>35</v>
      </c>
      <c r="AD214" s="138">
        <v>90</v>
      </c>
      <c r="AE214" s="138">
        <v>90</v>
      </c>
    </row>
    <row r="215" spans="24:31" x14ac:dyDescent="0.25">
      <c r="X215" s="135" t="s">
        <v>149</v>
      </c>
      <c r="Y215" s="135" t="s">
        <v>145</v>
      </c>
      <c r="Z215" s="136" t="s">
        <v>150</v>
      </c>
      <c r="AA215" s="137" t="s">
        <v>1735</v>
      </c>
      <c r="AB215" s="135">
        <v>2</v>
      </c>
      <c r="AC215" s="135">
        <v>24</v>
      </c>
      <c r="AD215" s="138">
        <v>55</v>
      </c>
      <c r="AE215" s="138">
        <v>55</v>
      </c>
    </row>
    <row r="216" spans="24:31" x14ac:dyDescent="0.25">
      <c r="X216" s="135" t="s">
        <v>151</v>
      </c>
      <c r="Y216" s="135" t="s">
        <v>110</v>
      </c>
      <c r="Z216" s="136" t="s">
        <v>152</v>
      </c>
      <c r="AA216" s="137" t="s">
        <v>142</v>
      </c>
      <c r="AB216" s="135">
        <v>2</v>
      </c>
      <c r="AC216" s="135">
        <v>17</v>
      </c>
      <c r="AD216" s="138">
        <v>45</v>
      </c>
      <c r="AE216" s="138">
        <v>45</v>
      </c>
    </row>
    <row r="217" spans="24:31" x14ac:dyDescent="0.25">
      <c r="X217" s="135" t="s">
        <v>153</v>
      </c>
      <c r="Y217" s="135" t="s">
        <v>110</v>
      </c>
      <c r="Z217" s="136" t="s">
        <v>154</v>
      </c>
      <c r="AA217" s="137" t="s">
        <v>1735</v>
      </c>
      <c r="AB217" s="135">
        <v>2</v>
      </c>
      <c r="AC217" s="135">
        <v>17</v>
      </c>
      <c r="AD217" s="138">
        <v>33</v>
      </c>
      <c r="AE217" s="138">
        <v>33</v>
      </c>
    </row>
    <row r="218" spans="24:31" x14ac:dyDescent="0.25">
      <c r="X218" s="135" t="s">
        <v>155</v>
      </c>
      <c r="Y218" s="135" t="s">
        <v>110</v>
      </c>
      <c r="Z218" s="136" t="s">
        <v>156</v>
      </c>
      <c r="AA218" s="137" t="s">
        <v>1735</v>
      </c>
      <c r="AB218" s="135">
        <v>2</v>
      </c>
      <c r="AC218" s="135">
        <v>17</v>
      </c>
      <c r="AD218" s="138">
        <v>31</v>
      </c>
      <c r="AE218" s="138">
        <v>31</v>
      </c>
    </row>
    <row r="219" spans="24:31" x14ac:dyDescent="0.25">
      <c r="X219" s="135" t="s">
        <v>157</v>
      </c>
      <c r="Y219" s="135" t="s">
        <v>110</v>
      </c>
      <c r="Z219" s="136" t="s">
        <v>158</v>
      </c>
      <c r="AA219" s="137" t="s">
        <v>1735</v>
      </c>
      <c r="AB219" s="135">
        <v>2</v>
      </c>
      <c r="AC219" s="135">
        <v>17</v>
      </c>
      <c r="AD219" s="138">
        <v>28</v>
      </c>
      <c r="AE219" s="138">
        <v>28</v>
      </c>
    </row>
    <row r="220" spans="24:31" x14ac:dyDescent="0.25">
      <c r="X220" s="135" t="s">
        <v>159</v>
      </c>
      <c r="Y220" s="135" t="s">
        <v>110</v>
      </c>
      <c r="Z220" s="136" t="s">
        <v>160</v>
      </c>
      <c r="AA220" s="137" t="s">
        <v>1735</v>
      </c>
      <c r="AB220" s="135">
        <v>2</v>
      </c>
      <c r="AC220" s="135">
        <v>17</v>
      </c>
      <c r="AD220" s="138">
        <v>29</v>
      </c>
      <c r="AE220" s="138">
        <v>29</v>
      </c>
    </row>
    <row r="221" spans="24:31" x14ac:dyDescent="0.25">
      <c r="X221" s="135" t="s">
        <v>161</v>
      </c>
      <c r="Y221" s="135" t="s">
        <v>110</v>
      </c>
      <c r="Z221" s="136" t="s">
        <v>162</v>
      </c>
      <c r="AA221" s="137" t="s">
        <v>1735</v>
      </c>
      <c r="AB221" s="135">
        <v>2</v>
      </c>
      <c r="AC221" s="135">
        <v>17</v>
      </c>
      <c r="AD221" s="138">
        <v>31</v>
      </c>
      <c r="AE221" s="138">
        <v>31</v>
      </c>
    </row>
    <row r="222" spans="24:31" x14ac:dyDescent="0.25">
      <c r="X222" s="135" t="s">
        <v>163</v>
      </c>
      <c r="Y222" s="135" t="s">
        <v>110</v>
      </c>
      <c r="Z222" s="136" t="s">
        <v>164</v>
      </c>
      <c r="AA222" s="137" t="s">
        <v>1735</v>
      </c>
      <c r="AB222" s="135">
        <v>2</v>
      </c>
      <c r="AC222" s="135">
        <v>17</v>
      </c>
      <c r="AD222" s="138">
        <v>34</v>
      </c>
      <c r="AE222" s="138">
        <v>34</v>
      </c>
    </row>
    <row r="223" spans="24:31" x14ac:dyDescent="0.25">
      <c r="X223" s="135" t="s">
        <v>165</v>
      </c>
      <c r="Y223" s="135" t="s">
        <v>110</v>
      </c>
      <c r="Z223" s="136" t="s">
        <v>166</v>
      </c>
      <c r="AA223" s="137" t="s">
        <v>1735</v>
      </c>
      <c r="AB223" s="135">
        <v>2</v>
      </c>
      <c r="AC223" s="135">
        <v>17</v>
      </c>
      <c r="AD223" s="138">
        <v>28</v>
      </c>
      <c r="AE223" s="138">
        <v>28</v>
      </c>
    </row>
    <row r="224" spans="24:31" x14ac:dyDescent="0.25">
      <c r="X224" s="135" t="s">
        <v>167</v>
      </c>
      <c r="Y224" s="135" t="s">
        <v>137</v>
      </c>
      <c r="Z224" s="136" t="s">
        <v>168</v>
      </c>
      <c r="AA224" s="137" t="s">
        <v>1735</v>
      </c>
      <c r="AB224" s="135">
        <v>2</v>
      </c>
      <c r="AC224" s="135">
        <v>14</v>
      </c>
      <c r="AD224" s="138">
        <v>35</v>
      </c>
      <c r="AE224" s="138">
        <v>35</v>
      </c>
    </row>
    <row r="225" spans="24:31" x14ac:dyDescent="0.25">
      <c r="X225" s="135" t="s">
        <v>169</v>
      </c>
      <c r="Y225" s="135" t="s">
        <v>140</v>
      </c>
      <c r="Z225" s="136" t="s">
        <v>170</v>
      </c>
      <c r="AA225" s="137" t="s">
        <v>142</v>
      </c>
      <c r="AB225" s="135">
        <v>2</v>
      </c>
      <c r="AC225" s="135">
        <v>20</v>
      </c>
      <c r="AD225" s="138">
        <v>51</v>
      </c>
      <c r="AE225" s="138">
        <v>51</v>
      </c>
    </row>
    <row r="226" spans="24:31" x14ac:dyDescent="0.25">
      <c r="X226" s="135" t="s">
        <v>171</v>
      </c>
      <c r="Y226" s="135" t="s">
        <v>140</v>
      </c>
      <c r="Z226" s="136" t="s">
        <v>170</v>
      </c>
      <c r="AA226" s="137" t="s">
        <v>1733</v>
      </c>
      <c r="AB226" s="135">
        <v>2</v>
      </c>
      <c r="AC226" s="135">
        <v>20</v>
      </c>
      <c r="AD226" s="138">
        <v>56</v>
      </c>
      <c r="AE226" s="138">
        <v>56</v>
      </c>
    </row>
    <row r="227" spans="24:31" x14ac:dyDescent="0.25">
      <c r="X227" s="135" t="s">
        <v>172</v>
      </c>
      <c r="Y227" s="135" t="s">
        <v>110</v>
      </c>
      <c r="Z227" s="136" t="s">
        <v>173</v>
      </c>
      <c r="AA227" s="137" t="s">
        <v>1735</v>
      </c>
      <c r="AB227" s="135">
        <v>3</v>
      </c>
      <c r="AC227" s="135">
        <v>17</v>
      </c>
      <c r="AD227" s="138">
        <v>47</v>
      </c>
      <c r="AE227" s="138">
        <v>47</v>
      </c>
    </row>
    <row r="228" spans="24:31" x14ac:dyDescent="0.25">
      <c r="X228" s="135" t="s">
        <v>174</v>
      </c>
      <c r="Y228" s="135" t="s">
        <v>110</v>
      </c>
      <c r="Z228" s="136" t="s">
        <v>175</v>
      </c>
      <c r="AA228" s="137" t="s">
        <v>1735</v>
      </c>
      <c r="AB228" s="135">
        <v>3</v>
      </c>
      <c r="AC228" s="135">
        <v>17</v>
      </c>
      <c r="AD228" s="138">
        <v>49</v>
      </c>
      <c r="AE228" s="138">
        <v>49</v>
      </c>
    </row>
    <row r="229" spans="24:31" x14ac:dyDescent="0.25">
      <c r="X229" s="135" t="s">
        <v>176</v>
      </c>
      <c r="Y229" s="135" t="s">
        <v>110</v>
      </c>
      <c r="Z229" s="136" t="s">
        <v>177</v>
      </c>
      <c r="AA229" s="137" t="s">
        <v>1735</v>
      </c>
      <c r="AB229" s="135">
        <v>3</v>
      </c>
      <c r="AC229" s="135">
        <v>17</v>
      </c>
      <c r="AD229" s="138">
        <v>43</v>
      </c>
      <c r="AE229" s="138">
        <v>43</v>
      </c>
    </row>
    <row r="230" spans="24:31" x14ac:dyDescent="0.25">
      <c r="X230" s="135" t="s">
        <v>178</v>
      </c>
      <c r="Y230" s="135" t="s">
        <v>110</v>
      </c>
      <c r="Z230" s="136" t="s">
        <v>179</v>
      </c>
      <c r="AA230" s="137" t="s">
        <v>1735</v>
      </c>
      <c r="AB230" s="135">
        <v>3</v>
      </c>
      <c r="AC230" s="135">
        <v>17</v>
      </c>
      <c r="AD230" s="138">
        <v>52</v>
      </c>
      <c r="AE230" s="138">
        <v>52</v>
      </c>
    </row>
    <row r="231" spans="24:31" x14ac:dyDescent="0.25">
      <c r="X231" s="135" t="s">
        <v>180</v>
      </c>
      <c r="Y231" s="135" t="s">
        <v>110</v>
      </c>
      <c r="Z231" s="136" t="s">
        <v>181</v>
      </c>
      <c r="AA231" s="137" t="s">
        <v>1735</v>
      </c>
      <c r="AB231" s="135">
        <v>3</v>
      </c>
      <c r="AC231" s="135">
        <v>17</v>
      </c>
      <c r="AD231" s="138">
        <v>41</v>
      </c>
      <c r="AE231" s="138">
        <v>41</v>
      </c>
    </row>
    <row r="232" spans="24:31" x14ac:dyDescent="0.25">
      <c r="X232" s="135" t="s">
        <v>182</v>
      </c>
      <c r="Y232" s="135" t="s">
        <v>140</v>
      </c>
      <c r="Z232" s="136" t="s">
        <v>183</v>
      </c>
      <c r="AA232" s="137" t="s">
        <v>142</v>
      </c>
      <c r="AB232" s="135">
        <v>3</v>
      </c>
      <c r="AC232" s="135">
        <v>20</v>
      </c>
      <c r="AD232" s="138">
        <v>77</v>
      </c>
      <c r="AE232" s="138">
        <v>77</v>
      </c>
    </row>
    <row r="233" spans="24:31" x14ac:dyDescent="0.25">
      <c r="X233" s="135" t="s">
        <v>184</v>
      </c>
      <c r="Y233" s="135" t="s">
        <v>140</v>
      </c>
      <c r="Z233" s="136" t="s">
        <v>183</v>
      </c>
      <c r="AA233" s="137" t="s">
        <v>1733</v>
      </c>
      <c r="AB233" s="135">
        <v>3</v>
      </c>
      <c r="AC233" s="135">
        <v>20</v>
      </c>
      <c r="AD233" s="138">
        <v>84</v>
      </c>
      <c r="AE233" s="138">
        <v>84</v>
      </c>
    </row>
    <row r="234" spans="24:31" x14ac:dyDescent="0.25">
      <c r="X234" s="135" t="s">
        <v>185</v>
      </c>
      <c r="Y234" s="135" t="s">
        <v>110</v>
      </c>
      <c r="Z234" s="136" t="s">
        <v>186</v>
      </c>
      <c r="AA234" s="137" t="s">
        <v>1735</v>
      </c>
      <c r="AB234" s="135">
        <v>4</v>
      </c>
      <c r="AC234" s="135">
        <v>17</v>
      </c>
      <c r="AD234" s="138">
        <v>61</v>
      </c>
      <c r="AE234" s="138">
        <v>61</v>
      </c>
    </row>
    <row r="235" spans="24:31" x14ac:dyDescent="0.25">
      <c r="X235" s="135" t="s">
        <v>187</v>
      </c>
      <c r="Y235" s="135" t="s">
        <v>110</v>
      </c>
      <c r="Z235" s="136" t="s">
        <v>188</v>
      </c>
      <c r="AA235" s="137" t="s">
        <v>1735</v>
      </c>
      <c r="AB235" s="135">
        <v>4</v>
      </c>
      <c r="AC235" s="135">
        <v>17</v>
      </c>
      <c r="AD235" s="138">
        <v>55</v>
      </c>
      <c r="AE235" s="138">
        <v>55</v>
      </c>
    </row>
    <row r="236" spans="24:31" x14ac:dyDescent="0.25">
      <c r="X236" s="135" t="s">
        <v>189</v>
      </c>
      <c r="Y236" s="135" t="s">
        <v>110</v>
      </c>
      <c r="Z236" s="136" t="s">
        <v>190</v>
      </c>
      <c r="AA236" s="137" t="s">
        <v>1735</v>
      </c>
      <c r="AB236" s="135">
        <v>4</v>
      </c>
      <c r="AC236" s="135">
        <v>17</v>
      </c>
      <c r="AD236" s="138">
        <v>68</v>
      </c>
      <c r="AE236" s="138">
        <v>68</v>
      </c>
    </row>
    <row r="237" spans="24:31" x14ac:dyDescent="0.25">
      <c r="X237" s="135" t="s">
        <v>191</v>
      </c>
      <c r="Y237" s="135" t="s">
        <v>110</v>
      </c>
      <c r="Z237" s="136" t="s">
        <v>192</v>
      </c>
      <c r="AA237" s="137" t="s">
        <v>1735</v>
      </c>
      <c r="AB237" s="135">
        <v>4</v>
      </c>
      <c r="AC237" s="135">
        <v>17</v>
      </c>
      <c r="AD237" s="138">
        <v>57</v>
      </c>
      <c r="AE237" s="138">
        <v>57</v>
      </c>
    </row>
    <row r="238" spans="24:31" x14ac:dyDescent="0.25">
      <c r="X238" s="135" t="s">
        <v>193</v>
      </c>
      <c r="Y238" s="135" t="s">
        <v>140</v>
      </c>
      <c r="Z238" s="136" t="s">
        <v>194</v>
      </c>
      <c r="AA238" s="137" t="s">
        <v>142</v>
      </c>
      <c r="AB238" s="135">
        <v>4</v>
      </c>
      <c r="AC238" s="135">
        <v>20</v>
      </c>
      <c r="AD238" s="138">
        <v>102</v>
      </c>
      <c r="AE238" s="138">
        <v>102</v>
      </c>
    </row>
    <row r="239" spans="24:31" x14ac:dyDescent="0.25">
      <c r="X239" s="135" t="s">
        <v>195</v>
      </c>
      <c r="Y239" s="135" t="s">
        <v>140</v>
      </c>
      <c r="Z239" s="136" t="s">
        <v>194</v>
      </c>
      <c r="AA239" s="137" t="s">
        <v>1733</v>
      </c>
      <c r="AB239" s="135">
        <v>4</v>
      </c>
      <c r="AC239" s="135">
        <v>20</v>
      </c>
      <c r="AD239" s="138">
        <v>112</v>
      </c>
      <c r="AE239" s="138">
        <v>112</v>
      </c>
    </row>
    <row r="240" spans="24:31" x14ac:dyDescent="0.25">
      <c r="X240" s="135" t="s">
        <v>196</v>
      </c>
      <c r="Y240" s="135" t="s">
        <v>140</v>
      </c>
      <c r="Z240" s="136" t="s">
        <v>197</v>
      </c>
      <c r="AA240" s="137" t="s">
        <v>142</v>
      </c>
      <c r="AB240" s="135">
        <v>6</v>
      </c>
      <c r="AC240" s="135">
        <v>20</v>
      </c>
      <c r="AD240" s="138">
        <v>153</v>
      </c>
      <c r="AE240" s="138">
        <v>153</v>
      </c>
    </row>
    <row r="241" spans="24:31" x14ac:dyDescent="0.25">
      <c r="X241" s="135" t="s">
        <v>198</v>
      </c>
      <c r="Y241" s="135" t="s">
        <v>140</v>
      </c>
      <c r="Z241" s="136" t="s">
        <v>197</v>
      </c>
      <c r="AA241" s="137" t="s">
        <v>1733</v>
      </c>
      <c r="AB241" s="135">
        <v>6</v>
      </c>
      <c r="AC241" s="135">
        <v>20</v>
      </c>
      <c r="AD241" s="138">
        <v>168</v>
      </c>
      <c r="AE241" s="138">
        <v>168</v>
      </c>
    </row>
    <row r="242" spans="24:31" x14ac:dyDescent="0.25">
      <c r="X242" s="135" t="s">
        <v>199</v>
      </c>
      <c r="Y242" s="135" t="s">
        <v>200</v>
      </c>
      <c r="Z242" s="136" t="s">
        <v>201</v>
      </c>
      <c r="AA242" s="137" t="s">
        <v>142</v>
      </c>
      <c r="AB242" s="135">
        <v>1</v>
      </c>
      <c r="AC242" s="135">
        <v>25</v>
      </c>
      <c r="AD242" s="138">
        <v>38</v>
      </c>
      <c r="AE242" s="138">
        <v>38</v>
      </c>
    </row>
    <row r="243" spans="24:31" x14ac:dyDescent="0.25">
      <c r="X243" s="135" t="s">
        <v>202</v>
      </c>
      <c r="Y243" s="135" t="s">
        <v>200</v>
      </c>
      <c r="Z243" s="136" t="s">
        <v>203</v>
      </c>
      <c r="AA243" s="137" t="s">
        <v>142</v>
      </c>
      <c r="AB243" s="135">
        <v>1</v>
      </c>
      <c r="AC243" s="135">
        <v>25</v>
      </c>
      <c r="AD243" s="138">
        <v>33</v>
      </c>
      <c r="AE243" s="138">
        <v>33</v>
      </c>
    </row>
    <row r="244" spans="24:31" x14ac:dyDescent="0.25">
      <c r="X244" s="135" t="s">
        <v>204</v>
      </c>
      <c r="Y244" s="135" t="s">
        <v>200</v>
      </c>
      <c r="Z244" s="136" t="s">
        <v>205</v>
      </c>
      <c r="AA244" s="137" t="s">
        <v>1735</v>
      </c>
      <c r="AB244" s="135">
        <v>1</v>
      </c>
      <c r="AC244" s="135">
        <v>25</v>
      </c>
      <c r="AD244" s="138">
        <v>26</v>
      </c>
      <c r="AE244" s="138">
        <v>26</v>
      </c>
    </row>
    <row r="245" spans="24:31" x14ac:dyDescent="0.25">
      <c r="X245" s="135" t="s">
        <v>206</v>
      </c>
      <c r="Y245" s="135" t="s">
        <v>200</v>
      </c>
      <c r="Z245" s="136" t="s">
        <v>205</v>
      </c>
      <c r="AA245" s="137" t="s">
        <v>1733</v>
      </c>
      <c r="AB245" s="135">
        <v>1</v>
      </c>
      <c r="AC245" s="135">
        <v>25</v>
      </c>
      <c r="AD245" s="138">
        <v>42</v>
      </c>
      <c r="AE245" s="138">
        <v>42</v>
      </c>
    </row>
    <row r="246" spans="24:31" x14ac:dyDescent="0.25">
      <c r="X246" s="135" t="s">
        <v>207</v>
      </c>
      <c r="Y246" s="135" t="s">
        <v>200</v>
      </c>
      <c r="Z246" s="136" t="s">
        <v>208</v>
      </c>
      <c r="AA246" s="137" t="s">
        <v>1733</v>
      </c>
      <c r="AB246" s="135">
        <v>1</v>
      </c>
      <c r="AC246" s="135">
        <v>25</v>
      </c>
      <c r="AD246" s="138">
        <v>37</v>
      </c>
      <c r="AE246" s="138">
        <v>37</v>
      </c>
    </row>
    <row r="247" spans="24:31" x14ac:dyDescent="0.25">
      <c r="X247" s="135" t="s">
        <v>209</v>
      </c>
      <c r="Y247" s="135" t="s">
        <v>210</v>
      </c>
      <c r="Z247" s="136" t="s">
        <v>211</v>
      </c>
      <c r="AA247" s="137" t="s">
        <v>1735</v>
      </c>
      <c r="AB247" s="135">
        <v>1</v>
      </c>
      <c r="AC247" s="135">
        <v>25</v>
      </c>
      <c r="AD247" s="138">
        <v>26</v>
      </c>
      <c r="AE247" s="138">
        <v>26</v>
      </c>
    </row>
    <row r="248" spans="24:31" x14ac:dyDescent="0.25">
      <c r="X248" s="135" t="s">
        <v>212</v>
      </c>
      <c r="Y248" s="135" t="s">
        <v>210</v>
      </c>
      <c r="Z248" s="136" t="s">
        <v>213</v>
      </c>
      <c r="AA248" s="137" t="s">
        <v>1735</v>
      </c>
      <c r="AB248" s="135">
        <v>1</v>
      </c>
      <c r="AC248" s="135">
        <v>25</v>
      </c>
      <c r="AD248" s="138">
        <v>23</v>
      </c>
      <c r="AE248" s="138">
        <v>23</v>
      </c>
    </row>
    <row r="249" spans="24:31" x14ac:dyDescent="0.25">
      <c r="X249" s="135" t="s">
        <v>214</v>
      </c>
      <c r="Y249" s="135" t="s">
        <v>210</v>
      </c>
      <c r="Z249" s="136" t="s">
        <v>215</v>
      </c>
      <c r="AA249" s="137" t="s">
        <v>1735</v>
      </c>
      <c r="AB249" s="135">
        <v>1</v>
      </c>
      <c r="AC249" s="135">
        <v>25</v>
      </c>
      <c r="AD249" s="138">
        <v>24</v>
      </c>
      <c r="AE249" s="138">
        <v>24</v>
      </c>
    </row>
    <row r="250" spans="24:31" x14ac:dyDescent="0.25">
      <c r="X250" s="135" t="s">
        <v>216</v>
      </c>
      <c r="Y250" s="135" t="s">
        <v>210</v>
      </c>
      <c r="Z250" s="136" t="s">
        <v>217</v>
      </c>
      <c r="AA250" s="137" t="s">
        <v>1735</v>
      </c>
      <c r="AB250" s="135">
        <v>1</v>
      </c>
      <c r="AC250" s="135">
        <v>25</v>
      </c>
      <c r="AD250" s="138">
        <v>23</v>
      </c>
      <c r="AE250" s="138">
        <v>23</v>
      </c>
    </row>
    <row r="251" spans="24:31" x14ac:dyDescent="0.25">
      <c r="X251" s="135" t="s">
        <v>218</v>
      </c>
      <c r="Y251" s="135" t="s">
        <v>210</v>
      </c>
      <c r="Z251" s="136" t="s">
        <v>219</v>
      </c>
      <c r="AA251" s="137" t="s">
        <v>1735</v>
      </c>
      <c r="AB251" s="135">
        <v>1</v>
      </c>
      <c r="AC251" s="135">
        <v>25</v>
      </c>
      <c r="AD251" s="138">
        <v>22</v>
      </c>
      <c r="AE251" s="138">
        <v>22</v>
      </c>
    </row>
    <row r="252" spans="24:31" x14ac:dyDescent="0.25">
      <c r="X252" s="135" t="s">
        <v>220</v>
      </c>
      <c r="Y252" s="135" t="s">
        <v>210</v>
      </c>
      <c r="Z252" s="136" t="s">
        <v>221</v>
      </c>
      <c r="AA252" s="137" t="s">
        <v>1735</v>
      </c>
      <c r="AB252" s="135">
        <v>1</v>
      </c>
      <c r="AC252" s="135">
        <v>25</v>
      </c>
      <c r="AD252" s="138">
        <v>22</v>
      </c>
      <c r="AE252" s="138">
        <v>22</v>
      </c>
    </row>
    <row r="253" spans="24:31" x14ac:dyDescent="0.25">
      <c r="X253" s="135" t="s">
        <v>222</v>
      </c>
      <c r="Y253" s="135" t="s">
        <v>210</v>
      </c>
      <c r="Z253" s="136" t="s">
        <v>223</v>
      </c>
      <c r="AA253" s="137" t="s">
        <v>1735</v>
      </c>
      <c r="AB253" s="135">
        <v>1</v>
      </c>
      <c r="AC253" s="135">
        <v>25</v>
      </c>
      <c r="AD253" s="138">
        <v>22</v>
      </c>
      <c r="AE253" s="138">
        <v>22</v>
      </c>
    </row>
    <row r="254" spans="24:31" x14ac:dyDescent="0.25">
      <c r="X254" s="135" t="s">
        <v>224</v>
      </c>
      <c r="Y254" s="135" t="s">
        <v>210</v>
      </c>
      <c r="Z254" s="136" t="s">
        <v>225</v>
      </c>
      <c r="AA254" s="137" t="s">
        <v>1735</v>
      </c>
      <c r="AB254" s="135">
        <v>1</v>
      </c>
      <c r="AC254" s="135">
        <v>25</v>
      </c>
      <c r="AD254" s="138">
        <v>22</v>
      </c>
      <c r="AE254" s="138">
        <v>22</v>
      </c>
    </row>
    <row r="255" spans="24:31" x14ac:dyDescent="0.25">
      <c r="X255" s="135" t="s">
        <v>226</v>
      </c>
      <c r="Y255" s="135" t="s">
        <v>210</v>
      </c>
      <c r="Z255" s="136" t="s">
        <v>227</v>
      </c>
      <c r="AA255" s="137" t="s">
        <v>1735</v>
      </c>
      <c r="AB255" s="135">
        <v>1</v>
      </c>
      <c r="AC255" s="135">
        <v>25</v>
      </c>
      <c r="AD255" s="138">
        <v>28</v>
      </c>
      <c r="AE255" s="138">
        <v>28</v>
      </c>
    </row>
    <row r="256" spans="24:31" x14ac:dyDescent="0.25">
      <c r="X256" s="135" t="s">
        <v>228</v>
      </c>
      <c r="Y256" s="135" t="s">
        <v>210</v>
      </c>
      <c r="Z256" s="136" t="s">
        <v>229</v>
      </c>
      <c r="AA256" s="137" t="s">
        <v>1735</v>
      </c>
      <c r="AB256" s="135">
        <v>1</v>
      </c>
      <c r="AC256" s="135">
        <v>25</v>
      </c>
      <c r="AD256" s="138">
        <v>27</v>
      </c>
      <c r="AE256" s="138">
        <v>27</v>
      </c>
    </row>
    <row r="257" spans="24:31" x14ac:dyDescent="0.25">
      <c r="X257" s="135" t="s">
        <v>230</v>
      </c>
      <c r="Y257" s="135" t="s">
        <v>210</v>
      </c>
      <c r="Z257" s="136" t="s">
        <v>231</v>
      </c>
      <c r="AA257" s="137" t="s">
        <v>1735</v>
      </c>
      <c r="AB257" s="135">
        <v>1</v>
      </c>
      <c r="AC257" s="135">
        <v>25</v>
      </c>
      <c r="AD257" s="138">
        <v>24</v>
      </c>
      <c r="AE257" s="138">
        <v>24</v>
      </c>
    </row>
    <row r="258" spans="24:31" x14ac:dyDescent="0.25">
      <c r="X258" s="135" t="s">
        <v>232</v>
      </c>
      <c r="Y258" s="135" t="s">
        <v>210</v>
      </c>
      <c r="Z258" s="136" t="s">
        <v>233</v>
      </c>
      <c r="AA258" s="137" t="s">
        <v>1735</v>
      </c>
      <c r="AB258" s="135">
        <v>1</v>
      </c>
      <c r="AC258" s="135">
        <v>25</v>
      </c>
      <c r="AD258" s="138">
        <v>23</v>
      </c>
      <c r="AE258" s="138">
        <v>23</v>
      </c>
    </row>
    <row r="259" spans="24:31" x14ac:dyDescent="0.25">
      <c r="X259" s="135" t="s">
        <v>234</v>
      </c>
      <c r="Y259" s="135" t="s">
        <v>210</v>
      </c>
      <c r="Z259" s="136" t="s">
        <v>235</v>
      </c>
      <c r="AA259" s="137" t="s">
        <v>1735</v>
      </c>
      <c r="AB259" s="135">
        <v>1</v>
      </c>
      <c r="AC259" s="135">
        <v>25</v>
      </c>
      <c r="AD259" s="138">
        <v>24</v>
      </c>
      <c r="AE259" s="138">
        <v>24</v>
      </c>
    </row>
    <row r="260" spans="24:31" x14ac:dyDescent="0.25">
      <c r="X260" s="135" t="s">
        <v>236</v>
      </c>
      <c r="Y260" s="135" t="s">
        <v>210</v>
      </c>
      <c r="Z260" s="136" t="s">
        <v>237</v>
      </c>
      <c r="AA260" s="137" t="s">
        <v>1735</v>
      </c>
      <c r="AB260" s="135">
        <v>1</v>
      </c>
      <c r="AC260" s="135">
        <v>25</v>
      </c>
      <c r="AD260" s="138">
        <v>22</v>
      </c>
      <c r="AE260" s="138">
        <v>22</v>
      </c>
    </row>
    <row r="261" spans="24:31" x14ac:dyDescent="0.25">
      <c r="X261" s="135" t="s">
        <v>238</v>
      </c>
      <c r="Y261" s="135" t="s">
        <v>210</v>
      </c>
      <c r="Z261" s="136" t="s">
        <v>239</v>
      </c>
      <c r="AA261" s="137" t="s">
        <v>1735</v>
      </c>
      <c r="AB261" s="135">
        <v>1</v>
      </c>
      <c r="AC261" s="135">
        <v>25</v>
      </c>
      <c r="AD261" s="138">
        <v>26</v>
      </c>
      <c r="AE261" s="138">
        <v>26</v>
      </c>
    </row>
    <row r="262" spans="24:31" x14ac:dyDescent="0.25">
      <c r="X262" s="135" t="s">
        <v>240</v>
      </c>
      <c r="Y262" s="135" t="s">
        <v>210</v>
      </c>
      <c r="Z262" s="136" t="s">
        <v>241</v>
      </c>
      <c r="AA262" s="137" t="s">
        <v>1735</v>
      </c>
      <c r="AB262" s="135">
        <v>1</v>
      </c>
      <c r="AC262" s="135">
        <v>25</v>
      </c>
      <c r="AD262" s="138">
        <v>23</v>
      </c>
      <c r="AE262" s="138">
        <v>23</v>
      </c>
    </row>
    <row r="263" spans="24:31" x14ac:dyDescent="0.25">
      <c r="X263" s="135" t="s">
        <v>242</v>
      </c>
      <c r="Y263" s="135" t="s">
        <v>243</v>
      </c>
      <c r="Z263" s="136" t="s">
        <v>244</v>
      </c>
      <c r="AA263" s="137" t="s">
        <v>142</v>
      </c>
      <c r="AB263" s="135">
        <v>1</v>
      </c>
      <c r="AC263" s="135">
        <v>30</v>
      </c>
      <c r="AD263" s="138">
        <v>37</v>
      </c>
      <c r="AE263" s="138">
        <v>37</v>
      </c>
    </row>
    <row r="264" spans="24:31" x14ac:dyDescent="0.25">
      <c r="X264" s="135" t="s">
        <v>245</v>
      </c>
      <c r="Y264" s="135" t="s">
        <v>246</v>
      </c>
      <c r="Z264" s="136" t="s">
        <v>247</v>
      </c>
      <c r="AA264" s="137" t="s">
        <v>1735</v>
      </c>
      <c r="AB264" s="135">
        <v>1</v>
      </c>
      <c r="AC264" s="135">
        <v>39</v>
      </c>
      <c r="AD264" s="138">
        <v>43</v>
      </c>
      <c r="AE264" s="138">
        <v>43</v>
      </c>
    </row>
    <row r="265" spans="24:31" x14ac:dyDescent="0.25">
      <c r="X265" s="135" t="s">
        <v>248</v>
      </c>
      <c r="Y265" s="135" t="s">
        <v>249</v>
      </c>
      <c r="Z265" s="136" t="s">
        <v>250</v>
      </c>
      <c r="AA265" s="137" t="s">
        <v>1733</v>
      </c>
      <c r="AB265" s="135">
        <v>1</v>
      </c>
      <c r="AC265" s="135">
        <v>50</v>
      </c>
      <c r="AD265" s="138">
        <v>70</v>
      </c>
      <c r="AE265" s="138">
        <v>70</v>
      </c>
    </row>
    <row r="266" spans="24:31" x14ac:dyDescent="0.25">
      <c r="X266" s="135" t="s">
        <v>251</v>
      </c>
      <c r="Y266" s="135" t="s">
        <v>243</v>
      </c>
      <c r="Z266" s="136" t="s">
        <v>252</v>
      </c>
      <c r="AA266" s="137" t="s">
        <v>1735</v>
      </c>
      <c r="AB266" s="135">
        <v>1</v>
      </c>
      <c r="AC266" s="135">
        <v>30</v>
      </c>
      <c r="AD266" s="138">
        <v>31</v>
      </c>
      <c r="AE266" s="138">
        <v>31</v>
      </c>
    </row>
    <row r="267" spans="24:31" x14ac:dyDescent="0.25">
      <c r="X267" s="135" t="s">
        <v>253</v>
      </c>
      <c r="Y267" s="135" t="s">
        <v>254</v>
      </c>
      <c r="Z267" s="136" t="s">
        <v>255</v>
      </c>
      <c r="AA267" s="137" t="s">
        <v>1735</v>
      </c>
      <c r="AB267" s="135">
        <v>1</v>
      </c>
      <c r="AC267" s="135">
        <v>21</v>
      </c>
      <c r="AD267" s="138">
        <v>27</v>
      </c>
      <c r="AE267" s="138">
        <v>27</v>
      </c>
    </row>
    <row r="268" spans="24:31" x14ac:dyDescent="0.25">
      <c r="X268" s="135" t="s">
        <v>256</v>
      </c>
      <c r="Y268" s="135" t="s">
        <v>243</v>
      </c>
      <c r="Z268" s="136" t="s">
        <v>252</v>
      </c>
      <c r="AA268" s="137" t="s">
        <v>1733</v>
      </c>
      <c r="AB268" s="135">
        <v>1</v>
      </c>
      <c r="AC268" s="135">
        <v>30</v>
      </c>
      <c r="AD268" s="138">
        <v>46</v>
      </c>
      <c r="AE268" s="138">
        <v>46</v>
      </c>
    </row>
    <row r="269" spans="24:31" x14ac:dyDescent="0.25">
      <c r="X269" s="135" t="s">
        <v>257</v>
      </c>
      <c r="Y269" s="135" t="s">
        <v>243</v>
      </c>
      <c r="Z269" s="136" t="s">
        <v>258</v>
      </c>
      <c r="AA269" s="137" t="s">
        <v>1733</v>
      </c>
      <c r="AB269" s="135">
        <v>1</v>
      </c>
      <c r="AC269" s="135">
        <v>30</v>
      </c>
      <c r="AD269" s="138">
        <v>41</v>
      </c>
      <c r="AE269" s="138">
        <v>41</v>
      </c>
    </row>
    <row r="270" spans="24:31" x14ac:dyDescent="0.25">
      <c r="X270" s="135" t="s">
        <v>259</v>
      </c>
      <c r="Y270" s="135" t="s">
        <v>200</v>
      </c>
      <c r="Z270" s="136" t="s">
        <v>260</v>
      </c>
      <c r="AA270" s="137" t="s">
        <v>142</v>
      </c>
      <c r="AB270" s="135">
        <v>2</v>
      </c>
      <c r="AC270" s="135">
        <v>25</v>
      </c>
      <c r="AD270" s="138">
        <v>66</v>
      </c>
      <c r="AE270" s="138">
        <v>66</v>
      </c>
    </row>
    <row r="271" spans="24:31" x14ac:dyDescent="0.25">
      <c r="X271" s="135" t="s">
        <v>261</v>
      </c>
      <c r="Y271" s="135" t="s">
        <v>200</v>
      </c>
      <c r="Z271" s="136" t="s">
        <v>260</v>
      </c>
      <c r="AA271" s="137" t="s">
        <v>1735</v>
      </c>
      <c r="AB271" s="135">
        <v>2</v>
      </c>
      <c r="AC271" s="135">
        <v>25</v>
      </c>
      <c r="AD271" s="138">
        <v>50</v>
      </c>
      <c r="AE271" s="138">
        <v>50</v>
      </c>
    </row>
    <row r="272" spans="24:31" x14ac:dyDescent="0.25">
      <c r="X272" s="135" t="s">
        <v>262</v>
      </c>
      <c r="Y272" s="135" t="s">
        <v>200</v>
      </c>
      <c r="Z272" s="136" t="s">
        <v>260</v>
      </c>
      <c r="AA272" s="137" t="s">
        <v>1733</v>
      </c>
      <c r="AB272" s="135">
        <v>2</v>
      </c>
      <c r="AC272" s="135">
        <v>25</v>
      </c>
      <c r="AD272" s="138">
        <v>73</v>
      </c>
      <c r="AE272" s="138">
        <v>73</v>
      </c>
    </row>
    <row r="273" spans="24:31" x14ac:dyDescent="0.25">
      <c r="X273" s="135" t="s">
        <v>263</v>
      </c>
      <c r="Y273" s="135" t="s">
        <v>210</v>
      </c>
      <c r="Z273" s="136" t="s">
        <v>264</v>
      </c>
      <c r="AA273" s="137" t="s">
        <v>1735</v>
      </c>
      <c r="AB273" s="135">
        <v>2</v>
      </c>
      <c r="AC273" s="135">
        <v>25</v>
      </c>
      <c r="AD273" s="138">
        <v>46</v>
      </c>
      <c r="AE273" s="138">
        <v>46</v>
      </c>
    </row>
    <row r="274" spans="24:31" x14ac:dyDescent="0.25">
      <c r="X274" s="140" t="s">
        <v>265</v>
      </c>
      <c r="Y274" s="140" t="s">
        <v>210</v>
      </c>
      <c r="Z274" s="141" t="s">
        <v>266</v>
      </c>
      <c r="AA274" s="142" t="s">
        <v>1735</v>
      </c>
      <c r="AB274" s="140">
        <v>2</v>
      </c>
      <c r="AC274" s="140">
        <v>25</v>
      </c>
      <c r="AD274" s="143">
        <v>44</v>
      </c>
      <c r="AE274" s="143">
        <v>44</v>
      </c>
    </row>
    <row r="275" spans="24:31" x14ac:dyDescent="0.25">
      <c r="X275" s="135" t="s">
        <v>267</v>
      </c>
      <c r="Y275" s="135" t="s">
        <v>210</v>
      </c>
      <c r="Z275" s="136" t="s">
        <v>268</v>
      </c>
      <c r="AA275" s="137" t="s">
        <v>1735</v>
      </c>
      <c r="AB275" s="135">
        <v>2</v>
      </c>
      <c r="AC275" s="135">
        <v>25</v>
      </c>
      <c r="AD275" s="138">
        <v>43</v>
      </c>
      <c r="AE275" s="138">
        <v>43</v>
      </c>
    </row>
    <row r="276" spans="24:31" x14ac:dyDescent="0.25">
      <c r="X276" s="135" t="s">
        <v>269</v>
      </c>
      <c r="Y276" s="135" t="s">
        <v>210</v>
      </c>
      <c r="Z276" s="136" t="s">
        <v>270</v>
      </c>
      <c r="AA276" s="137" t="s">
        <v>1735</v>
      </c>
      <c r="AB276" s="135">
        <v>2</v>
      </c>
      <c r="AC276" s="135">
        <v>25</v>
      </c>
      <c r="AD276" s="138">
        <v>48</v>
      </c>
      <c r="AE276" s="138">
        <v>48</v>
      </c>
    </row>
    <row r="277" spans="24:31" x14ac:dyDescent="0.25">
      <c r="X277" s="135" t="s">
        <v>271</v>
      </c>
      <c r="Y277" s="135" t="s">
        <v>210</v>
      </c>
      <c r="Z277" s="136" t="s">
        <v>272</v>
      </c>
      <c r="AA277" s="137" t="s">
        <v>1735</v>
      </c>
      <c r="AB277" s="135">
        <v>2</v>
      </c>
      <c r="AC277" s="135">
        <v>25</v>
      </c>
      <c r="AD277" s="138">
        <v>46</v>
      </c>
      <c r="AE277" s="138">
        <v>46</v>
      </c>
    </row>
    <row r="278" spans="24:31" x14ac:dyDescent="0.25">
      <c r="X278" s="135" t="s">
        <v>273</v>
      </c>
      <c r="Y278" s="135" t="s">
        <v>210</v>
      </c>
      <c r="Z278" s="136" t="s">
        <v>274</v>
      </c>
      <c r="AA278" s="137" t="s">
        <v>142</v>
      </c>
      <c r="AB278" s="135">
        <v>2</v>
      </c>
      <c r="AC278" s="135">
        <v>25</v>
      </c>
      <c r="AD278" s="138">
        <v>65</v>
      </c>
      <c r="AE278" s="138">
        <v>65</v>
      </c>
    </row>
    <row r="279" spans="24:31" x14ac:dyDescent="0.25">
      <c r="X279" s="135" t="s">
        <v>275</v>
      </c>
      <c r="Y279" s="135" t="s">
        <v>210</v>
      </c>
      <c r="Z279" s="136" t="s">
        <v>276</v>
      </c>
      <c r="AA279" s="137" t="s">
        <v>1735</v>
      </c>
      <c r="AB279" s="135">
        <v>2</v>
      </c>
      <c r="AC279" s="135">
        <v>25</v>
      </c>
      <c r="AD279" s="138">
        <v>46</v>
      </c>
      <c r="AE279" s="138">
        <v>46</v>
      </c>
    </row>
    <row r="280" spans="24:31" x14ac:dyDescent="0.25">
      <c r="X280" s="135" t="s">
        <v>277</v>
      </c>
      <c r="Y280" s="135" t="s">
        <v>210</v>
      </c>
      <c r="Z280" s="136" t="s">
        <v>278</v>
      </c>
      <c r="AA280" s="137" t="s">
        <v>1735</v>
      </c>
      <c r="AB280" s="135">
        <v>2</v>
      </c>
      <c r="AC280" s="135">
        <v>25</v>
      </c>
      <c r="AD280" s="138">
        <v>45</v>
      </c>
      <c r="AE280" s="138">
        <v>45</v>
      </c>
    </row>
    <row r="281" spans="24:31" x14ac:dyDescent="0.25">
      <c r="X281" s="135" t="s">
        <v>279</v>
      </c>
      <c r="Y281" s="135" t="s">
        <v>210</v>
      </c>
      <c r="Z281" s="136" t="s">
        <v>280</v>
      </c>
      <c r="AA281" s="137" t="s">
        <v>1735</v>
      </c>
      <c r="AB281" s="135">
        <v>2</v>
      </c>
      <c r="AC281" s="135">
        <v>25</v>
      </c>
      <c r="AD281" s="138">
        <v>50</v>
      </c>
      <c r="AE281" s="138">
        <v>50</v>
      </c>
    </row>
    <row r="282" spans="24:31" x14ac:dyDescent="0.25">
      <c r="X282" s="135" t="s">
        <v>281</v>
      </c>
      <c r="Y282" s="135" t="s">
        <v>210</v>
      </c>
      <c r="Z282" s="136" t="s">
        <v>282</v>
      </c>
      <c r="AA282" s="137" t="s">
        <v>1735</v>
      </c>
      <c r="AB282" s="135">
        <v>2</v>
      </c>
      <c r="AC282" s="135">
        <v>25</v>
      </c>
      <c r="AD282" s="138">
        <v>42</v>
      </c>
      <c r="AE282" s="138">
        <v>42</v>
      </c>
    </row>
    <row r="283" spans="24:31" x14ac:dyDescent="0.25">
      <c r="X283" s="135" t="s">
        <v>283</v>
      </c>
      <c r="Y283" s="135" t="s">
        <v>210</v>
      </c>
      <c r="Z283" s="136" t="s">
        <v>284</v>
      </c>
      <c r="AA283" s="137" t="s">
        <v>1735</v>
      </c>
      <c r="AB283" s="135">
        <v>2</v>
      </c>
      <c r="AC283" s="135">
        <v>25</v>
      </c>
      <c r="AD283" s="138">
        <v>70</v>
      </c>
      <c r="AE283" s="138">
        <v>70</v>
      </c>
    </row>
    <row r="284" spans="24:31" x14ac:dyDescent="0.25">
      <c r="X284" s="135" t="s">
        <v>285</v>
      </c>
      <c r="Y284" s="135" t="s">
        <v>243</v>
      </c>
      <c r="Z284" s="136" t="s">
        <v>286</v>
      </c>
      <c r="AA284" s="137" t="s">
        <v>142</v>
      </c>
      <c r="AB284" s="135">
        <v>2</v>
      </c>
      <c r="AC284" s="135">
        <v>30</v>
      </c>
      <c r="AD284" s="138">
        <v>74</v>
      </c>
      <c r="AE284" s="138">
        <v>74</v>
      </c>
    </row>
    <row r="285" spans="24:31" x14ac:dyDescent="0.25">
      <c r="X285" s="135" t="s">
        <v>287</v>
      </c>
      <c r="Y285" s="135" t="s">
        <v>246</v>
      </c>
      <c r="Z285" s="136" t="s">
        <v>2047</v>
      </c>
      <c r="AA285" s="137" t="s">
        <v>1735</v>
      </c>
      <c r="AB285" s="135">
        <v>2</v>
      </c>
      <c r="AC285" s="135">
        <v>39</v>
      </c>
      <c r="AD285" s="138">
        <v>85</v>
      </c>
      <c r="AE285" s="138">
        <v>85</v>
      </c>
    </row>
    <row r="286" spans="24:31" x14ac:dyDescent="0.25">
      <c r="X286" s="135" t="s">
        <v>288</v>
      </c>
      <c r="Y286" s="135" t="s">
        <v>249</v>
      </c>
      <c r="Z286" s="136" t="s">
        <v>289</v>
      </c>
      <c r="AA286" s="137" t="s">
        <v>1733</v>
      </c>
      <c r="AB286" s="135">
        <v>2</v>
      </c>
      <c r="AC286" s="135">
        <v>50</v>
      </c>
      <c r="AD286" s="138">
        <v>114</v>
      </c>
      <c r="AE286" s="138">
        <v>114</v>
      </c>
    </row>
    <row r="287" spans="24:31" x14ac:dyDescent="0.25">
      <c r="X287" s="135" t="s">
        <v>290</v>
      </c>
      <c r="Y287" s="135" t="s">
        <v>243</v>
      </c>
      <c r="Z287" s="136" t="s">
        <v>286</v>
      </c>
      <c r="AA287" s="137" t="s">
        <v>1735</v>
      </c>
      <c r="AB287" s="135">
        <v>2</v>
      </c>
      <c r="AC287" s="135">
        <v>30</v>
      </c>
      <c r="AD287" s="138">
        <v>58</v>
      </c>
      <c r="AE287" s="138">
        <v>58</v>
      </c>
    </row>
    <row r="288" spans="24:31" x14ac:dyDescent="0.25">
      <c r="X288" s="135" t="s">
        <v>291</v>
      </c>
      <c r="Y288" s="135" t="s">
        <v>254</v>
      </c>
      <c r="Z288" s="136" t="s">
        <v>255</v>
      </c>
      <c r="AA288" s="137" t="s">
        <v>1735</v>
      </c>
      <c r="AB288" s="135">
        <v>2</v>
      </c>
      <c r="AC288" s="135">
        <v>21</v>
      </c>
      <c r="AD288" s="138">
        <v>52</v>
      </c>
      <c r="AE288" s="138">
        <v>52</v>
      </c>
    </row>
    <row r="289" spans="24:31" x14ac:dyDescent="0.25">
      <c r="X289" s="135" t="s">
        <v>292</v>
      </c>
      <c r="Y289" s="135" t="s">
        <v>243</v>
      </c>
      <c r="Z289" s="136" t="s">
        <v>286</v>
      </c>
      <c r="AA289" s="137" t="s">
        <v>1733</v>
      </c>
      <c r="AB289" s="135">
        <v>2</v>
      </c>
      <c r="AC289" s="135">
        <v>30</v>
      </c>
      <c r="AD289" s="138">
        <v>81</v>
      </c>
      <c r="AE289" s="138">
        <v>81</v>
      </c>
    </row>
    <row r="290" spans="24:31" x14ac:dyDescent="0.25">
      <c r="X290" s="135" t="s">
        <v>293</v>
      </c>
      <c r="Y290" s="135" t="s">
        <v>200</v>
      </c>
      <c r="Z290" s="136" t="s">
        <v>294</v>
      </c>
      <c r="AA290" s="137" t="s">
        <v>142</v>
      </c>
      <c r="AB290" s="135">
        <v>3</v>
      </c>
      <c r="AC290" s="135">
        <v>25</v>
      </c>
      <c r="AD290" s="138">
        <v>104</v>
      </c>
      <c r="AE290" s="138">
        <v>104</v>
      </c>
    </row>
    <row r="291" spans="24:31" x14ac:dyDescent="0.25">
      <c r="X291" s="135" t="s">
        <v>295</v>
      </c>
      <c r="Y291" s="135" t="s">
        <v>200</v>
      </c>
      <c r="Z291" s="136" t="s">
        <v>294</v>
      </c>
      <c r="AA291" s="137" t="s">
        <v>1735</v>
      </c>
      <c r="AB291" s="135">
        <v>3</v>
      </c>
      <c r="AC291" s="135">
        <v>25</v>
      </c>
      <c r="AD291" s="138">
        <v>76</v>
      </c>
      <c r="AE291" s="138">
        <v>76</v>
      </c>
    </row>
    <row r="292" spans="24:31" x14ac:dyDescent="0.25">
      <c r="X292" s="135" t="s">
        <v>296</v>
      </c>
      <c r="Y292" s="135" t="s">
        <v>200</v>
      </c>
      <c r="Z292" s="136" t="s">
        <v>297</v>
      </c>
      <c r="AA292" s="137" t="s">
        <v>1733</v>
      </c>
      <c r="AB292" s="135">
        <v>3</v>
      </c>
      <c r="AC292" s="135">
        <v>25</v>
      </c>
      <c r="AD292" s="138">
        <v>115</v>
      </c>
      <c r="AE292" s="138">
        <v>115</v>
      </c>
    </row>
    <row r="293" spans="24:31" x14ac:dyDescent="0.25">
      <c r="X293" s="135" t="s">
        <v>298</v>
      </c>
      <c r="Y293" s="135" t="s">
        <v>210</v>
      </c>
      <c r="Z293" s="136" t="s">
        <v>299</v>
      </c>
      <c r="AA293" s="137" t="s">
        <v>1735</v>
      </c>
      <c r="AB293" s="135">
        <v>3</v>
      </c>
      <c r="AC293" s="135">
        <v>25</v>
      </c>
      <c r="AD293" s="138">
        <v>67</v>
      </c>
      <c r="AE293" s="138">
        <v>67</v>
      </c>
    </row>
    <row r="294" spans="24:31" x14ac:dyDescent="0.25">
      <c r="X294" s="135" t="s">
        <v>300</v>
      </c>
      <c r="Y294" s="135" t="s">
        <v>210</v>
      </c>
      <c r="Z294" s="136" t="s">
        <v>301</v>
      </c>
      <c r="AA294" s="137" t="s">
        <v>1735</v>
      </c>
      <c r="AB294" s="135">
        <v>3</v>
      </c>
      <c r="AC294" s="135">
        <v>25</v>
      </c>
      <c r="AD294" s="138">
        <v>66</v>
      </c>
      <c r="AE294" s="138">
        <v>66</v>
      </c>
    </row>
    <row r="295" spans="24:31" x14ac:dyDescent="0.25">
      <c r="X295" s="135" t="s">
        <v>302</v>
      </c>
      <c r="Y295" s="135" t="s">
        <v>210</v>
      </c>
      <c r="Z295" s="136" t="s">
        <v>303</v>
      </c>
      <c r="AA295" s="137" t="s">
        <v>1735</v>
      </c>
      <c r="AB295" s="135">
        <v>3</v>
      </c>
      <c r="AC295" s="135">
        <v>25</v>
      </c>
      <c r="AD295" s="138">
        <v>72</v>
      </c>
      <c r="AE295" s="138">
        <v>72</v>
      </c>
    </row>
    <row r="296" spans="24:31" x14ac:dyDescent="0.25">
      <c r="X296" s="135" t="s">
        <v>304</v>
      </c>
      <c r="Y296" s="135" t="s">
        <v>210</v>
      </c>
      <c r="Z296" s="136" t="s">
        <v>305</v>
      </c>
      <c r="AA296" s="137" t="s">
        <v>1735</v>
      </c>
      <c r="AB296" s="135">
        <v>3</v>
      </c>
      <c r="AC296" s="135">
        <v>25</v>
      </c>
      <c r="AD296" s="138">
        <v>62</v>
      </c>
      <c r="AE296" s="138">
        <v>62</v>
      </c>
    </row>
    <row r="297" spans="24:31" x14ac:dyDescent="0.25">
      <c r="X297" s="135" t="s">
        <v>306</v>
      </c>
      <c r="Y297" s="135" t="s">
        <v>243</v>
      </c>
      <c r="Z297" s="136" t="s">
        <v>307</v>
      </c>
      <c r="AA297" s="137" t="s">
        <v>142</v>
      </c>
      <c r="AB297" s="135">
        <v>3</v>
      </c>
      <c r="AC297" s="135">
        <v>30</v>
      </c>
      <c r="AD297" s="138">
        <v>120</v>
      </c>
      <c r="AE297" s="138">
        <v>120</v>
      </c>
    </row>
    <row r="298" spans="24:31" x14ac:dyDescent="0.25">
      <c r="X298" s="135" t="s">
        <v>308</v>
      </c>
      <c r="Y298" s="135" t="s">
        <v>243</v>
      </c>
      <c r="Z298" s="136" t="s">
        <v>309</v>
      </c>
      <c r="AA298" s="137" t="s">
        <v>1733</v>
      </c>
      <c r="AB298" s="135">
        <v>3</v>
      </c>
      <c r="AC298" s="135">
        <v>30</v>
      </c>
      <c r="AD298" s="138">
        <v>127</v>
      </c>
      <c r="AE298" s="138">
        <v>127</v>
      </c>
    </row>
    <row r="299" spans="24:31" x14ac:dyDescent="0.25">
      <c r="X299" s="135" t="s">
        <v>310</v>
      </c>
      <c r="Y299" s="135" t="s">
        <v>200</v>
      </c>
      <c r="Z299" s="136" t="s">
        <v>311</v>
      </c>
      <c r="AA299" s="137" t="s">
        <v>142</v>
      </c>
      <c r="AB299" s="135">
        <v>4</v>
      </c>
      <c r="AC299" s="135">
        <v>25</v>
      </c>
      <c r="AD299" s="138">
        <v>132</v>
      </c>
      <c r="AE299" s="138">
        <v>132</v>
      </c>
    </row>
    <row r="300" spans="24:31" x14ac:dyDescent="0.25">
      <c r="X300" s="135" t="s">
        <v>312</v>
      </c>
      <c r="Y300" s="135" t="s">
        <v>200</v>
      </c>
      <c r="Z300" s="136" t="s">
        <v>311</v>
      </c>
      <c r="AA300" s="137" t="s">
        <v>1735</v>
      </c>
      <c r="AB300" s="135">
        <v>4</v>
      </c>
      <c r="AC300" s="135">
        <v>25</v>
      </c>
      <c r="AD300" s="138">
        <v>100</v>
      </c>
      <c r="AE300" s="138">
        <v>100</v>
      </c>
    </row>
    <row r="301" spans="24:31" x14ac:dyDescent="0.25">
      <c r="X301" s="135" t="s">
        <v>313</v>
      </c>
      <c r="Y301" s="135" t="s">
        <v>210</v>
      </c>
      <c r="Z301" s="136" t="s">
        <v>314</v>
      </c>
      <c r="AA301" s="137" t="s">
        <v>1735</v>
      </c>
      <c r="AB301" s="135">
        <v>4</v>
      </c>
      <c r="AC301" s="135">
        <v>25</v>
      </c>
      <c r="AD301" s="138">
        <v>87</v>
      </c>
      <c r="AE301" s="138">
        <v>87</v>
      </c>
    </row>
    <row r="302" spans="24:31" x14ac:dyDescent="0.25">
      <c r="X302" s="135" t="s">
        <v>315</v>
      </c>
      <c r="Y302" s="135" t="s">
        <v>210</v>
      </c>
      <c r="Z302" s="136" t="s">
        <v>316</v>
      </c>
      <c r="AA302" s="137" t="s">
        <v>1735</v>
      </c>
      <c r="AB302" s="135">
        <v>4</v>
      </c>
      <c r="AC302" s="135">
        <v>25</v>
      </c>
      <c r="AD302" s="138">
        <v>86</v>
      </c>
      <c r="AE302" s="138">
        <v>86</v>
      </c>
    </row>
    <row r="303" spans="24:31" x14ac:dyDescent="0.25">
      <c r="X303" s="135" t="s">
        <v>317</v>
      </c>
      <c r="Y303" s="135" t="s">
        <v>210</v>
      </c>
      <c r="Z303" s="136" t="s">
        <v>318</v>
      </c>
      <c r="AA303" s="137" t="s">
        <v>1735</v>
      </c>
      <c r="AB303" s="135">
        <v>4</v>
      </c>
      <c r="AC303" s="135">
        <v>25</v>
      </c>
      <c r="AD303" s="138">
        <v>89</v>
      </c>
      <c r="AE303" s="138">
        <v>89</v>
      </c>
    </row>
    <row r="304" spans="24:31" x14ac:dyDescent="0.25">
      <c r="X304" s="135" t="s">
        <v>319</v>
      </c>
      <c r="Y304" s="135" t="s">
        <v>210</v>
      </c>
      <c r="Z304" s="136" t="s">
        <v>320</v>
      </c>
      <c r="AA304" s="137" t="s">
        <v>1735</v>
      </c>
      <c r="AB304" s="135">
        <v>4</v>
      </c>
      <c r="AC304" s="135">
        <v>25</v>
      </c>
      <c r="AD304" s="138">
        <v>84</v>
      </c>
      <c r="AE304" s="138">
        <v>84</v>
      </c>
    </row>
    <row r="305" spans="24:31" x14ac:dyDescent="0.25">
      <c r="X305" s="135" t="s">
        <v>321</v>
      </c>
      <c r="Y305" s="135" t="s">
        <v>243</v>
      </c>
      <c r="Z305" s="136" t="s">
        <v>322</v>
      </c>
      <c r="AA305" s="137" t="s">
        <v>142</v>
      </c>
      <c r="AB305" s="135">
        <v>4</v>
      </c>
      <c r="AC305" s="135">
        <v>30</v>
      </c>
      <c r="AD305" s="138">
        <v>148</v>
      </c>
      <c r="AE305" s="138">
        <v>148</v>
      </c>
    </row>
    <row r="306" spans="24:31" x14ac:dyDescent="0.25">
      <c r="X306" s="135" t="s">
        <v>323</v>
      </c>
      <c r="Y306" s="135" t="s">
        <v>243</v>
      </c>
      <c r="Z306" s="136" t="s">
        <v>322</v>
      </c>
      <c r="AA306" s="137" t="s">
        <v>1735</v>
      </c>
      <c r="AB306" s="135">
        <v>4</v>
      </c>
      <c r="AC306" s="135">
        <v>30</v>
      </c>
      <c r="AD306" s="138">
        <v>116</v>
      </c>
      <c r="AE306" s="138">
        <v>116</v>
      </c>
    </row>
    <row r="307" spans="24:31" x14ac:dyDescent="0.25">
      <c r="X307" s="135" t="s">
        <v>324</v>
      </c>
      <c r="Y307" s="135" t="s">
        <v>243</v>
      </c>
      <c r="Z307" s="136" t="s">
        <v>322</v>
      </c>
      <c r="AA307" s="137" t="s">
        <v>1733</v>
      </c>
      <c r="AB307" s="135">
        <v>4</v>
      </c>
      <c r="AC307" s="135">
        <v>30</v>
      </c>
      <c r="AD307" s="138">
        <v>162</v>
      </c>
      <c r="AE307" s="138">
        <v>162</v>
      </c>
    </row>
    <row r="308" spans="24:31" x14ac:dyDescent="0.25">
      <c r="X308" s="135" t="s">
        <v>325</v>
      </c>
      <c r="Y308" s="135" t="s">
        <v>200</v>
      </c>
      <c r="Z308" s="136" t="s">
        <v>326</v>
      </c>
      <c r="AA308" s="137" t="s">
        <v>142</v>
      </c>
      <c r="AB308" s="135">
        <v>6</v>
      </c>
      <c r="AC308" s="135">
        <v>25</v>
      </c>
      <c r="AD308" s="138">
        <v>198</v>
      </c>
      <c r="AE308" s="138">
        <v>198</v>
      </c>
    </row>
    <row r="309" spans="24:31" x14ac:dyDescent="0.25">
      <c r="X309" s="135" t="s">
        <v>327</v>
      </c>
      <c r="Y309" s="135" t="s">
        <v>210</v>
      </c>
      <c r="Z309" s="136" t="s">
        <v>328</v>
      </c>
      <c r="AA309" s="137" t="s">
        <v>1735</v>
      </c>
      <c r="AB309" s="135">
        <v>6</v>
      </c>
      <c r="AC309" s="135">
        <v>25</v>
      </c>
      <c r="AD309" s="138">
        <v>134</v>
      </c>
      <c r="AE309" s="138">
        <v>134</v>
      </c>
    </row>
    <row r="310" spans="24:31" x14ac:dyDescent="0.25">
      <c r="X310" s="135" t="s">
        <v>329</v>
      </c>
      <c r="Y310" s="135" t="s">
        <v>243</v>
      </c>
      <c r="Z310" s="136" t="s">
        <v>330</v>
      </c>
      <c r="AA310" s="137" t="s">
        <v>142</v>
      </c>
      <c r="AB310" s="135">
        <v>6</v>
      </c>
      <c r="AC310" s="135">
        <v>30</v>
      </c>
      <c r="AD310" s="138">
        <v>238</v>
      </c>
      <c r="AE310" s="138">
        <v>238</v>
      </c>
    </row>
    <row r="311" spans="24:31" x14ac:dyDescent="0.25">
      <c r="X311" s="135" t="s">
        <v>331</v>
      </c>
      <c r="Y311" s="135" t="s">
        <v>332</v>
      </c>
      <c r="Z311" s="136" t="s">
        <v>333</v>
      </c>
      <c r="AA311" s="137" t="s">
        <v>142</v>
      </c>
      <c r="AB311" s="135">
        <v>0</v>
      </c>
      <c r="AC311" s="135">
        <v>0</v>
      </c>
      <c r="AD311" s="138">
        <v>4</v>
      </c>
      <c r="AE311" s="138">
        <v>4</v>
      </c>
    </row>
    <row r="312" spans="24:31" x14ac:dyDescent="0.25">
      <c r="X312" s="135" t="s">
        <v>334</v>
      </c>
      <c r="Y312" s="135" t="s">
        <v>332</v>
      </c>
      <c r="Z312" s="136" t="s">
        <v>335</v>
      </c>
      <c r="AA312" s="137" t="s">
        <v>142</v>
      </c>
      <c r="AB312" s="135">
        <v>0</v>
      </c>
      <c r="AC312" s="135">
        <v>0</v>
      </c>
      <c r="AD312" s="138">
        <v>8</v>
      </c>
      <c r="AE312" s="138">
        <v>8</v>
      </c>
    </row>
    <row r="313" spans="24:31" x14ac:dyDescent="0.25">
      <c r="X313" s="135" t="s">
        <v>336</v>
      </c>
      <c r="Y313" s="135" t="s">
        <v>337</v>
      </c>
      <c r="Z313" s="136" t="s">
        <v>338</v>
      </c>
      <c r="AA313" s="137" t="s">
        <v>142</v>
      </c>
      <c r="AB313" s="135">
        <v>1</v>
      </c>
      <c r="AC313" s="135">
        <v>34</v>
      </c>
      <c r="AD313" s="138">
        <v>43</v>
      </c>
      <c r="AE313" s="138">
        <v>43</v>
      </c>
    </row>
    <row r="314" spans="24:31" x14ac:dyDescent="0.25">
      <c r="X314" s="135" t="s">
        <v>339</v>
      </c>
      <c r="Y314" s="135" t="s">
        <v>337</v>
      </c>
      <c r="Z314" s="136" t="s">
        <v>340</v>
      </c>
      <c r="AA314" s="137" t="s">
        <v>142</v>
      </c>
      <c r="AB314" s="135">
        <v>1</v>
      </c>
      <c r="AC314" s="135">
        <v>34</v>
      </c>
      <c r="AD314" s="138">
        <v>43</v>
      </c>
      <c r="AE314" s="138">
        <v>43</v>
      </c>
    </row>
    <row r="315" spans="24:31" x14ac:dyDescent="0.25">
      <c r="X315" s="135" t="s">
        <v>341</v>
      </c>
      <c r="Y315" s="135" t="s">
        <v>337</v>
      </c>
      <c r="Z315" s="136" t="s">
        <v>342</v>
      </c>
      <c r="AA315" s="137" t="s">
        <v>142</v>
      </c>
      <c r="AB315" s="135">
        <v>1</v>
      </c>
      <c r="AC315" s="135">
        <v>34</v>
      </c>
      <c r="AD315" s="138">
        <v>36</v>
      </c>
      <c r="AE315" s="138">
        <v>36</v>
      </c>
    </row>
    <row r="316" spans="24:31" x14ac:dyDescent="0.25">
      <c r="X316" s="135" t="s">
        <v>343</v>
      </c>
      <c r="Y316" s="135" t="s">
        <v>344</v>
      </c>
      <c r="Z316" s="136" t="s">
        <v>345</v>
      </c>
      <c r="AA316" s="137" t="s">
        <v>1733</v>
      </c>
      <c r="AB316" s="135">
        <v>1</v>
      </c>
      <c r="AC316" s="135">
        <v>55</v>
      </c>
      <c r="AD316" s="138">
        <v>80</v>
      </c>
      <c r="AE316" s="138">
        <v>80</v>
      </c>
    </row>
    <row r="317" spans="24:31" x14ac:dyDescent="0.25">
      <c r="X317" s="135" t="s">
        <v>346</v>
      </c>
      <c r="Y317" s="135" t="s">
        <v>347</v>
      </c>
      <c r="Z317" s="136" t="s">
        <v>348</v>
      </c>
      <c r="AA317" s="137" t="s">
        <v>1733</v>
      </c>
      <c r="AB317" s="135">
        <v>1</v>
      </c>
      <c r="AC317" s="135">
        <v>30</v>
      </c>
      <c r="AD317" s="138">
        <v>51</v>
      </c>
      <c r="AE317" s="138">
        <v>51</v>
      </c>
    </row>
    <row r="318" spans="24:31" x14ac:dyDescent="0.25">
      <c r="X318" s="135" t="s">
        <v>349</v>
      </c>
      <c r="Y318" s="135" t="s">
        <v>337</v>
      </c>
      <c r="Z318" s="136" t="s">
        <v>350</v>
      </c>
      <c r="AA318" s="137" t="s">
        <v>1735</v>
      </c>
      <c r="AB318" s="135">
        <v>1</v>
      </c>
      <c r="AC318" s="135">
        <v>34</v>
      </c>
      <c r="AD318" s="138">
        <v>32</v>
      </c>
      <c r="AE318" s="138">
        <v>32</v>
      </c>
    </row>
    <row r="319" spans="24:31" x14ac:dyDescent="0.25">
      <c r="X319" s="135" t="s">
        <v>351</v>
      </c>
      <c r="Y319" s="135" t="s">
        <v>337</v>
      </c>
      <c r="Z319" s="136" t="s">
        <v>352</v>
      </c>
      <c r="AA319" s="137" t="s">
        <v>1735</v>
      </c>
      <c r="AB319" s="135">
        <v>1</v>
      </c>
      <c r="AC319" s="135">
        <v>34</v>
      </c>
      <c r="AD319" s="138">
        <v>32</v>
      </c>
      <c r="AE319" s="138">
        <v>32</v>
      </c>
    </row>
    <row r="320" spans="24:31" x14ac:dyDescent="0.25">
      <c r="X320" s="135" t="s">
        <v>353</v>
      </c>
      <c r="Y320" s="135" t="s">
        <v>337</v>
      </c>
      <c r="Z320" s="136" t="s">
        <v>338</v>
      </c>
      <c r="AA320" s="137" t="s">
        <v>1733</v>
      </c>
      <c r="AB320" s="135">
        <v>1</v>
      </c>
      <c r="AC320" s="135">
        <v>34</v>
      </c>
      <c r="AD320" s="138">
        <v>50</v>
      </c>
      <c r="AE320" s="138">
        <v>50</v>
      </c>
    </row>
    <row r="321" spans="24:31" x14ac:dyDescent="0.25">
      <c r="X321" s="135" t="s">
        <v>354</v>
      </c>
      <c r="Y321" s="135" t="s">
        <v>355</v>
      </c>
      <c r="Z321" s="136" t="s">
        <v>356</v>
      </c>
      <c r="AA321" s="137" t="s">
        <v>1733</v>
      </c>
      <c r="AB321" s="135">
        <v>1</v>
      </c>
      <c r="AC321" s="135"/>
      <c r="AD321" s="138">
        <v>123</v>
      </c>
      <c r="AE321" s="138">
        <v>123</v>
      </c>
    </row>
    <row r="322" spans="24:31" x14ac:dyDescent="0.25">
      <c r="X322" s="135" t="s">
        <v>357</v>
      </c>
      <c r="Y322" s="135" t="s">
        <v>358</v>
      </c>
      <c r="Z322" s="136" t="s">
        <v>359</v>
      </c>
      <c r="AA322" s="135" t="s">
        <v>1735</v>
      </c>
      <c r="AB322" s="135">
        <v>1</v>
      </c>
      <c r="AC322" s="135">
        <v>25</v>
      </c>
      <c r="AD322" s="144">
        <v>25</v>
      </c>
      <c r="AE322" s="144">
        <v>25</v>
      </c>
    </row>
    <row r="323" spans="24:31" x14ac:dyDescent="0.25">
      <c r="X323" s="135" t="s">
        <v>360</v>
      </c>
      <c r="Y323" s="135" t="s">
        <v>358</v>
      </c>
      <c r="Z323" s="136" t="s">
        <v>361</v>
      </c>
      <c r="AA323" s="135" t="s">
        <v>1735</v>
      </c>
      <c r="AB323" s="135">
        <v>1</v>
      </c>
      <c r="AC323" s="135">
        <v>25</v>
      </c>
      <c r="AD323" s="144">
        <v>19</v>
      </c>
      <c r="AE323" s="144">
        <v>19</v>
      </c>
    </row>
    <row r="324" spans="24:31" x14ac:dyDescent="0.25">
      <c r="X324" s="135" t="s">
        <v>362</v>
      </c>
      <c r="Y324" s="135" t="s">
        <v>358</v>
      </c>
      <c r="Z324" s="136" t="s">
        <v>363</v>
      </c>
      <c r="AA324" s="135" t="s">
        <v>1735</v>
      </c>
      <c r="AB324" s="135">
        <v>1</v>
      </c>
      <c r="AC324" s="135">
        <v>25</v>
      </c>
      <c r="AD324" s="144">
        <v>20</v>
      </c>
      <c r="AE324" s="144">
        <v>20</v>
      </c>
    </row>
    <row r="325" spans="24:31" x14ac:dyDescent="0.25">
      <c r="X325" s="135" t="s">
        <v>364</v>
      </c>
      <c r="Y325" s="135" t="s">
        <v>365</v>
      </c>
      <c r="Z325" s="136" t="s">
        <v>366</v>
      </c>
      <c r="AA325" s="137" t="s">
        <v>1735</v>
      </c>
      <c r="AB325" s="135">
        <v>1</v>
      </c>
      <c r="AC325" s="135">
        <v>32</v>
      </c>
      <c r="AD325" s="138">
        <v>31</v>
      </c>
      <c r="AE325" s="138">
        <v>31</v>
      </c>
    </row>
    <row r="326" spans="24:31" x14ac:dyDescent="0.25">
      <c r="X326" s="135" t="s">
        <v>367</v>
      </c>
      <c r="Y326" s="135" t="s">
        <v>368</v>
      </c>
      <c r="Z326" s="136" t="s">
        <v>369</v>
      </c>
      <c r="AA326" s="137" t="s">
        <v>1735</v>
      </c>
      <c r="AB326" s="135">
        <v>1</v>
      </c>
      <c r="AC326" s="135">
        <v>30</v>
      </c>
      <c r="AD326" s="138">
        <v>28</v>
      </c>
      <c r="AE326" s="138">
        <v>28</v>
      </c>
    </row>
    <row r="327" spans="24:31" x14ac:dyDescent="0.25">
      <c r="X327" s="135" t="s">
        <v>370</v>
      </c>
      <c r="Y327" s="135" t="s">
        <v>368</v>
      </c>
      <c r="Z327" s="136" t="s">
        <v>371</v>
      </c>
      <c r="AA327" s="137" t="s">
        <v>1735</v>
      </c>
      <c r="AB327" s="135">
        <v>1</v>
      </c>
      <c r="AC327" s="135">
        <v>30</v>
      </c>
      <c r="AD327" s="138">
        <v>27</v>
      </c>
      <c r="AE327" s="138">
        <v>27</v>
      </c>
    </row>
    <row r="328" spans="24:31" x14ac:dyDescent="0.25">
      <c r="X328" s="135" t="s">
        <v>372</v>
      </c>
      <c r="Y328" s="135" t="s">
        <v>368</v>
      </c>
      <c r="Z328" s="136" t="s">
        <v>373</v>
      </c>
      <c r="AA328" s="137" t="s">
        <v>1735</v>
      </c>
      <c r="AB328" s="135">
        <v>1</v>
      </c>
      <c r="AC328" s="135">
        <v>30</v>
      </c>
      <c r="AD328" s="138">
        <v>27</v>
      </c>
      <c r="AE328" s="138">
        <v>27</v>
      </c>
    </row>
    <row r="329" spans="24:31" x14ac:dyDescent="0.25">
      <c r="X329" s="135" t="s">
        <v>374</v>
      </c>
      <c r="Y329" s="135" t="s">
        <v>368</v>
      </c>
      <c r="Z329" s="136" t="s">
        <v>375</v>
      </c>
      <c r="AA329" s="137" t="s">
        <v>1735</v>
      </c>
      <c r="AB329" s="135">
        <v>1</v>
      </c>
      <c r="AC329" s="135">
        <v>30</v>
      </c>
      <c r="AD329" s="138">
        <v>26</v>
      </c>
      <c r="AE329" s="138">
        <v>26</v>
      </c>
    </row>
    <row r="330" spans="24:31" x14ac:dyDescent="0.25">
      <c r="X330" s="135" t="s">
        <v>376</v>
      </c>
      <c r="Y330" s="135" t="s">
        <v>368</v>
      </c>
      <c r="Z330" s="136" t="s">
        <v>377</v>
      </c>
      <c r="AA330" s="137" t="s">
        <v>1735</v>
      </c>
      <c r="AB330" s="135">
        <v>1</v>
      </c>
      <c r="AC330" s="135">
        <v>30</v>
      </c>
      <c r="AD330" s="138">
        <v>25</v>
      </c>
      <c r="AE330" s="138">
        <v>25</v>
      </c>
    </row>
    <row r="331" spans="24:31" x14ac:dyDescent="0.25">
      <c r="X331" s="135" t="s">
        <v>378</v>
      </c>
      <c r="Y331" s="135" t="s">
        <v>368</v>
      </c>
      <c r="Z331" s="136" t="s">
        <v>379</v>
      </c>
      <c r="AA331" s="137" t="s">
        <v>1735</v>
      </c>
      <c r="AB331" s="135">
        <v>1</v>
      </c>
      <c r="AC331" s="135">
        <v>30</v>
      </c>
      <c r="AD331" s="138">
        <v>24</v>
      </c>
      <c r="AE331" s="138">
        <v>24</v>
      </c>
    </row>
    <row r="332" spans="24:31" x14ac:dyDescent="0.25">
      <c r="X332" s="135" t="s">
        <v>380</v>
      </c>
      <c r="Y332" s="135" t="s">
        <v>368</v>
      </c>
      <c r="Z332" s="136" t="s">
        <v>381</v>
      </c>
      <c r="AA332" s="137" t="s">
        <v>1735</v>
      </c>
      <c r="AB332" s="135">
        <v>1</v>
      </c>
      <c r="AC332" s="135">
        <v>30</v>
      </c>
      <c r="AD332" s="138">
        <v>24</v>
      </c>
      <c r="AE332" s="138">
        <v>24</v>
      </c>
    </row>
    <row r="333" spans="24:31" x14ac:dyDescent="0.25">
      <c r="X333" s="140" t="s">
        <v>382</v>
      </c>
      <c r="Y333" s="135" t="s">
        <v>368</v>
      </c>
      <c r="Z333" s="141" t="s">
        <v>383</v>
      </c>
      <c r="AA333" s="142" t="s">
        <v>1735</v>
      </c>
      <c r="AB333" s="140">
        <v>1</v>
      </c>
      <c r="AC333" s="140">
        <v>30</v>
      </c>
      <c r="AD333" s="143">
        <v>23</v>
      </c>
      <c r="AE333" s="143">
        <v>23</v>
      </c>
    </row>
    <row r="334" spans="24:31" x14ac:dyDescent="0.25">
      <c r="X334" s="135" t="s">
        <v>384</v>
      </c>
      <c r="Y334" s="135" t="s">
        <v>368</v>
      </c>
      <c r="Z334" s="136" t="s">
        <v>385</v>
      </c>
      <c r="AA334" s="137" t="s">
        <v>1735</v>
      </c>
      <c r="AB334" s="135">
        <v>1</v>
      </c>
      <c r="AC334" s="135">
        <v>30</v>
      </c>
      <c r="AD334" s="138">
        <v>37</v>
      </c>
      <c r="AE334" s="138">
        <v>37</v>
      </c>
    </row>
    <row r="335" spans="24:31" x14ac:dyDescent="0.25">
      <c r="X335" s="135" t="s">
        <v>386</v>
      </c>
      <c r="Y335" s="135" t="s">
        <v>368</v>
      </c>
      <c r="Z335" s="136" t="s">
        <v>387</v>
      </c>
      <c r="AA335" s="137" t="s">
        <v>1735</v>
      </c>
      <c r="AB335" s="135">
        <v>1</v>
      </c>
      <c r="AC335" s="135">
        <v>30</v>
      </c>
      <c r="AD335" s="138">
        <v>36</v>
      </c>
      <c r="AE335" s="138">
        <v>36</v>
      </c>
    </row>
    <row r="336" spans="24:31" x14ac:dyDescent="0.25">
      <c r="X336" s="135" t="s">
        <v>388</v>
      </c>
      <c r="Y336" s="135" t="s">
        <v>368</v>
      </c>
      <c r="Z336" s="136" t="s">
        <v>389</v>
      </c>
      <c r="AA336" s="137" t="s">
        <v>1735</v>
      </c>
      <c r="AB336" s="135">
        <v>1</v>
      </c>
      <c r="AC336" s="135">
        <v>30</v>
      </c>
      <c r="AD336" s="138">
        <v>36</v>
      </c>
      <c r="AE336" s="138">
        <v>36</v>
      </c>
    </row>
    <row r="337" spans="24:31" x14ac:dyDescent="0.25">
      <c r="X337" s="135" t="s">
        <v>390</v>
      </c>
      <c r="Y337" s="135" t="s">
        <v>391</v>
      </c>
      <c r="Z337" s="136" t="s">
        <v>369</v>
      </c>
      <c r="AA337" s="137" t="s">
        <v>1735</v>
      </c>
      <c r="AB337" s="135">
        <v>1</v>
      </c>
      <c r="AC337" s="135">
        <v>28</v>
      </c>
      <c r="AD337" s="138">
        <v>26</v>
      </c>
      <c r="AE337" s="138">
        <v>26</v>
      </c>
    </row>
    <row r="338" spans="24:31" x14ac:dyDescent="0.25">
      <c r="X338" s="135" t="s">
        <v>392</v>
      </c>
      <c r="Y338" s="135" t="s">
        <v>391</v>
      </c>
      <c r="Z338" s="136" t="s">
        <v>371</v>
      </c>
      <c r="AA338" s="137" t="s">
        <v>1735</v>
      </c>
      <c r="AB338" s="135">
        <v>1</v>
      </c>
      <c r="AC338" s="135">
        <v>28</v>
      </c>
      <c r="AD338" s="138">
        <v>25</v>
      </c>
      <c r="AE338" s="138">
        <v>25</v>
      </c>
    </row>
    <row r="339" spans="24:31" x14ac:dyDescent="0.25">
      <c r="X339" s="135" t="s">
        <v>393</v>
      </c>
      <c r="Y339" s="135" t="s">
        <v>391</v>
      </c>
      <c r="Z339" s="136" t="s">
        <v>373</v>
      </c>
      <c r="AA339" s="137" t="s">
        <v>1735</v>
      </c>
      <c r="AB339" s="135">
        <v>1</v>
      </c>
      <c r="AC339" s="135">
        <v>28</v>
      </c>
      <c r="AD339" s="138">
        <v>25</v>
      </c>
      <c r="AE339" s="138">
        <v>25</v>
      </c>
    </row>
    <row r="340" spans="24:31" x14ac:dyDescent="0.25">
      <c r="X340" s="135" t="s">
        <v>394</v>
      </c>
      <c r="Y340" s="135" t="s">
        <v>391</v>
      </c>
      <c r="Z340" s="136" t="s">
        <v>375</v>
      </c>
      <c r="AA340" s="137" t="s">
        <v>1735</v>
      </c>
      <c r="AB340" s="135">
        <v>1</v>
      </c>
      <c r="AC340" s="135">
        <v>28</v>
      </c>
      <c r="AD340" s="138">
        <v>24</v>
      </c>
      <c r="AE340" s="138">
        <v>24</v>
      </c>
    </row>
    <row r="341" spans="24:31" x14ac:dyDescent="0.25">
      <c r="X341" s="135" t="s">
        <v>395</v>
      </c>
      <c r="Y341" s="135" t="s">
        <v>391</v>
      </c>
      <c r="Z341" s="136" t="s">
        <v>377</v>
      </c>
      <c r="AA341" s="137" t="s">
        <v>1735</v>
      </c>
      <c r="AB341" s="135">
        <v>1</v>
      </c>
      <c r="AC341" s="135">
        <v>28</v>
      </c>
      <c r="AD341" s="138">
        <v>23</v>
      </c>
      <c r="AE341" s="138">
        <v>23</v>
      </c>
    </row>
    <row r="342" spans="24:31" x14ac:dyDescent="0.25">
      <c r="X342" s="135" t="s">
        <v>396</v>
      </c>
      <c r="Y342" s="135" t="s">
        <v>391</v>
      </c>
      <c r="Z342" s="136" t="s">
        <v>379</v>
      </c>
      <c r="AA342" s="137" t="s">
        <v>1735</v>
      </c>
      <c r="AB342" s="135">
        <v>1</v>
      </c>
      <c r="AC342" s="135">
        <v>28</v>
      </c>
      <c r="AD342" s="138">
        <v>22</v>
      </c>
      <c r="AE342" s="138">
        <v>22</v>
      </c>
    </row>
    <row r="343" spans="24:31" x14ac:dyDescent="0.25">
      <c r="X343" s="135" t="s">
        <v>397</v>
      </c>
      <c r="Y343" s="135" t="s">
        <v>391</v>
      </c>
      <c r="Z343" s="136" t="s">
        <v>381</v>
      </c>
      <c r="AA343" s="137" t="s">
        <v>1735</v>
      </c>
      <c r="AB343" s="135">
        <v>1</v>
      </c>
      <c r="AC343" s="135">
        <v>28</v>
      </c>
      <c r="AD343" s="138">
        <v>22</v>
      </c>
      <c r="AE343" s="138">
        <v>22</v>
      </c>
    </row>
    <row r="344" spans="24:31" x14ac:dyDescent="0.25">
      <c r="X344" s="140" t="s">
        <v>398</v>
      </c>
      <c r="Y344" s="135" t="s">
        <v>391</v>
      </c>
      <c r="Z344" s="141" t="s">
        <v>383</v>
      </c>
      <c r="AA344" s="142" t="s">
        <v>1735</v>
      </c>
      <c r="AB344" s="140">
        <v>1</v>
      </c>
      <c r="AC344" s="140">
        <v>28</v>
      </c>
      <c r="AD344" s="143">
        <v>21</v>
      </c>
      <c r="AE344" s="143">
        <v>21</v>
      </c>
    </row>
    <row r="345" spans="24:31" x14ac:dyDescent="0.25">
      <c r="X345" s="135" t="s">
        <v>399</v>
      </c>
      <c r="Y345" s="135" t="s">
        <v>391</v>
      </c>
      <c r="Z345" s="136" t="s">
        <v>385</v>
      </c>
      <c r="AA345" s="137" t="s">
        <v>1735</v>
      </c>
      <c r="AB345" s="135">
        <v>1</v>
      </c>
      <c r="AC345" s="135">
        <v>28</v>
      </c>
      <c r="AD345" s="138">
        <v>33</v>
      </c>
      <c r="AE345" s="138">
        <v>33</v>
      </c>
    </row>
    <row r="346" spans="24:31" x14ac:dyDescent="0.25">
      <c r="X346" s="135" t="s">
        <v>400</v>
      </c>
      <c r="Y346" s="135" t="s">
        <v>391</v>
      </c>
      <c r="Z346" s="136" t="s">
        <v>387</v>
      </c>
      <c r="AA346" s="137" t="s">
        <v>1735</v>
      </c>
      <c r="AB346" s="135">
        <v>1</v>
      </c>
      <c r="AC346" s="135">
        <v>28</v>
      </c>
      <c r="AD346" s="138">
        <v>32</v>
      </c>
      <c r="AE346" s="138">
        <v>32</v>
      </c>
    </row>
    <row r="347" spans="24:31" x14ac:dyDescent="0.25">
      <c r="X347" s="135" t="s">
        <v>401</v>
      </c>
      <c r="Y347" s="135" t="s">
        <v>391</v>
      </c>
      <c r="Z347" s="136" t="s">
        <v>389</v>
      </c>
      <c r="AA347" s="137" t="s">
        <v>1735</v>
      </c>
      <c r="AB347" s="135">
        <v>1</v>
      </c>
      <c r="AC347" s="135">
        <v>28</v>
      </c>
      <c r="AD347" s="138">
        <v>32</v>
      </c>
      <c r="AE347" s="138">
        <v>32</v>
      </c>
    </row>
    <row r="348" spans="24:31" x14ac:dyDescent="0.25">
      <c r="X348" s="135" t="s">
        <v>402</v>
      </c>
      <c r="Y348" s="135" t="s">
        <v>365</v>
      </c>
      <c r="Z348" s="136" t="s">
        <v>403</v>
      </c>
      <c r="AA348" s="137" t="s">
        <v>1735</v>
      </c>
      <c r="AB348" s="135">
        <v>1</v>
      </c>
      <c r="AC348" s="135">
        <v>32</v>
      </c>
      <c r="AD348" s="138">
        <v>30</v>
      </c>
      <c r="AE348" s="138">
        <v>30</v>
      </c>
    </row>
    <row r="349" spans="24:31" x14ac:dyDescent="0.25">
      <c r="X349" s="135" t="s">
        <v>404</v>
      </c>
      <c r="Y349" s="135" t="s">
        <v>365</v>
      </c>
      <c r="Z349" s="136" t="s">
        <v>405</v>
      </c>
      <c r="AA349" s="137" t="s">
        <v>1735</v>
      </c>
      <c r="AB349" s="135">
        <v>1</v>
      </c>
      <c r="AC349" s="135">
        <v>32</v>
      </c>
      <c r="AD349" s="138">
        <v>33</v>
      </c>
      <c r="AE349" s="138">
        <v>33</v>
      </c>
    </row>
    <row r="350" spans="24:31" x14ac:dyDescent="0.25">
      <c r="X350" s="135" t="s">
        <v>406</v>
      </c>
      <c r="Y350" s="135" t="s">
        <v>365</v>
      </c>
      <c r="Z350" s="136" t="s">
        <v>407</v>
      </c>
      <c r="AA350" s="137" t="s">
        <v>1735</v>
      </c>
      <c r="AB350" s="135">
        <v>1</v>
      </c>
      <c r="AC350" s="135">
        <v>32</v>
      </c>
      <c r="AD350" s="138">
        <v>26</v>
      </c>
      <c r="AE350" s="138">
        <v>26</v>
      </c>
    </row>
    <row r="351" spans="24:31" x14ac:dyDescent="0.25">
      <c r="X351" s="135" t="s">
        <v>408</v>
      </c>
      <c r="Y351" s="135" t="s">
        <v>365</v>
      </c>
      <c r="Z351" s="136" t="s">
        <v>409</v>
      </c>
      <c r="AA351" s="137" t="s">
        <v>1735</v>
      </c>
      <c r="AB351" s="135">
        <v>1</v>
      </c>
      <c r="AC351" s="135">
        <v>32</v>
      </c>
      <c r="AD351" s="138">
        <v>30</v>
      </c>
      <c r="AE351" s="138">
        <v>30</v>
      </c>
    </row>
    <row r="352" spans="24:31" x14ac:dyDescent="0.25">
      <c r="X352" s="135" t="s">
        <v>410</v>
      </c>
      <c r="Y352" s="135" t="s">
        <v>365</v>
      </c>
      <c r="Z352" s="136" t="s">
        <v>411</v>
      </c>
      <c r="AA352" s="137" t="s">
        <v>1735</v>
      </c>
      <c r="AB352" s="135">
        <v>1</v>
      </c>
      <c r="AC352" s="135">
        <v>32</v>
      </c>
      <c r="AD352" s="138">
        <v>31</v>
      </c>
      <c r="AE352" s="138">
        <v>31</v>
      </c>
    </row>
    <row r="353" spans="24:31" x14ac:dyDescent="0.25">
      <c r="X353" s="135" t="s">
        <v>412</v>
      </c>
      <c r="Y353" s="135" t="s">
        <v>365</v>
      </c>
      <c r="Z353" s="136" t="s">
        <v>413</v>
      </c>
      <c r="AA353" s="137" t="s">
        <v>1735</v>
      </c>
      <c r="AB353" s="135">
        <v>1</v>
      </c>
      <c r="AC353" s="135">
        <v>32</v>
      </c>
      <c r="AD353" s="138">
        <v>26</v>
      </c>
      <c r="AE353" s="138">
        <v>26</v>
      </c>
    </row>
    <row r="354" spans="24:31" x14ac:dyDescent="0.25">
      <c r="X354" s="135" t="s">
        <v>414</v>
      </c>
      <c r="Y354" s="135" t="s">
        <v>365</v>
      </c>
      <c r="Z354" s="136" t="s">
        <v>415</v>
      </c>
      <c r="AA354" s="137" t="s">
        <v>1735</v>
      </c>
      <c r="AB354" s="135">
        <v>1</v>
      </c>
      <c r="AC354" s="135">
        <v>32</v>
      </c>
      <c r="AD354" s="138">
        <v>28</v>
      </c>
      <c r="AE354" s="138">
        <v>28</v>
      </c>
    </row>
    <row r="355" spans="24:31" x14ac:dyDescent="0.25">
      <c r="X355" s="140" t="s">
        <v>416</v>
      </c>
      <c r="Y355" s="140" t="s">
        <v>365</v>
      </c>
      <c r="Z355" s="141" t="s">
        <v>417</v>
      </c>
      <c r="AA355" s="142" t="s">
        <v>1735</v>
      </c>
      <c r="AB355" s="140">
        <v>1</v>
      </c>
      <c r="AC355" s="140">
        <v>32</v>
      </c>
      <c r="AD355" s="143">
        <v>26</v>
      </c>
      <c r="AE355" s="143">
        <v>26</v>
      </c>
    </row>
    <row r="356" spans="24:31" x14ac:dyDescent="0.25">
      <c r="X356" s="135" t="s">
        <v>418</v>
      </c>
      <c r="Y356" s="135" t="s">
        <v>365</v>
      </c>
      <c r="Z356" s="136" t="s">
        <v>419</v>
      </c>
      <c r="AA356" s="137" t="s">
        <v>1735</v>
      </c>
      <c r="AB356" s="135">
        <v>1</v>
      </c>
      <c r="AC356" s="135">
        <v>32</v>
      </c>
      <c r="AD356" s="138">
        <v>36</v>
      </c>
      <c r="AE356" s="138">
        <v>36</v>
      </c>
    </row>
    <row r="357" spans="24:31" x14ac:dyDescent="0.25">
      <c r="X357" s="135" t="s">
        <v>420</v>
      </c>
      <c r="Y357" s="135" t="s">
        <v>365</v>
      </c>
      <c r="Z357" s="136" t="s">
        <v>421</v>
      </c>
      <c r="AA357" s="137" t="s">
        <v>142</v>
      </c>
      <c r="AB357" s="135">
        <v>1</v>
      </c>
      <c r="AC357" s="135">
        <v>32</v>
      </c>
      <c r="AD357" s="138">
        <v>35</v>
      </c>
      <c r="AE357" s="138">
        <v>35</v>
      </c>
    </row>
    <row r="358" spans="24:31" x14ac:dyDescent="0.25">
      <c r="X358" s="135" t="s">
        <v>422</v>
      </c>
      <c r="Y358" s="135" t="s">
        <v>365</v>
      </c>
      <c r="Z358" s="136" t="s">
        <v>423</v>
      </c>
      <c r="AA358" s="137" t="s">
        <v>1735</v>
      </c>
      <c r="AB358" s="135">
        <v>1</v>
      </c>
      <c r="AC358" s="135">
        <v>32</v>
      </c>
      <c r="AD358" s="138">
        <v>32</v>
      </c>
      <c r="AE358" s="138">
        <v>32</v>
      </c>
    </row>
    <row r="359" spans="24:31" x14ac:dyDescent="0.25">
      <c r="X359" s="135" t="s">
        <v>424</v>
      </c>
      <c r="Y359" s="135" t="s">
        <v>365</v>
      </c>
      <c r="Z359" s="136" t="s">
        <v>425</v>
      </c>
      <c r="AA359" s="137" t="s">
        <v>1735</v>
      </c>
      <c r="AB359" s="135">
        <v>1</v>
      </c>
      <c r="AC359" s="135">
        <v>32</v>
      </c>
      <c r="AD359" s="138">
        <v>30</v>
      </c>
      <c r="AE359" s="138">
        <v>30</v>
      </c>
    </row>
    <row r="360" spans="24:31" x14ac:dyDescent="0.25">
      <c r="X360" s="135" t="s">
        <v>426</v>
      </c>
      <c r="Y360" s="135" t="s">
        <v>365</v>
      </c>
      <c r="Z360" s="136" t="s">
        <v>427</v>
      </c>
      <c r="AA360" s="137" t="s">
        <v>1735</v>
      </c>
      <c r="AB360" s="135">
        <v>1</v>
      </c>
      <c r="AC360" s="135">
        <v>32</v>
      </c>
      <c r="AD360" s="138">
        <v>39</v>
      </c>
      <c r="AE360" s="138">
        <v>39</v>
      </c>
    </row>
    <row r="361" spans="24:31" x14ac:dyDescent="0.25">
      <c r="X361" s="135" t="s">
        <v>428</v>
      </c>
      <c r="Y361" s="135" t="s">
        <v>365</v>
      </c>
      <c r="Z361" s="136" t="s">
        <v>429</v>
      </c>
      <c r="AA361" s="137" t="s">
        <v>1735</v>
      </c>
      <c r="AB361" s="135">
        <v>1</v>
      </c>
      <c r="AC361" s="135">
        <v>32</v>
      </c>
      <c r="AD361" s="138">
        <v>27</v>
      </c>
      <c r="AE361" s="138">
        <v>27</v>
      </c>
    </row>
    <row r="362" spans="24:31" x14ac:dyDescent="0.25">
      <c r="X362" s="135" t="s">
        <v>430</v>
      </c>
      <c r="Y362" s="135" t="s">
        <v>365</v>
      </c>
      <c r="Z362" s="136" t="s">
        <v>431</v>
      </c>
      <c r="AA362" s="137" t="s">
        <v>1735</v>
      </c>
      <c r="AB362" s="135">
        <v>1</v>
      </c>
      <c r="AC362" s="135">
        <v>32</v>
      </c>
      <c r="AD362" s="138">
        <v>31</v>
      </c>
      <c r="AE362" s="138">
        <v>31</v>
      </c>
    </row>
    <row r="363" spans="24:31" x14ac:dyDescent="0.25">
      <c r="X363" s="135" t="s">
        <v>432</v>
      </c>
      <c r="Y363" s="135" t="s">
        <v>365</v>
      </c>
      <c r="Z363" s="136" t="s">
        <v>433</v>
      </c>
      <c r="AA363" s="137" t="s">
        <v>1735</v>
      </c>
      <c r="AB363" s="135">
        <v>1</v>
      </c>
      <c r="AC363" s="135">
        <v>32</v>
      </c>
      <c r="AD363" s="138">
        <v>33</v>
      </c>
      <c r="AE363" s="138">
        <v>33</v>
      </c>
    </row>
    <row r="364" spans="24:31" x14ac:dyDescent="0.25">
      <c r="X364" s="135" t="s">
        <v>434</v>
      </c>
      <c r="Y364" s="135" t="s">
        <v>365</v>
      </c>
      <c r="Z364" s="136" t="s">
        <v>435</v>
      </c>
      <c r="AA364" s="137" t="s">
        <v>1735</v>
      </c>
      <c r="AB364" s="135">
        <v>1</v>
      </c>
      <c r="AC364" s="135">
        <v>32</v>
      </c>
      <c r="AD364" s="138">
        <v>25</v>
      </c>
      <c r="AE364" s="138">
        <v>25</v>
      </c>
    </row>
    <row r="365" spans="24:31" x14ac:dyDescent="0.25">
      <c r="X365" s="135" t="s">
        <v>436</v>
      </c>
      <c r="Y365" s="135" t="s">
        <v>365</v>
      </c>
      <c r="Z365" s="136" t="s">
        <v>437</v>
      </c>
      <c r="AA365" s="137" t="s">
        <v>1735</v>
      </c>
      <c r="AB365" s="135">
        <v>1</v>
      </c>
      <c r="AC365" s="135">
        <v>32</v>
      </c>
      <c r="AD365" s="138">
        <v>30</v>
      </c>
      <c r="AE365" s="138">
        <v>30</v>
      </c>
    </row>
    <row r="366" spans="24:31" x14ac:dyDescent="0.25">
      <c r="X366" s="135" t="s">
        <v>438</v>
      </c>
      <c r="Y366" s="135" t="s">
        <v>365</v>
      </c>
      <c r="Z366" s="136" t="s">
        <v>439</v>
      </c>
      <c r="AA366" s="137" t="s">
        <v>1735</v>
      </c>
      <c r="AB366" s="135">
        <v>1</v>
      </c>
      <c r="AC366" s="135">
        <v>32</v>
      </c>
      <c r="AD366" s="138">
        <v>26</v>
      </c>
      <c r="AE366" s="138">
        <v>26</v>
      </c>
    </row>
    <row r="367" spans="24:31" x14ac:dyDescent="0.25">
      <c r="X367" s="135" t="s">
        <v>440</v>
      </c>
      <c r="Y367" s="135" t="s">
        <v>365</v>
      </c>
      <c r="Z367" s="136" t="s">
        <v>441</v>
      </c>
      <c r="AA367" s="137" t="s">
        <v>1735</v>
      </c>
      <c r="AB367" s="135">
        <v>1</v>
      </c>
      <c r="AC367" s="135">
        <v>32</v>
      </c>
      <c r="AD367" s="138">
        <v>39</v>
      </c>
      <c r="AE367" s="138">
        <v>39</v>
      </c>
    </row>
    <row r="368" spans="24:31" x14ac:dyDescent="0.25">
      <c r="X368" s="135" t="s">
        <v>442</v>
      </c>
      <c r="Y368" s="135" t="s">
        <v>365</v>
      </c>
      <c r="Z368" s="136" t="s">
        <v>443</v>
      </c>
      <c r="AA368" s="137" t="s">
        <v>1735</v>
      </c>
      <c r="AB368" s="135">
        <v>1</v>
      </c>
      <c r="AC368" s="135">
        <v>32</v>
      </c>
      <c r="AD368" s="138">
        <v>27</v>
      </c>
      <c r="AE368" s="138">
        <v>27</v>
      </c>
    </row>
    <row r="369" spans="24:31" x14ac:dyDescent="0.25">
      <c r="X369" s="135" t="s">
        <v>444</v>
      </c>
      <c r="Y369" s="135" t="s">
        <v>445</v>
      </c>
      <c r="Z369" s="136" t="s">
        <v>446</v>
      </c>
      <c r="AA369" s="137" t="s">
        <v>142</v>
      </c>
      <c r="AB369" s="135">
        <v>1</v>
      </c>
      <c r="AC369" s="135">
        <v>40</v>
      </c>
      <c r="AD369" s="138">
        <v>50</v>
      </c>
      <c r="AE369" s="138">
        <v>50</v>
      </c>
    </row>
    <row r="370" spans="24:31" x14ac:dyDescent="0.25">
      <c r="X370" s="135" t="s">
        <v>447</v>
      </c>
      <c r="Y370" s="135" t="s">
        <v>448</v>
      </c>
      <c r="Z370" s="136" t="s">
        <v>449</v>
      </c>
      <c r="AA370" s="137" t="s">
        <v>1735</v>
      </c>
      <c r="AB370" s="135">
        <v>1</v>
      </c>
      <c r="AC370" s="135">
        <v>54</v>
      </c>
      <c r="AD370" s="138">
        <v>59</v>
      </c>
      <c r="AE370" s="138">
        <v>59</v>
      </c>
    </row>
    <row r="371" spans="24:31" x14ac:dyDescent="0.25">
      <c r="X371" s="135" t="s">
        <v>450</v>
      </c>
      <c r="Y371" s="135" t="s">
        <v>451</v>
      </c>
      <c r="Z371" s="136" t="s">
        <v>452</v>
      </c>
      <c r="AA371" s="137" t="s">
        <v>1733</v>
      </c>
      <c r="AB371" s="135">
        <v>1</v>
      </c>
      <c r="AC371" s="135">
        <v>60</v>
      </c>
      <c r="AD371" s="138">
        <v>85</v>
      </c>
      <c r="AE371" s="138">
        <v>85</v>
      </c>
    </row>
    <row r="372" spans="24:31" x14ac:dyDescent="0.25">
      <c r="X372" s="135" t="s">
        <v>453</v>
      </c>
      <c r="Y372" s="135" t="s">
        <v>454</v>
      </c>
      <c r="Z372" s="136" t="s">
        <v>455</v>
      </c>
      <c r="AA372" s="137" t="s">
        <v>1735</v>
      </c>
      <c r="AB372" s="135">
        <v>1</v>
      </c>
      <c r="AC372" s="135">
        <v>39</v>
      </c>
      <c r="AD372" s="138">
        <v>46</v>
      </c>
      <c r="AE372" s="138">
        <v>46</v>
      </c>
    </row>
    <row r="373" spans="24:31" x14ac:dyDescent="0.25">
      <c r="X373" s="135" t="s">
        <v>456</v>
      </c>
      <c r="Y373" s="135" t="s">
        <v>454</v>
      </c>
      <c r="Z373" s="136" t="s">
        <v>457</v>
      </c>
      <c r="AA373" s="137" t="s">
        <v>1735</v>
      </c>
      <c r="AB373" s="135">
        <v>1</v>
      </c>
      <c r="AC373" s="135">
        <v>39</v>
      </c>
      <c r="AD373" s="138">
        <v>37</v>
      </c>
      <c r="AE373" s="138">
        <v>37</v>
      </c>
    </row>
    <row r="374" spans="24:31" x14ac:dyDescent="0.25">
      <c r="X374" s="135" t="s">
        <v>458</v>
      </c>
      <c r="Y374" s="135" t="s">
        <v>454</v>
      </c>
      <c r="Z374" s="136" t="s">
        <v>459</v>
      </c>
      <c r="AA374" s="137" t="s">
        <v>1733</v>
      </c>
      <c r="AB374" s="135">
        <v>1</v>
      </c>
      <c r="AC374" s="135">
        <v>39</v>
      </c>
      <c r="AD374" s="138">
        <v>60</v>
      </c>
      <c r="AE374" s="138">
        <v>60</v>
      </c>
    </row>
    <row r="375" spans="24:31" x14ac:dyDescent="0.25">
      <c r="X375" s="135" t="s">
        <v>460</v>
      </c>
      <c r="Y375" s="135" t="s">
        <v>454</v>
      </c>
      <c r="Z375" s="136" t="s">
        <v>461</v>
      </c>
      <c r="AA375" s="137" t="s">
        <v>1733</v>
      </c>
      <c r="AB375" s="135">
        <v>1</v>
      </c>
      <c r="AC375" s="135">
        <v>39</v>
      </c>
      <c r="AD375" s="138">
        <v>52</v>
      </c>
      <c r="AE375" s="138">
        <v>52</v>
      </c>
    </row>
    <row r="376" spans="24:31" x14ac:dyDescent="0.25">
      <c r="X376" s="135" t="s">
        <v>462</v>
      </c>
      <c r="Y376" s="135" t="s">
        <v>463</v>
      </c>
      <c r="Z376" s="136" t="s">
        <v>464</v>
      </c>
      <c r="AA376" s="137" t="s">
        <v>1735</v>
      </c>
      <c r="AB376" s="135">
        <v>1</v>
      </c>
      <c r="AC376" s="135">
        <v>28</v>
      </c>
      <c r="AD376" s="138">
        <v>32</v>
      </c>
      <c r="AE376" s="138">
        <v>32</v>
      </c>
    </row>
    <row r="377" spans="24:31" x14ac:dyDescent="0.25">
      <c r="X377" s="135" t="s">
        <v>465</v>
      </c>
      <c r="Y377" s="135" t="s">
        <v>445</v>
      </c>
      <c r="Z377" s="136" t="s">
        <v>466</v>
      </c>
      <c r="AA377" s="137" t="s">
        <v>1735</v>
      </c>
      <c r="AB377" s="135">
        <v>1</v>
      </c>
      <c r="AC377" s="135">
        <v>40</v>
      </c>
      <c r="AD377" s="138">
        <v>36</v>
      </c>
      <c r="AE377" s="138">
        <v>36</v>
      </c>
    </row>
    <row r="378" spans="24:31" x14ac:dyDescent="0.25">
      <c r="X378" s="135" t="s">
        <v>467</v>
      </c>
      <c r="Y378" s="135" t="s">
        <v>445</v>
      </c>
      <c r="Z378" s="136" t="s">
        <v>446</v>
      </c>
      <c r="AA378" s="137" t="s">
        <v>1733</v>
      </c>
      <c r="AB378" s="135">
        <v>1</v>
      </c>
      <c r="AC378" s="135">
        <v>40</v>
      </c>
      <c r="AD378" s="138">
        <v>57</v>
      </c>
      <c r="AE378" s="138">
        <v>57</v>
      </c>
    </row>
    <row r="379" spans="24:31" x14ac:dyDescent="0.25">
      <c r="X379" s="135" t="s">
        <v>468</v>
      </c>
      <c r="Y379" s="135" t="s">
        <v>469</v>
      </c>
      <c r="Z379" s="136" t="s">
        <v>470</v>
      </c>
      <c r="AA379" s="137" t="s">
        <v>1733</v>
      </c>
      <c r="AB379" s="135">
        <v>1</v>
      </c>
      <c r="AC379" s="135">
        <v>110</v>
      </c>
      <c r="AD379" s="138">
        <v>135</v>
      </c>
      <c r="AE379" s="138">
        <v>135</v>
      </c>
    </row>
    <row r="380" spans="24:31" x14ac:dyDescent="0.25">
      <c r="X380" s="135" t="s">
        <v>471</v>
      </c>
      <c r="Y380" s="135" t="s">
        <v>472</v>
      </c>
      <c r="Z380" s="136" t="s">
        <v>473</v>
      </c>
      <c r="AA380" s="137" t="s">
        <v>1733</v>
      </c>
      <c r="AB380" s="135">
        <v>1</v>
      </c>
      <c r="AC380" s="135">
        <v>40</v>
      </c>
      <c r="AD380" s="138">
        <v>51</v>
      </c>
      <c r="AE380" s="138">
        <v>51</v>
      </c>
    </row>
    <row r="381" spans="24:31" x14ac:dyDescent="0.25">
      <c r="X381" s="135" t="s">
        <v>474</v>
      </c>
      <c r="Y381" s="135" t="s">
        <v>337</v>
      </c>
      <c r="Z381" s="136" t="s">
        <v>475</v>
      </c>
      <c r="AA381" s="137" t="s">
        <v>142</v>
      </c>
      <c r="AB381" s="135">
        <v>2</v>
      </c>
      <c r="AC381" s="135">
        <v>34</v>
      </c>
      <c r="AD381" s="138">
        <v>72</v>
      </c>
      <c r="AE381" s="138">
        <v>72</v>
      </c>
    </row>
    <row r="382" spans="24:31" x14ac:dyDescent="0.25">
      <c r="X382" s="135" t="s">
        <v>476</v>
      </c>
      <c r="Y382" s="135" t="s">
        <v>337</v>
      </c>
      <c r="Z382" s="136" t="s">
        <v>477</v>
      </c>
      <c r="AA382" s="137" t="s">
        <v>142</v>
      </c>
      <c r="AB382" s="135">
        <v>2</v>
      </c>
      <c r="AC382" s="135">
        <v>34</v>
      </c>
      <c r="AD382" s="138">
        <v>76</v>
      </c>
      <c r="AE382" s="138">
        <v>76</v>
      </c>
    </row>
    <row r="383" spans="24:31" x14ac:dyDescent="0.25">
      <c r="X383" s="135" t="s">
        <v>478</v>
      </c>
      <c r="Y383" s="135" t="s">
        <v>344</v>
      </c>
      <c r="Z383" s="136" t="s">
        <v>479</v>
      </c>
      <c r="AA383" s="137" t="s">
        <v>1733</v>
      </c>
      <c r="AB383" s="135">
        <v>2</v>
      </c>
      <c r="AC383" s="135">
        <v>55</v>
      </c>
      <c r="AD383" s="138">
        <v>135</v>
      </c>
      <c r="AE383" s="138">
        <v>135</v>
      </c>
    </row>
    <row r="384" spans="24:31" x14ac:dyDescent="0.25">
      <c r="X384" s="135" t="s">
        <v>480</v>
      </c>
      <c r="Y384" s="135" t="s">
        <v>347</v>
      </c>
      <c r="Z384" s="136" t="s">
        <v>481</v>
      </c>
      <c r="AA384" s="137" t="s">
        <v>1733</v>
      </c>
      <c r="AB384" s="135">
        <v>2</v>
      </c>
      <c r="AC384" s="135">
        <v>30</v>
      </c>
      <c r="AD384" s="138">
        <v>82</v>
      </c>
      <c r="AE384" s="138">
        <v>82</v>
      </c>
    </row>
    <row r="385" spans="24:31" x14ac:dyDescent="0.25">
      <c r="X385" s="135" t="s">
        <v>482</v>
      </c>
      <c r="Y385" s="135" t="s">
        <v>337</v>
      </c>
      <c r="Z385" s="136" t="s">
        <v>483</v>
      </c>
      <c r="AA385" s="137" t="s">
        <v>1735</v>
      </c>
      <c r="AB385" s="135">
        <v>2</v>
      </c>
      <c r="AC385" s="135">
        <v>34</v>
      </c>
      <c r="AD385" s="138">
        <v>60</v>
      </c>
      <c r="AE385" s="138">
        <v>60</v>
      </c>
    </row>
    <row r="386" spans="24:31" x14ac:dyDescent="0.25">
      <c r="X386" s="135" t="s">
        <v>484</v>
      </c>
      <c r="Y386" s="135" t="s">
        <v>337</v>
      </c>
      <c r="Z386" s="136" t="s">
        <v>475</v>
      </c>
      <c r="AA386" s="137" t="s">
        <v>1733</v>
      </c>
      <c r="AB386" s="135">
        <v>2</v>
      </c>
      <c r="AC386" s="135">
        <v>34</v>
      </c>
      <c r="AD386" s="138">
        <v>80</v>
      </c>
      <c r="AE386" s="138">
        <v>80</v>
      </c>
    </row>
    <row r="387" spans="24:31" x14ac:dyDescent="0.25">
      <c r="X387" s="135" t="s">
        <v>485</v>
      </c>
      <c r="Y387" s="135" t="s">
        <v>355</v>
      </c>
      <c r="Z387" s="136" t="s">
        <v>486</v>
      </c>
      <c r="AA387" s="137" t="s">
        <v>1733</v>
      </c>
      <c r="AB387" s="135">
        <v>2</v>
      </c>
      <c r="AC387" s="135"/>
      <c r="AD387" s="138">
        <v>210</v>
      </c>
      <c r="AE387" s="138">
        <v>210</v>
      </c>
    </row>
    <row r="388" spans="24:31" x14ac:dyDescent="0.25">
      <c r="X388" s="135" t="s">
        <v>487</v>
      </c>
      <c r="Y388" s="135" t="s">
        <v>358</v>
      </c>
      <c r="Z388" s="136" t="s">
        <v>488</v>
      </c>
      <c r="AA388" s="135" t="s">
        <v>1735</v>
      </c>
      <c r="AB388" s="135">
        <v>2</v>
      </c>
      <c r="AC388" s="135">
        <v>25</v>
      </c>
      <c r="AD388" s="144">
        <v>40</v>
      </c>
      <c r="AE388" s="144">
        <v>40</v>
      </c>
    </row>
    <row r="389" spans="24:31" x14ac:dyDescent="0.25">
      <c r="X389" s="135" t="s">
        <v>489</v>
      </c>
      <c r="Y389" s="135" t="s">
        <v>358</v>
      </c>
      <c r="Z389" s="136" t="s">
        <v>490</v>
      </c>
      <c r="AA389" s="135" t="s">
        <v>1735</v>
      </c>
      <c r="AB389" s="135">
        <v>2</v>
      </c>
      <c r="AC389" s="135">
        <v>25</v>
      </c>
      <c r="AD389" s="144">
        <v>39</v>
      </c>
      <c r="AE389" s="144">
        <v>39</v>
      </c>
    </row>
    <row r="390" spans="24:31" x14ac:dyDescent="0.25">
      <c r="X390" s="135" t="s">
        <v>1724</v>
      </c>
      <c r="Y390" s="135" t="s">
        <v>365</v>
      </c>
      <c r="Z390" s="136" t="s">
        <v>491</v>
      </c>
      <c r="AA390" s="137" t="s">
        <v>1735</v>
      </c>
      <c r="AB390" s="135">
        <v>2</v>
      </c>
      <c r="AC390" s="135">
        <v>32</v>
      </c>
      <c r="AD390" s="138">
        <v>59</v>
      </c>
      <c r="AE390" s="138">
        <v>59</v>
      </c>
    </row>
    <row r="391" spans="24:31" x14ac:dyDescent="0.25">
      <c r="X391" s="135" t="s">
        <v>492</v>
      </c>
      <c r="Y391" s="135" t="s">
        <v>368</v>
      </c>
      <c r="Z391" s="136" t="s">
        <v>493</v>
      </c>
      <c r="AA391" s="137" t="s">
        <v>1735</v>
      </c>
      <c r="AB391" s="135">
        <v>2</v>
      </c>
      <c r="AC391" s="135">
        <v>30</v>
      </c>
      <c r="AD391" s="138">
        <v>53</v>
      </c>
      <c r="AE391" s="138">
        <v>53</v>
      </c>
    </row>
    <row r="392" spans="24:31" x14ac:dyDescent="0.25">
      <c r="X392" s="135" t="s">
        <v>2048</v>
      </c>
      <c r="Y392" s="135" t="s">
        <v>368</v>
      </c>
      <c r="Z392" s="136" t="s">
        <v>494</v>
      </c>
      <c r="AA392" s="137" t="s">
        <v>1735</v>
      </c>
      <c r="AB392" s="135">
        <v>2</v>
      </c>
      <c r="AC392" s="135">
        <v>30</v>
      </c>
      <c r="AD392" s="138">
        <v>52</v>
      </c>
      <c r="AE392" s="138">
        <v>52</v>
      </c>
    </row>
    <row r="393" spans="24:31" x14ac:dyDescent="0.25">
      <c r="X393" s="135" t="s">
        <v>495</v>
      </c>
      <c r="Y393" s="135" t="s">
        <v>368</v>
      </c>
      <c r="Z393" s="136" t="s">
        <v>496</v>
      </c>
      <c r="AA393" s="137" t="s">
        <v>1735</v>
      </c>
      <c r="AB393" s="135">
        <v>2</v>
      </c>
      <c r="AC393" s="135">
        <v>30</v>
      </c>
      <c r="AD393" s="138">
        <v>47</v>
      </c>
      <c r="AE393" s="138">
        <v>47</v>
      </c>
    </row>
    <row r="394" spans="24:31" x14ac:dyDescent="0.25">
      <c r="X394" s="140" t="s">
        <v>2049</v>
      </c>
      <c r="Y394" s="135" t="s">
        <v>368</v>
      </c>
      <c r="Z394" s="141" t="s">
        <v>497</v>
      </c>
      <c r="AA394" s="142" t="s">
        <v>1735</v>
      </c>
      <c r="AB394" s="140">
        <v>2</v>
      </c>
      <c r="AC394" s="140">
        <v>30</v>
      </c>
      <c r="AD394" s="143">
        <v>46</v>
      </c>
      <c r="AE394" s="143">
        <v>46</v>
      </c>
    </row>
    <row r="395" spans="24:31" x14ac:dyDescent="0.25">
      <c r="X395" s="135" t="s">
        <v>498</v>
      </c>
      <c r="Y395" s="135" t="s">
        <v>368</v>
      </c>
      <c r="Z395" s="136" t="s">
        <v>499</v>
      </c>
      <c r="AA395" s="137" t="s">
        <v>1735</v>
      </c>
      <c r="AB395" s="135">
        <v>2</v>
      </c>
      <c r="AC395" s="135">
        <v>30</v>
      </c>
      <c r="AD395" s="138">
        <v>72</v>
      </c>
      <c r="AE395" s="138">
        <v>72</v>
      </c>
    </row>
    <row r="396" spans="24:31" x14ac:dyDescent="0.25">
      <c r="X396" s="135" t="s">
        <v>500</v>
      </c>
      <c r="Y396" s="135" t="s">
        <v>391</v>
      </c>
      <c r="Z396" s="136" t="s">
        <v>493</v>
      </c>
      <c r="AA396" s="137" t="s">
        <v>1735</v>
      </c>
      <c r="AB396" s="135">
        <v>2</v>
      </c>
      <c r="AC396" s="135">
        <v>28</v>
      </c>
      <c r="AD396" s="138">
        <v>48</v>
      </c>
      <c r="AE396" s="138">
        <v>48</v>
      </c>
    </row>
    <row r="397" spans="24:31" x14ac:dyDescent="0.25">
      <c r="X397" s="135" t="s">
        <v>2050</v>
      </c>
      <c r="Y397" s="135" t="s">
        <v>391</v>
      </c>
      <c r="Z397" s="136" t="s">
        <v>494</v>
      </c>
      <c r="AA397" s="137" t="s">
        <v>1735</v>
      </c>
      <c r="AB397" s="135">
        <v>2</v>
      </c>
      <c r="AC397" s="135">
        <v>28</v>
      </c>
      <c r="AD397" s="138">
        <v>47</v>
      </c>
      <c r="AE397" s="138">
        <v>47</v>
      </c>
    </row>
    <row r="398" spans="24:31" x14ac:dyDescent="0.25">
      <c r="X398" s="135" t="s">
        <v>501</v>
      </c>
      <c r="Y398" s="135" t="s">
        <v>391</v>
      </c>
      <c r="Z398" s="136" t="s">
        <v>496</v>
      </c>
      <c r="AA398" s="137" t="s">
        <v>1735</v>
      </c>
      <c r="AB398" s="135">
        <v>2</v>
      </c>
      <c r="AC398" s="135">
        <v>28</v>
      </c>
      <c r="AD398" s="138">
        <v>45</v>
      </c>
      <c r="AE398" s="138">
        <v>45</v>
      </c>
    </row>
    <row r="399" spans="24:31" x14ac:dyDescent="0.25">
      <c r="X399" s="140" t="s">
        <v>2051</v>
      </c>
      <c r="Y399" s="135" t="s">
        <v>391</v>
      </c>
      <c r="Z399" s="141" t="s">
        <v>497</v>
      </c>
      <c r="AA399" s="142" t="s">
        <v>1735</v>
      </c>
      <c r="AB399" s="140">
        <v>2</v>
      </c>
      <c r="AC399" s="140">
        <v>28</v>
      </c>
      <c r="AD399" s="143">
        <v>44</v>
      </c>
      <c r="AE399" s="143">
        <v>44</v>
      </c>
    </row>
    <row r="400" spans="24:31" x14ac:dyDescent="0.25">
      <c r="X400" s="135" t="s">
        <v>502</v>
      </c>
      <c r="Y400" s="135" t="s">
        <v>391</v>
      </c>
      <c r="Z400" s="136" t="s">
        <v>499</v>
      </c>
      <c r="AA400" s="137" t="s">
        <v>1735</v>
      </c>
      <c r="AB400" s="135">
        <v>2</v>
      </c>
      <c r="AC400" s="135">
        <v>28</v>
      </c>
      <c r="AD400" s="138">
        <v>67</v>
      </c>
      <c r="AE400" s="138">
        <v>67</v>
      </c>
    </row>
    <row r="401" spans="24:31" x14ac:dyDescent="0.25">
      <c r="X401" s="135" t="s">
        <v>503</v>
      </c>
      <c r="Y401" s="135" t="s">
        <v>365</v>
      </c>
      <c r="Z401" s="136" t="s">
        <v>504</v>
      </c>
      <c r="AA401" s="137" t="s">
        <v>1735</v>
      </c>
      <c r="AB401" s="135">
        <v>2</v>
      </c>
      <c r="AC401" s="135">
        <v>32</v>
      </c>
      <c r="AD401" s="138">
        <v>56</v>
      </c>
      <c r="AE401" s="138">
        <v>56</v>
      </c>
    </row>
    <row r="402" spans="24:31" x14ac:dyDescent="0.25">
      <c r="X402" s="135" t="s">
        <v>505</v>
      </c>
      <c r="Y402" s="135" t="s">
        <v>365</v>
      </c>
      <c r="Z402" s="136" t="s">
        <v>506</v>
      </c>
      <c r="AA402" s="137" t="s">
        <v>1735</v>
      </c>
      <c r="AB402" s="135">
        <v>2</v>
      </c>
      <c r="AC402" s="135">
        <v>32</v>
      </c>
      <c r="AD402" s="138">
        <v>51</v>
      </c>
      <c r="AE402" s="138">
        <v>51</v>
      </c>
    </row>
    <row r="403" spans="24:31" x14ac:dyDescent="0.25">
      <c r="X403" s="135" t="s">
        <v>507</v>
      </c>
      <c r="Y403" s="135" t="s">
        <v>365</v>
      </c>
      <c r="Z403" s="136" t="s">
        <v>508</v>
      </c>
      <c r="AA403" s="137" t="s">
        <v>1735</v>
      </c>
      <c r="AB403" s="135">
        <v>2</v>
      </c>
      <c r="AC403" s="135">
        <v>32</v>
      </c>
      <c r="AD403" s="138">
        <v>65</v>
      </c>
      <c r="AE403" s="138">
        <v>65</v>
      </c>
    </row>
    <row r="404" spans="24:31" x14ac:dyDescent="0.25">
      <c r="X404" s="135" t="s">
        <v>509</v>
      </c>
      <c r="Y404" s="135" t="s">
        <v>365</v>
      </c>
      <c r="Z404" s="136" t="s">
        <v>510</v>
      </c>
      <c r="AA404" s="137" t="s">
        <v>1735</v>
      </c>
      <c r="AB404" s="135">
        <v>2</v>
      </c>
      <c r="AC404" s="135">
        <v>32</v>
      </c>
      <c r="AD404" s="138">
        <v>52</v>
      </c>
      <c r="AE404" s="138">
        <v>52</v>
      </c>
    </row>
    <row r="405" spans="24:31" x14ac:dyDescent="0.25">
      <c r="X405" s="135" t="s">
        <v>511</v>
      </c>
      <c r="Y405" s="135" t="s">
        <v>365</v>
      </c>
      <c r="Z405" s="136" t="s">
        <v>512</v>
      </c>
      <c r="AA405" s="137" t="s">
        <v>1735</v>
      </c>
      <c r="AB405" s="135">
        <v>2</v>
      </c>
      <c r="AC405" s="135">
        <v>32</v>
      </c>
      <c r="AD405" s="138">
        <v>79</v>
      </c>
      <c r="AE405" s="138">
        <v>79</v>
      </c>
    </row>
    <row r="406" spans="24:31" x14ac:dyDescent="0.25">
      <c r="X406" s="135" t="s">
        <v>513</v>
      </c>
      <c r="Y406" s="135" t="s">
        <v>365</v>
      </c>
      <c r="Z406" s="136" t="s">
        <v>514</v>
      </c>
      <c r="AA406" s="137" t="s">
        <v>142</v>
      </c>
      <c r="AB406" s="135">
        <v>2</v>
      </c>
      <c r="AC406" s="135">
        <v>32</v>
      </c>
      <c r="AD406" s="138">
        <v>71</v>
      </c>
      <c r="AE406" s="138">
        <v>71</v>
      </c>
    </row>
    <row r="407" spans="24:31" x14ac:dyDescent="0.25">
      <c r="X407" s="135" t="s">
        <v>515</v>
      </c>
      <c r="Y407" s="135" t="s">
        <v>365</v>
      </c>
      <c r="Z407" s="136" t="s">
        <v>516</v>
      </c>
      <c r="AA407" s="137" t="s">
        <v>1735</v>
      </c>
      <c r="AB407" s="135">
        <v>2</v>
      </c>
      <c r="AC407" s="135">
        <v>32</v>
      </c>
      <c r="AD407" s="138">
        <v>60</v>
      </c>
      <c r="AE407" s="138">
        <v>60</v>
      </c>
    </row>
    <row r="408" spans="24:31" x14ac:dyDescent="0.25">
      <c r="X408" s="135" t="s">
        <v>517</v>
      </c>
      <c r="Y408" s="135" t="s">
        <v>365</v>
      </c>
      <c r="Z408" s="136" t="s">
        <v>518</v>
      </c>
      <c r="AA408" s="137" t="s">
        <v>1735</v>
      </c>
      <c r="AB408" s="135">
        <v>2</v>
      </c>
      <c r="AC408" s="135">
        <v>32</v>
      </c>
      <c r="AD408" s="138">
        <v>59</v>
      </c>
      <c r="AE408" s="138">
        <v>59</v>
      </c>
    </row>
    <row r="409" spans="24:31" x14ac:dyDescent="0.25">
      <c r="X409" s="135" t="s">
        <v>519</v>
      </c>
      <c r="Y409" s="135" t="s">
        <v>365</v>
      </c>
      <c r="Z409" s="136" t="s">
        <v>520</v>
      </c>
      <c r="AA409" s="137" t="s">
        <v>1735</v>
      </c>
      <c r="AB409" s="135">
        <v>2</v>
      </c>
      <c r="AC409" s="135">
        <v>32</v>
      </c>
      <c r="AD409" s="138">
        <v>53</v>
      </c>
      <c r="AE409" s="138">
        <v>53</v>
      </c>
    </row>
    <row r="410" spans="24:31" x14ac:dyDescent="0.25">
      <c r="X410" s="135" t="s">
        <v>521</v>
      </c>
      <c r="Y410" s="135" t="s">
        <v>365</v>
      </c>
      <c r="Z410" s="136" t="s">
        <v>522</v>
      </c>
      <c r="AA410" s="137" t="s">
        <v>1735</v>
      </c>
      <c r="AB410" s="135">
        <v>2</v>
      </c>
      <c r="AC410" s="135">
        <v>32</v>
      </c>
      <c r="AD410" s="138">
        <v>70</v>
      </c>
      <c r="AE410" s="138">
        <v>70</v>
      </c>
    </row>
    <row r="411" spans="24:31" x14ac:dyDescent="0.25">
      <c r="X411" s="135" t="s">
        <v>523</v>
      </c>
      <c r="Y411" s="135" t="s">
        <v>365</v>
      </c>
      <c r="Z411" s="136" t="s">
        <v>524</v>
      </c>
      <c r="AA411" s="137" t="s">
        <v>1735</v>
      </c>
      <c r="AB411" s="135">
        <v>2</v>
      </c>
      <c r="AC411" s="135">
        <v>32</v>
      </c>
      <c r="AD411" s="138">
        <v>54</v>
      </c>
      <c r="AE411" s="138">
        <v>54</v>
      </c>
    </row>
    <row r="412" spans="24:31" x14ac:dyDescent="0.25">
      <c r="X412" s="135" t="s">
        <v>525</v>
      </c>
      <c r="Y412" s="135" t="s">
        <v>365</v>
      </c>
      <c r="Z412" s="136" t="s">
        <v>526</v>
      </c>
      <c r="AA412" s="137" t="s">
        <v>1735</v>
      </c>
      <c r="AB412" s="135">
        <v>2</v>
      </c>
      <c r="AC412" s="135">
        <v>32</v>
      </c>
      <c r="AD412" s="138">
        <v>85</v>
      </c>
      <c r="AE412" s="138">
        <v>85</v>
      </c>
    </row>
    <row r="413" spans="24:31" x14ac:dyDescent="0.25">
      <c r="X413" s="135" t="s">
        <v>527</v>
      </c>
      <c r="Y413" s="135" t="s">
        <v>445</v>
      </c>
      <c r="Z413" s="136" t="s">
        <v>528</v>
      </c>
      <c r="AA413" s="137" t="s">
        <v>142</v>
      </c>
      <c r="AB413" s="135">
        <v>2</v>
      </c>
      <c r="AC413" s="135">
        <v>40</v>
      </c>
      <c r="AD413" s="138">
        <v>86</v>
      </c>
      <c r="AE413" s="138">
        <v>86</v>
      </c>
    </row>
    <row r="414" spans="24:31" x14ac:dyDescent="0.25">
      <c r="X414" s="135" t="s">
        <v>529</v>
      </c>
      <c r="Y414" s="135" t="s">
        <v>448</v>
      </c>
      <c r="Z414" s="136" t="s">
        <v>530</v>
      </c>
      <c r="AA414" s="137" t="s">
        <v>1735</v>
      </c>
      <c r="AB414" s="135">
        <v>2</v>
      </c>
      <c r="AC414" s="135">
        <v>54</v>
      </c>
      <c r="AD414" s="138">
        <v>117</v>
      </c>
      <c r="AE414" s="138">
        <v>117</v>
      </c>
    </row>
    <row r="415" spans="24:31" x14ac:dyDescent="0.25">
      <c r="X415" s="135" t="s">
        <v>531</v>
      </c>
      <c r="Y415" s="135" t="s">
        <v>451</v>
      </c>
      <c r="Z415" s="136" t="s">
        <v>532</v>
      </c>
      <c r="AA415" s="137" t="s">
        <v>1733</v>
      </c>
      <c r="AB415" s="135">
        <v>2</v>
      </c>
      <c r="AC415" s="135">
        <v>60</v>
      </c>
      <c r="AD415" s="138">
        <v>145</v>
      </c>
      <c r="AE415" s="138">
        <v>145</v>
      </c>
    </row>
    <row r="416" spans="24:31" x14ac:dyDescent="0.25">
      <c r="X416" s="135" t="s">
        <v>533</v>
      </c>
      <c r="Y416" s="135" t="s">
        <v>454</v>
      </c>
      <c r="Z416" s="136" t="s">
        <v>534</v>
      </c>
      <c r="AA416" s="137" t="s">
        <v>1735</v>
      </c>
      <c r="AB416" s="135">
        <v>2</v>
      </c>
      <c r="AC416" s="135">
        <v>39</v>
      </c>
      <c r="AD416" s="138">
        <v>74</v>
      </c>
      <c r="AE416" s="138">
        <v>74</v>
      </c>
    </row>
    <row r="417" spans="24:31" x14ac:dyDescent="0.25">
      <c r="X417" s="135" t="s">
        <v>535</v>
      </c>
      <c r="Y417" s="135" t="s">
        <v>454</v>
      </c>
      <c r="Z417" s="136" t="s">
        <v>536</v>
      </c>
      <c r="AA417" s="137" t="s">
        <v>1733</v>
      </c>
      <c r="AB417" s="135">
        <v>2</v>
      </c>
      <c r="AC417" s="135">
        <v>39</v>
      </c>
      <c r="AD417" s="138">
        <v>103</v>
      </c>
      <c r="AE417" s="138">
        <v>103</v>
      </c>
    </row>
    <row r="418" spans="24:31" x14ac:dyDescent="0.25">
      <c r="X418" s="135" t="s">
        <v>537</v>
      </c>
      <c r="Y418" s="135" t="s">
        <v>463</v>
      </c>
      <c r="Z418" s="136" t="s">
        <v>538</v>
      </c>
      <c r="AA418" s="137" t="s">
        <v>1735</v>
      </c>
      <c r="AB418" s="135">
        <v>2</v>
      </c>
      <c r="AC418" s="135">
        <v>28</v>
      </c>
      <c r="AD418" s="138">
        <v>63</v>
      </c>
      <c r="AE418" s="138">
        <v>63</v>
      </c>
    </row>
    <row r="419" spans="24:31" x14ac:dyDescent="0.25">
      <c r="X419" s="140" t="s">
        <v>539</v>
      </c>
      <c r="Y419" s="140" t="s">
        <v>445</v>
      </c>
      <c r="Z419" s="141" t="s">
        <v>528</v>
      </c>
      <c r="AA419" s="142" t="s">
        <v>1733</v>
      </c>
      <c r="AB419" s="140">
        <v>2</v>
      </c>
      <c r="AC419" s="140">
        <v>40</v>
      </c>
      <c r="AD419" s="143">
        <v>94</v>
      </c>
      <c r="AE419" s="143">
        <v>94</v>
      </c>
    </row>
    <row r="420" spans="24:31" x14ac:dyDescent="0.25">
      <c r="X420" s="135" t="s">
        <v>540</v>
      </c>
      <c r="Y420" s="135" t="s">
        <v>469</v>
      </c>
      <c r="Z420" s="136" t="s">
        <v>541</v>
      </c>
      <c r="AA420" s="137" t="s">
        <v>1733</v>
      </c>
      <c r="AB420" s="135">
        <v>2</v>
      </c>
      <c r="AC420" s="135">
        <v>110</v>
      </c>
      <c r="AD420" s="138">
        <v>242</v>
      </c>
      <c r="AE420" s="138">
        <v>242</v>
      </c>
    </row>
    <row r="421" spans="24:31" x14ac:dyDescent="0.25">
      <c r="X421" s="135" t="s">
        <v>542</v>
      </c>
      <c r="Y421" s="135" t="s">
        <v>337</v>
      </c>
      <c r="Z421" s="136" t="s">
        <v>543</v>
      </c>
      <c r="AA421" s="137" t="s">
        <v>142</v>
      </c>
      <c r="AB421" s="135">
        <v>3</v>
      </c>
      <c r="AC421" s="135">
        <v>34</v>
      </c>
      <c r="AD421" s="138">
        <v>115</v>
      </c>
      <c r="AE421" s="138">
        <v>115</v>
      </c>
    </row>
    <row r="422" spans="24:31" x14ac:dyDescent="0.25">
      <c r="X422" s="135" t="s">
        <v>544</v>
      </c>
      <c r="Y422" s="135" t="s">
        <v>344</v>
      </c>
      <c r="Z422" s="136" t="s">
        <v>545</v>
      </c>
      <c r="AA422" s="137" t="s">
        <v>1733</v>
      </c>
      <c r="AB422" s="135">
        <v>3</v>
      </c>
      <c r="AC422" s="135">
        <v>55</v>
      </c>
      <c r="AD422" s="138">
        <v>215</v>
      </c>
      <c r="AE422" s="138">
        <v>215</v>
      </c>
    </row>
    <row r="423" spans="24:31" x14ac:dyDescent="0.25">
      <c r="X423" s="135" t="s">
        <v>546</v>
      </c>
      <c r="Y423" s="135" t="s">
        <v>347</v>
      </c>
      <c r="Z423" s="136" t="s">
        <v>547</v>
      </c>
      <c r="AA423" s="137" t="s">
        <v>1733</v>
      </c>
      <c r="AB423" s="135">
        <v>3</v>
      </c>
      <c r="AC423" s="135">
        <v>30</v>
      </c>
      <c r="AD423" s="138">
        <v>133</v>
      </c>
      <c r="AE423" s="138">
        <v>133</v>
      </c>
    </row>
    <row r="424" spans="24:31" x14ac:dyDescent="0.25">
      <c r="X424" s="135" t="s">
        <v>548</v>
      </c>
      <c r="Y424" s="135" t="s">
        <v>337</v>
      </c>
      <c r="Z424" s="136" t="s">
        <v>549</v>
      </c>
      <c r="AA424" s="137" t="s">
        <v>1735</v>
      </c>
      <c r="AB424" s="135">
        <v>3</v>
      </c>
      <c r="AC424" s="135">
        <v>34</v>
      </c>
      <c r="AD424" s="138">
        <v>92</v>
      </c>
      <c r="AE424" s="138">
        <v>92</v>
      </c>
    </row>
    <row r="425" spans="24:31" x14ac:dyDescent="0.25">
      <c r="X425" s="135" t="s">
        <v>550</v>
      </c>
      <c r="Y425" s="135" t="s">
        <v>337</v>
      </c>
      <c r="Z425" s="136" t="s">
        <v>543</v>
      </c>
      <c r="AA425" s="137" t="s">
        <v>1733</v>
      </c>
      <c r="AB425" s="135">
        <v>3</v>
      </c>
      <c r="AC425" s="135">
        <v>34</v>
      </c>
      <c r="AD425" s="138">
        <v>130</v>
      </c>
      <c r="AE425" s="138">
        <v>130</v>
      </c>
    </row>
    <row r="426" spans="24:31" x14ac:dyDescent="0.25">
      <c r="X426" s="135" t="s">
        <v>551</v>
      </c>
      <c r="Y426" s="135" t="s">
        <v>355</v>
      </c>
      <c r="Z426" s="136" t="s">
        <v>552</v>
      </c>
      <c r="AA426" s="137" t="s">
        <v>1733</v>
      </c>
      <c r="AB426" s="135">
        <v>3</v>
      </c>
      <c r="AC426" s="135"/>
      <c r="AD426" s="138">
        <v>333</v>
      </c>
      <c r="AE426" s="138">
        <v>333</v>
      </c>
    </row>
    <row r="427" spans="24:31" x14ac:dyDescent="0.25">
      <c r="X427" s="135" t="s">
        <v>553</v>
      </c>
      <c r="Y427" s="135" t="s">
        <v>358</v>
      </c>
      <c r="Z427" s="136" t="s">
        <v>554</v>
      </c>
      <c r="AA427" s="135" t="s">
        <v>1735</v>
      </c>
      <c r="AB427" s="135">
        <v>3</v>
      </c>
      <c r="AC427" s="135">
        <v>25</v>
      </c>
      <c r="AD427" s="144">
        <v>60</v>
      </c>
      <c r="AE427" s="144">
        <v>60</v>
      </c>
    </row>
    <row r="428" spans="24:31" x14ac:dyDescent="0.25">
      <c r="X428" s="135" t="s">
        <v>555</v>
      </c>
      <c r="Y428" s="135" t="s">
        <v>365</v>
      </c>
      <c r="Z428" s="136" t="s">
        <v>556</v>
      </c>
      <c r="AA428" s="137" t="s">
        <v>1735</v>
      </c>
      <c r="AB428" s="135">
        <v>3</v>
      </c>
      <c r="AC428" s="135">
        <v>32</v>
      </c>
      <c r="AD428" s="138">
        <v>89</v>
      </c>
      <c r="AE428" s="138">
        <v>89</v>
      </c>
    </row>
    <row r="429" spans="24:31" x14ac:dyDescent="0.25">
      <c r="X429" s="135" t="s">
        <v>557</v>
      </c>
      <c r="Y429" s="135" t="s">
        <v>368</v>
      </c>
      <c r="Z429" s="136" t="s">
        <v>558</v>
      </c>
      <c r="AA429" s="137" t="s">
        <v>1735</v>
      </c>
      <c r="AB429" s="135">
        <v>3</v>
      </c>
      <c r="AC429" s="135">
        <v>30</v>
      </c>
      <c r="AD429" s="138">
        <v>78</v>
      </c>
      <c r="AE429" s="138">
        <v>78</v>
      </c>
    </row>
    <row r="430" spans="24:31" x14ac:dyDescent="0.25">
      <c r="X430" s="135" t="s">
        <v>559</v>
      </c>
      <c r="Y430" s="135" t="s">
        <v>368</v>
      </c>
      <c r="Z430" s="136" t="s">
        <v>560</v>
      </c>
      <c r="AA430" s="137" t="s">
        <v>1735</v>
      </c>
      <c r="AB430" s="135">
        <v>3</v>
      </c>
      <c r="AC430" s="135">
        <v>30</v>
      </c>
      <c r="AD430" s="138">
        <v>70</v>
      </c>
      <c r="AE430" s="138">
        <v>70</v>
      </c>
    </row>
    <row r="431" spans="24:31" x14ac:dyDescent="0.25">
      <c r="X431" s="135" t="s">
        <v>561</v>
      </c>
      <c r="Y431" s="135" t="s">
        <v>368</v>
      </c>
      <c r="Z431" s="136" t="s">
        <v>562</v>
      </c>
      <c r="AA431" s="137" t="s">
        <v>1735</v>
      </c>
      <c r="AB431" s="135">
        <v>3</v>
      </c>
      <c r="AC431" s="135">
        <v>30</v>
      </c>
      <c r="AD431" s="138">
        <v>105</v>
      </c>
      <c r="AE431" s="138">
        <v>105</v>
      </c>
    </row>
    <row r="432" spans="24:31" x14ac:dyDescent="0.25">
      <c r="X432" s="135" t="s">
        <v>563</v>
      </c>
      <c r="Y432" s="135" t="s">
        <v>391</v>
      </c>
      <c r="Z432" s="136" t="s">
        <v>558</v>
      </c>
      <c r="AA432" s="137" t="s">
        <v>1735</v>
      </c>
      <c r="AB432" s="135">
        <v>3</v>
      </c>
      <c r="AC432" s="135">
        <v>28</v>
      </c>
      <c r="AD432" s="138">
        <v>72</v>
      </c>
      <c r="AE432" s="138">
        <v>72</v>
      </c>
    </row>
    <row r="433" spans="24:31" x14ac:dyDescent="0.25">
      <c r="X433" s="135" t="s">
        <v>564</v>
      </c>
      <c r="Y433" s="135" t="s">
        <v>391</v>
      </c>
      <c r="Z433" s="136" t="s">
        <v>560</v>
      </c>
      <c r="AA433" s="137" t="s">
        <v>1735</v>
      </c>
      <c r="AB433" s="135">
        <v>3</v>
      </c>
      <c r="AC433" s="135">
        <v>28</v>
      </c>
      <c r="AD433" s="138">
        <v>66</v>
      </c>
      <c r="AE433" s="138">
        <v>66</v>
      </c>
    </row>
    <row r="434" spans="24:31" x14ac:dyDescent="0.25">
      <c r="X434" s="135" t="s">
        <v>565</v>
      </c>
      <c r="Y434" s="135" t="s">
        <v>391</v>
      </c>
      <c r="Z434" s="136" t="s">
        <v>562</v>
      </c>
      <c r="AA434" s="137" t="s">
        <v>1735</v>
      </c>
      <c r="AB434" s="135">
        <v>3</v>
      </c>
      <c r="AC434" s="135">
        <v>28</v>
      </c>
      <c r="AD434" s="138">
        <v>98</v>
      </c>
      <c r="AE434" s="138">
        <v>98</v>
      </c>
    </row>
    <row r="435" spans="24:31" x14ac:dyDescent="0.25">
      <c r="X435" s="135" t="s">
        <v>566</v>
      </c>
      <c r="Y435" s="135" t="s">
        <v>365</v>
      </c>
      <c r="Z435" s="136" t="s">
        <v>567</v>
      </c>
      <c r="AA435" s="137" t="s">
        <v>1735</v>
      </c>
      <c r="AB435" s="135">
        <v>3</v>
      </c>
      <c r="AC435" s="135">
        <v>32</v>
      </c>
      <c r="AD435" s="138">
        <v>90</v>
      </c>
      <c r="AE435" s="138">
        <v>90</v>
      </c>
    </row>
    <row r="436" spans="24:31" x14ac:dyDescent="0.25">
      <c r="X436" s="135" t="s">
        <v>568</v>
      </c>
      <c r="Y436" s="135" t="s">
        <v>365</v>
      </c>
      <c r="Z436" s="136" t="s">
        <v>569</v>
      </c>
      <c r="AA436" s="137" t="s">
        <v>1735</v>
      </c>
      <c r="AB436" s="135">
        <v>3</v>
      </c>
      <c r="AC436" s="135">
        <v>32</v>
      </c>
      <c r="AD436" s="138">
        <v>93</v>
      </c>
      <c r="AE436" s="138">
        <v>93</v>
      </c>
    </row>
    <row r="437" spans="24:31" x14ac:dyDescent="0.25">
      <c r="X437" s="135" t="s">
        <v>570</v>
      </c>
      <c r="Y437" s="135" t="s">
        <v>365</v>
      </c>
      <c r="Z437" s="136" t="s">
        <v>571</v>
      </c>
      <c r="AA437" s="137" t="s">
        <v>1735</v>
      </c>
      <c r="AB437" s="135">
        <v>3</v>
      </c>
      <c r="AC437" s="135">
        <v>32</v>
      </c>
      <c r="AD437" s="138">
        <v>78</v>
      </c>
      <c r="AE437" s="138">
        <v>78</v>
      </c>
    </row>
    <row r="438" spans="24:31" x14ac:dyDescent="0.25">
      <c r="X438" s="135" t="s">
        <v>572</v>
      </c>
      <c r="Y438" s="135" t="s">
        <v>365</v>
      </c>
      <c r="Z438" s="136" t="s">
        <v>573</v>
      </c>
      <c r="AA438" s="137" t="s">
        <v>1735</v>
      </c>
      <c r="AB438" s="135">
        <v>3</v>
      </c>
      <c r="AC438" s="135">
        <v>32</v>
      </c>
      <c r="AD438" s="138">
        <v>112</v>
      </c>
      <c r="AE438" s="138">
        <v>112</v>
      </c>
    </row>
    <row r="439" spans="24:31" x14ac:dyDescent="0.25">
      <c r="X439" s="135" t="s">
        <v>574</v>
      </c>
      <c r="Y439" s="135" t="s">
        <v>365</v>
      </c>
      <c r="Z439" s="136" t="s">
        <v>575</v>
      </c>
      <c r="AA439" s="137" t="s">
        <v>142</v>
      </c>
      <c r="AB439" s="135">
        <v>3</v>
      </c>
      <c r="AC439" s="135">
        <v>32</v>
      </c>
      <c r="AD439" s="138">
        <v>110</v>
      </c>
      <c r="AE439" s="138">
        <v>110</v>
      </c>
    </row>
    <row r="440" spans="24:31" x14ac:dyDescent="0.25">
      <c r="X440" s="135" t="s">
        <v>576</v>
      </c>
      <c r="Y440" s="135" t="s">
        <v>365</v>
      </c>
      <c r="Z440" s="136" t="s">
        <v>577</v>
      </c>
      <c r="AA440" s="137" t="s">
        <v>1735</v>
      </c>
      <c r="AB440" s="135">
        <v>3</v>
      </c>
      <c r="AC440" s="135">
        <v>32</v>
      </c>
      <c r="AD440" s="138">
        <v>93</v>
      </c>
      <c r="AE440" s="138">
        <v>93</v>
      </c>
    </row>
    <row r="441" spans="24:31" x14ac:dyDescent="0.25">
      <c r="X441" s="135" t="s">
        <v>578</v>
      </c>
      <c r="Y441" s="135" t="s">
        <v>365</v>
      </c>
      <c r="Z441" s="136" t="s">
        <v>579</v>
      </c>
      <c r="AA441" s="137" t="s">
        <v>1735</v>
      </c>
      <c r="AB441" s="135">
        <v>3</v>
      </c>
      <c r="AC441" s="135">
        <v>32</v>
      </c>
      <c r="AD441" s="138">
        <v>92</v>
      </c>
      <c r="AE441" s="138">
        <v>92</v>
      </c>
    </row>
    <row r="442" spans="24:31" x14ac:dyDescent="0.25">
      <c r="X442" s="135" t="s">
        <v>580</v>
      </c>
      <c r="Y442" s="135" t="s">
        <v>365</v>
      </c>
      <c r="Z442" s="136" t="s">
        <v>581</v>
      </c>
      <c r="AA442" s="137" t="s">
        <v>1735</v>
      </c>
      <c r="AB442" s="135">
        <v>3</v>
      </c>
      <c r="AC442" s="135">
        <v>32</v>
      </c>
      <c r="AD442" s="138">
        <v>98</v>
      </c>
      <c r="AE442" s="138">
        <v>98</v>
      </c>
    </row>
    <row r="443" spans="24:31" x14ac:dyDescent="0.25">
      <c r="X443" s="135" t="s">
        <v>582</v>
      </c>
      <c r="Y443" s="135" t="s">
        <v>365</v>
      </c>
      <c r="Z443" s="136" t="s">
        <v>583</v>
      </c>
      <c r="AA443" s="137" t="s">
        <v>1735</v>
      </c>
      <c r="AB443" s="135">
        <v>3</v>
      </c>
      <c r="AC443" s="135">
        <v>32</v>
      </c>
      <c r="AD443" s="138">
        <v>76</v>
      </c>
      <c r="AE443" s="138">
        <v>76</v>
      </c>
    </row>
    <row r="444" spans="24:31" x14ac:dyDescent="0.25">
      <c r="X444" s="135" t="s">
        <v>584</v>
      </c>
      <c r="Y444" s="135" t="s">
        <v>445</v>
      </c>
      <c r="Z444" s="136" t="s">
        <v>585</v>
      </c>
      <c r="AA444" s="137" t="s">
        <v>142</v>
      </c>
      <c r="AB444" s="135">
        <v>3</v>
      </c>
      <c r="AC444" s="135">
        <v>40</v>
      </c>
      <c r="AD444" s="138">
        <v>136</v>
      </c>
      <c r="AE444" s="138">
        <v>136</v>
      </c>
    </row>
    <row r="445" spans="24:31" x14ac:dyDescent="0.25">
      <c r="X445" s="135" t="s">
        <v>586</v>
      </c>
      <c r="Y445" s="135" t="s">
        <v>448</v>
      </c>
      <c r="Z445" s="136" t="s">
        <v>587</v>
      </c>
      <c r="AA445" s="137" t="s">
        <v>1735</v>
      </c>
      <c r="AB445" s="135">
        <v>3</v>
      </c>
      <c r="AC445" s="135">
        <v>54</v>
      </c>
      <c r="AD445" s="138">
        <v>177</v>
      </c>
      <c r="AE445" s="138">
        <v>177</v>
      </c>
    </row>
    <row r="446" spans="24:31" x14ac:dyDescent="0.25">
      <c r="X446" s="135" t="s">
        <v>588</v>
      </c>
      <c r="Y446" s="135" t="s">
        <v>451</v>
      </c>
      <c r="Z446" s="136" t="s">
        <v>589</v>
      </c>
      <c r="AA446" s="137" t="s">
        <v>1733</v>
      </c>
      <c r="AB446" s="135">
        <v>3</v>
      </c>
      <c r="AC446" s="135">
        <v>60</v>
      </c>
      <c r="AD446" s="138">
        <v>230</v>
      </c>
      <c r="AE446" s="138">
        <v>230</v>
      </c>
    </row>
    <row r="447" spans="24:31" x14ac:dyDescent="0.25">
      <c r="X447" s="135" t="s">
        <v>590</v>
      </c>
      <c r="Y447" s="135" t="s">
        <v>445</v>
      </c>
      <c r="Z447" s="136" t="s">
        <v>591</v>
      </c>
      <c r="AA447" s="137" t="s">
        <v>1735</v>
      </c>
      <c r="AB447" s="135">
        <v>3</v>
      </c>
      <c r="AC447" s="135">
        <v>39</v>
      </c>
      <c r="AD447" s="138">
        <v>120</v>
      </c>
      <c r="AE447" s="138">
        <v>120</v>
      </c>
    </row>
    <row r="448" spans="24:31" x14ac:dyDescent="0.25">
      <c r="X448" s="135" t="s">
        <v>592</v>
      </c>
      <c r="Y448" s="135" t="s">
        <v>454</v>
      </c>
      <c r="Z448" s="136" t="s">
        <v>593</v>
      </c>
      <c r="AA448" s="137" t="s">
        <v>1733</v>
      </c>
      <c r="AB448" s="135">
        <v>3</v>
      </c>
      <c r="AC448" s="135">
        <v>39</v>
      </c>
      <c r="AD448" s="138">
        <v>162</v>
      </c>
      <c r="AE448" s="138">
        <v>162</v>
      </c>
    </row>
    <row r="449" spans="24:31" x14ac:dyDescent="0.25">
      <c r="X449" s="135" t="s">
        <v>594</v>
      </c>
      <c r="Y449" s="135" t="s">
        <v>445</v>
      </c>
      <c r="Z449" s="136" t="s">
        <v>585</v>
      </c>
      <c r="AA449" s="137" t="s">
        <v>1733</v>
      </c>
      <c r="AB449" s="135">
        <v>3</v>
      </c>
      <c r="AC449" s="135">
        <v>40</v>
      </c>
      <c r="AD449" s="138">
        <v>151</v>
      </c>
      <c r="AE449" s="138">
        <v>151</v>
      </c>
    </row>
    <row r="450" spans="24:31" x14ac:dyDescent="0.25">
      <c r="X450" s="135" t="s">
        <v>595</v>
      </c>
      <c r="Y450" s="135" t="s">
        <v>469</v>
      </c>
      <c r="Z450" s="136" t="s">
        <v>596</v>
      </c>
      <c r="AA450" s="137" t="s">
        <v>1733</v>
      </c>
      <c r="AB450" s="135">
        <v>3</v>
      </c>
      <c r="AC450" s="135">
        <v>110</v>
      </c>
      <c r="AD450" s="138">
        <v>377</v>
      </c>
      <c r="AE450" s="138">
        <v>377</v>
      </c>
    </row>
    <row r="451" spans="24:31" x14ac:dyDescent="0.25">
      <c r="X451" s="135" t="s">
        <v>597</v>
      </c>
      <c r="Y451" s="135" t="s">
        <v>337</v>
      </c>
      <c r="Z451" s="136" t="s">
        <v>598</v>
      </c>
      <c r="AA451" s="137" t="s">
        <v>142</v>
      </c>
      <c r="AB451" s="135">
        <v>4</v>
      </c>
      <c r="AC451" s="135">
        <v>34</v>
      </c>
      <c r="AD451" s="138">
        <v>144</v>
      </c>
      <c r="AE451" s="138">
        <v>144</v>
      </c>
    </row>
    <row r="452" spans="24:31" x14ac:dyDescent="0.25">
      <c r="X452" s="135" t="s">
        <v>599</v>
      </c>
      <c r="Y452" s="135" t="s">
        <v>337</v>
      </c>
      <c r="Z452" s="136" t="s">
        <v>600</v>
      </c>
      <c r="AA452" s="137" t="s">
        <v>142</v>
      </c>
      <c r="AB452" s="135">
        <v>4</v>
      </c>
      <c r="AC452" s="135">
        <v>34</v>
      </c>
      <c r="AD452" s="138">
        <v>152</v>
      </c>
      <c r="AE452" s="138">
        <v>152</v>
      </c>
    </row>
    <row r="453" spans="24:31" x14ac:dyDescent="0.25">
      <c r="X453" s="135" t="s">
        <v>601</v>
      </c>
      <c r="Y453" s="140" t="s">
        <v>344</v>
      </c>
      <c r="Z453" s="136" t="s">
        <v>602</v>
      </c>
      <c r="AA453" s="137" t="s">
        <v>1733</v>
      </c>
      <c r="AB453" s="135">
        <v>4</v>
      </c>
      <c r="AC453" s="135">
        <v>55</v>
      </c>
      <c r="AD453" s="138">
        <v>270</v>
      </c>
      <c r="AE453" s="138">
        <v>270</v>
      </c>
    </row>
    <row r="454" spans="24:31" x14ac:dyDescent="0.25">
      <c r="X454" s="135" t="s">
        <v>603</v>
      </c>
      <c r="Y454" s="140" t="s">
        <v>347</v>
      </c>
      <c r="Z454" s="136" t="s">
        <v>604</v>
      </c>
      <c r="AA454" s="137" t="s">
        <v>1733</v>
      </c>
      <c r="AB454" s="135">
        <v>4</v>
      </c>
      <c r="AC454" s="135">
        <v>30</v>
      </c>
      <c r="AD454" s="138">
        <v>164</v>
      </c>
      <c r="AE454" s="138">
        <v>164</v>
      </c>
    </row>
    <row r="455" spans="24:31" x14ac:dyDescent="0.25">
      <c r="X455" s="135" t="s">
        <v>605</v>
      </c>
      <c r="Y455" s="140" t="s">
        <v>337</v>
      </c>
      <c r="Z455" s="136" t="s">
        <v>606</v>
      </c>
      <c r="AA455" s="137" t="s">
        <v>1735</v>
      </c>
      <c r="AB455" s="135">
        <v>4</v>
      </c>
      <c r="AC455" s="135">
        <v>34</v>
      </c>
      <c r="AD455" s="138">
        <v>120</v>
      </c>
      <c r="AE455" s="138">
        <v>120</v>
      </c>
    </row>
    <row r="456" spans="24:31" x14ac:dyDescent="0.25">
      <c r="X456" s="135" t="s">
        <v>607</v>
      </c>
      <c r="Y456" s="140" t="s">
        <v>337</v>
      </c>
      <c r="Z456" s="136" t="s">
        <v>598</v>
      </c>
      <c r="AA456" s="137" t="s">
        <v>1733</v>
      </c>
      <c r="AB456" s="135">
        <v>4</v>
      </c>
      <c r="AC456" s="135">
        <v>34</v>
      </c>
      <c r="AD456" s="138">
        <v>160</v>
      </c>
      <c r="AE456" s="138">
        <v>160</v>
      </c>
    </row>
    <row r="457" spans="24:31" x14ac:dyDescent="0.25">
      <c r="X457" s="135" t="s">
        <v>608</v>
      </c>
      <c r="Y457" s="140" t="s">
        <v>355</v>
      </c>
      <c r="Z457" s="136" t="s">
        <v>609</v>
      </c>
      <c r="AA457" s="137" t="s">
        <v>1733</v>
      </c>
      <c r="AB457" s="135">
        <v>4</v>
      </c>
      <c r="AC457" s="135"/>
      <c r="AD457" s="138">
        <v>420</v>
      </c>
      <c r="AE457" s="138">
        <v>420</v>
      </c>
    </row>
    <row r="458" spans="24:31" x14ac:dyDescent="0.25">
      <c r="X458" s="135" t="s">
        <v>610</v>
      </c>
      <c r="Y458" s="140" t="s">
        <v>358</v>
      </c>
      <c r="Z458" s="136" t="s">
        <v>611</v>
      </c>
      <c r="AA458" s="135" t="s">
        <v>1735</v>
      </c>
      <c r="AB458" s="135">
        <v>4</v>
      </c>
      <c r="AC458" s="135">
        <v>25</v>
      </c>
      <c r="AD458" s="144">
        <v>80</v>
      </c>
      <c r="AE458" s="144">
        <v>80</v>
      </c>
    </row>
    <row r="459" spans="24:31" x14ac:dyDescent="0.25">
      <c r="X459" s="135" t="s">
        <v>612</v>
      </c>
      <c r="Y459" s="140" t="s">
        <v>365</v>
      </c>
      <c r="Z459" s="136" t="s">
        <v>613</v>
      </c>
      <c r="AA459" s="137" t="s">
        <v>1735</v>
      </c>
      <c r="AB459" s="135">
        <v>4</v>
      </c>
      <c r="AC459" s="135">
        <v>32</v>
      </c>
      <c r="AD459" s="138">
        <v>112</v>
      </c>
      <c r="AE459" s="138">
        <v>112</v>
      </c>
    </row>
    <row r="460" spans="24:31" x14ac:dyDescent="0.25">
      <c r="X460" s="135" t="s">
        <v>614</v>
      </c>
      <c r="Y460" s="135" t="s">
        <v>368</v>
      </c>
      <c r="Z460" s="136" t="s">
        <v>615</v>
      </c>
      <c r="AA460" s="137" t="s">
        <v>1735</v>
      </c>
      <c r="AB460" s="135">
        <v>4</v>
      </c>
      <c r="AC460" s="135">
        <v>30</v>
      </c>
      <c r="AD460" s="138">
        <v>105</v>
      </c>
      <c r="AE460" s="138">
        <v>105</v>
      </c>
    </row>
    <row r="461" spans="24:31" x14ac:dyDescent="0.25">
      <c r="X461" s="135" t="s">
        <v>616</v>
      </c>
      <c r="Y461" s="135" t="s">
        <v>368</v>
      </c>
      <c r="Z461" s="136" t="s">
        <v>617</v>
      </c>
      <c r="AA461" s="137" t="s">
        <v>1735</v>
      </c>
      <c r="AB461" s="135">
        <v>4</v>
      </c>
      <c r="AC461" s="135">
        <v>30</v>
      </c>
      <c r="AD461" s="138">
        <v>91</v>
      </c>
      <c r="AE461" s="138">
        <v>91</v>
      </c>
    </row>
    <row r="462" spans="24:31" x14ac:dyDescent="0.25">
      <c r="X462" s="135" t="s">
        <v>618</v>
      </c>
      <c r="Y462" s="135" t="s">
        <v>368</v>
      </c>
      <c r="Z462" s="136" t="s">
        <v>619</v>
      </c>
      <c r="AA462" s="137" t="s">
        <v>1735</v>
      </c>
      <c r="AB462" s="135">
        <v>4</v>
      </c>
      <c r="AC462" s="135">
        <v>30</v>
      </c>
      <c r="AD462" s="138">
        <v>140</v>
      </c>
      <c r="AE462" s="138">
        <v>140</v>
      </c>
    </row>
    <row r="463" spans="24:31" x14ac:dyDescent="0.25">
      <c r="X463" s="135" t="s">
        <v>620</v>
      </c>
      <c r="Y463" s="135" t="s">
        <v>391</v>
      </c>
      <c r="Z463" s="136" t="s">
        <v>615</v>
      </c>
      <c r="AA463" s="137" t="s">
        <v>1735</v>
      </c>
      <c r="AB463" s="135">
        <v>4</v>
      </c>
      <c r="AC463" s="135">
        <v>28</v>
      </c>
      <c r="AD463" s="138">
        <v>96</v>
      </c>
      <c r="AE463" s="138">
        <v>96</v>
      </c>
    </row>
    <row r="464" spans="24:31" x14ac:dyDescent="0.25">
      <c r="X464" s="135" t="s">
        <v>621</v>
      </c>
      <c r="Y464" s="135" t="s">
        <v>391</v>
      </c>
      <c r="Z464" s="136" t="s">
        <v>617</v>
      </c>
      <c r="AA464" s="137" t="s">
        <v>1735</v>
      </c>
      <c r="AB464" s="135">
        <v>4</v>
      </c>
      <c r="AC464" s="135">
        <v>28</v>
      </c>
      <c r="AD464" s="138">
        <v>86</v>
      </c>
      <c r="AE464" s="138">
        <v>86</v>
      </c>
    </row>
    <row r="465" spans="24:31" x14ac:dyDescent="0.25">
      <c r="X465" s="135" t="s">
        <v>622</v>
      </c>
      <c r="Y465" s="135" t="s">
        <v>391</v>
      </c>
      <c r="Z465" s="136" t="s">
        <v>619</v>
      </c>
      <c r="AA465" s="137" t="s">
        <v>1735</v>
      </c>
      <c r="AB465" s="135">
        <v>4</v>
      </c>
      <c r="AC465" s="135">
        <v>28</v>
      </c>
      <c r="AD465" s="138">
        <v>131</v>
      </c>
      <c r="AE465" s="138">
        <v>131</v>
      </c>
    </row>
    <row r="466" spans="24:31" x14ac:dyDescent="0.25">
      <c r="X466" s="135" t="s">
        <v>623</v>
      </c>
      <c r="Y466" s="140" t="s">
        <v>365</v>
      </c>
      <c r="Z466" s="136" t="s">
        <v>624</v>
      </c>
      <c r="AA466" s="137" t="s">
        <v>1735</v>
      </c>
      <c r="AB466" s="135">
        <v>4</v>
      </c>
      <c r="AC466" s="135">
        <v>32</v>
      </c>
      <c r="AD466" s="138">
        <v>118</v>
      </c>
      <c r="AE466" s="138">
        <v>118</v>
      </c>
    </row>
    <row r="467" spans="24:31" x14ac:dyDescent="0.25">
      <c r="X467" s="135" t="s">
        <v>625</v>
      </c>
      <c r="Y467" s="135" t="s">
        <v>365</v>
      </c>
      <c r="Z467" s="136" t="s">
        <v>626</v>
      </c>
      <c r="AA467" s="137" t="s">
        <v>1735</v>
      </c>
      <c r="AB467" s="135">
        <v>4</v>
      </c>
      <c r="AC467" s="135">
        <v>32</v>
      </c>
      <c r="AD467" s="138">
        <v>102</v>
      </c>
      <c r="AE467" s="138">
        <v>102</v>
      </c>
    </row>
    <row r="468" spans="24:31" x14ac:dyDescent="0.25">
      <c r="X468" s="135" t="s">
        <v>627</v>
      </c>
      <c r="Y468" s="135" t="s">
        <v>365</v>
      </c>
      <c r="Z468" s="136" t="s">
        <v>628</v>
      </c>
      <c r="AA468" s="137" t="s">
        <v>142</v>
      </c>
      <c r="AB468" s="135">
        <v>4</v>
      </c>
      <c r="AC468" s="135">
        <v>32</v>
      </c>
      <c r="AD468" s="138">
        <v>142</v>
      </c>
      <c r="AE468" s="138">
        <v>142</v>
      </c>
    </row>
    <row r="469" spans="24:31" x14ac:dyDescent="0.25">
      <c r="X469" s="135" t="s">
        <v>629</v>
      </c>
      <c r="Y469" s="135" t="s">
        <v>365</v>
      </c>
      <c r="Z469" s="136" t="s">
        <v>630</v>
      </c>
      <c r="AA469" s="137" t="s">
        <v>1735</v>
      </c>
      <c r="AB469" s="135">
        <v>4</v>
      </c>
      <c r="AC469" s="135">
        <v>32</v>
      </c>
      <c r="AD469" s="138">
        <v>118</v>
      </c>
      <c r="AE469" s="138">
        <v>118</v>
      </c>
    </row>
    <row r="470" spans="24:31" x14ac:dyDescent="0.25">
      <c r="X470" s="135" t="s">
        <v>631</v>
      </c>
      <c r="Y470" s="135" t="s">
        <v>365</v>
      </c>
      <c r="Z470" s="136" t="s">
        <v>632</v>
      </c>
      <c r="AA470" s="137" t="s">
        <v>1735</v>
      </c>
      <c r="AB470" s="135">
        <v>4</v>
      </c>
      <c r="AC470" s="135">
        <v>32</v>
      </c>
      <c r="AD470" s="138">
        <v>120</v>
      </c>
      <c r="AE470" s="138">
        <v>120</v>
      </c>
    </row>
    <row r="471" spans="24:31" x14ac:dyDescent="0.25">
      <c r="X471" s="135" t="s">
        <v>633</v>
      </c>
      <c r="Y471" s="135" t="s">
        <v>365</v>
      </c>
      <c r="Z471" s="136" t="s">
        <v>634</v>
      </c>
      <c r="AA471" s="137" t="s">
        <v>1735</v>
      </c>
      <c r="AB471" s="135">
        <v>4</v>
      </c>
      <c r="AC471" s="135">
        <v>32</v>
      </c>
      <c r="AD471" s="138">
        <v>105</v>
      </c>
      <c r="AE471" s="138">
        <v>105</v>
      </c>
    </row>
    <row r="472" spans="24:31" x14ac:dyDescent="0.25">
      <c r="X472" s="135" t="s">
        <v>635</v>
      </c>
      <c r="Y472" s="135" t="s">
        <v>445</v>
      </c>
      <c r="Z472" s="136" t="s">
        <v>636</v>
      </c>
      <c r="AA472" s="137" t="s">
        <v>142</v>
      </c>
      <c r="AB472" s="135">
        <v>4</v>
      </c>
      <c r="AC472" s="135">
        <v>40</v>
      </c>
      <c r="AD472" s="138">
        <v>172</v>
      </c>
      <c r="AE472" s="138">
        <v>172</v>
      </c>
    </row>
    <row r="473" spans="24:31" x14ac:dyDescent="0.25">
      <c r="X473" s="135" t="s">
        <v>637</v>
      </c>
      <c r="Y473" s="135" t="s">
        <v>448</v>
      </c>
      <c r="Z473" s="136" t="s">
        <v>638</v>
      </c>
      <c r="AA473" s="137" t="s">
        <v>1735</v>
      </c>
      <c r="AB473" s="135">
        <v>4</v>
      </c>
      <c r="AC473" s="135">
        <v>54</v>
      </c>
      <c r="AD473" s="138">
        <v>234</v>
      </c>
      <c r="AE473" s="138">
        <v>234</v>
      </c>
    </row>
    <row r="474" spans="24:31" x14ac:dyDescent="0.25">
      <c r="X474" s="135" t="s">
        <v>639</v>
      </c>
      <c r="Y474" s="135" t="s">
        <v>451</v>
      </c>
      <c r="Z474" s="136" t="s">
        <v>640</v>
      </c>
      <c r="AA474" s="137" t="s">
        <v>1733</v>
      </c>
      <c r="AB474" s="135">
        <v>4</v>
      </c>
      <c r="AC474" s="135">
        <v>60</v>
      </c>
      <c r="AD474" s="138">
        <v>290</v>
      </c>
      <c r="AE474" s="138">
        <v>290</v>
      </c>
    </row>
    <row r="475" spans="24:31" x14ac:dyDescent="0.25">
      <c r="X475" s="135" t="s">
        <v>641</v>
      </c>
      <c r="Y475" s="135" t="s">
        <v>454</v>
      </c>
      <c r="Z475" s="136" t="s">
        <v>642</v>
      </c>
      <c r="AA475" s="137" t="s">
        <v>1735</v>
      </c>
      <c r="AB475" s="135">
        <v>4</v>
      </c>
      <c r="AC475" s="135">
        <v>39</v>
      </c>
      <c r="AD475" s="138">
        <v>148</v>
      </c>
      <c r="AE475" s="138">
        <v>148</v>
      </c>
    </row>
    <row r="476" spans="24:31" x14ac:dyDescent="0.25">
      <c r="X476" s="135" t="s">
        <v>643</v>
      </c>
      <c r="Y476" s="135" t="s">
        <v>454</v>
      </c>
      <c r="Z476" s="136" t="s">
        <v>644</v>
      </c>
      <c r="AA476" s="137" t="s">
        <v>1733</v>
      </c>
      <c r="AB476" s="135">
        <v>4</v>
      </c>
      <c r="AC476" s="135">
        <v>39</v>
      </c>
      <c r="AD476" s="138">
        <v>204</v>
      </c>
      <c r="AE476" s="138">
        <v>204</v>
      </c>
    </row>
    <row r="477" spans="24:31" x14ac:dyDescent="0.25">
      <c r="X477" s="135" t="s">
        <v>645</v>
      </c>
      <c r="Y477" s="135" t="s">
        <v>445</v>
      </c>
      <c r="Z477" s="136" t="s">
        <v>636</v>
      </c>
      <c r="AA477" s="137" t="s">
        <v>1733</v>
      </c>
      <c r="AB477" s="135">
        <v>4</v>
      </c>
      <c r="AC477" s="135">
        <v>40</v>
      </c>
      <c r="AD477" s="138">
        <v>188</v>
      </c>
      <c r="AE477" s="138">
        <v>188</v>
      </c>
    </row>
    <row r="478" spans="24:31" x14ac:dyDescent="0.25">
      <c r="X478" s="135" t="s">
        <v>646</v>
      </c>
      <c r="Y478" s="135" t="s">
        <v>469</v>
      </c>
      <c r="Z478" s="136" t="s">
        <v>647</v>
      </c>
      <c r="AA478" s="137" t="s">
        <v>1733</v>
      </c>
      <c r="AB478" s="135">
        <v>4</v>
      </c>
      <c r="AC478" s="135">
        <v>110</v>
      </c>
      <c r="AD478" s="138">
        <v>484</v>
      </c>
      <c r="AE478" s="138">
        <v>484</v>
      </c>
    </row>
    <row r="479" spans="24:31" x14ac:dyDescent="0.25">
      <c r="X479" s="135" t="s">
        <v>648</v>
      </c>
      <c r="Y479" s="135" t="s">
        <v>365</v>
      </c>
      <c r="Z479" s="136" t="s">
        <v>649</v>
      </c>
      <c r="AA479" s="137" t="s">
        <v>1735</v>
      </c>
      <c r="AB479" s="135">
        <v>5</v>
      </c>
      <c r="AC479" s="135">
        <v>32</v>
      </c>
      <c r="AD479" s="138">
        <v>148</v>
      </c>
      <c r="AE479" s="138">
        <v>148</v>
      </c>
    </row>
    <row r="480" spans="24:31" x14ac:dyDescent="0.25">
      <c r="X480" s="135" t="s">
        <v>650</v>
      </c>
      <c r="Y480" s="135" t="s">
        <v>448</v>
      </c>
      <c r="Z480" s="136" t="s">
        <v>651</v>
      </c>
      <c r="AA480" s="137" t="s">
        <v>1735</v>
      </c>
      <c r="AB480" s="135">
        <v>5</v>
      </c>
      <c r="AC480" s="135">
        <v>54</v>
      </c>
      <c r="AD480" s="138">
        <v>294</v>
      </c>
      <c r="AE480" s="138">
        <v>294</v>
      </c>
    </row>
    <row r="481" spans="24:31" x14ac:dyDescent="0.25">
      <c r="X481" s="135" t="s">
        <v>652</v>
      </c>
      <c r="Y481" s="135" t="s">
        <v>337</v>
      </c>
      <c r="Z481" s="136" t="s">
        <v>653</v>
      </c>
      <c r="AA481" s="137" t="s">
        <v>142</v>
      </c>
      <c r="AB481" s="135">
        <v>6</v>
      </c>
      <c r="AC481" s="135">
        <v>34</v>
      </c>
      <c r="AD481" s="138">
        <v>216</v>
      </c>
      <c r="AE481" s="138">
        <v>216</v>
      </c>
    </row>
    <row r="482" spans="24:31" x14ac:dyDescent="0.25">
      <c r="X482" s="135" t="s">
        <v>654</v>
      </c>
      <c r="Y482" s="135" t="s">
        <v>337</v>
      </c>
      <c r="Z482" s="136" t="s">
        <v>653</v>
      </c>
      <c r="AA482" s="137" t="s">
        <v>1735</v>
      </c>
      <c r="AB482" s="135">
        <v>6</v>
      </c>
      <c r="AC482" s="135">
        <v>34</v>
      </c>
      <c r="AD482" s="138">
        <v>186</v>
      </c>
      <c r="AE482" s="138">
        <v>186</v>
      </c>
    </row>
    <row r="483" spans="24:31" x14ac:dyDescent="0.25">
      <c r="X483" s="135" t="s">
        <v>655</v>
      </c>
      <c r="Y483" s="135" t="s">
        <v>337</v>
      </c>
      <c r="Z483" s="136" t="s">
        <v>653</v>
      </c>
      <c r="AA483" s="137" t="s">
        <v>1733</v>
      </c>
      <c r="AB483" s="135">
        <v>6</v>
      </c>
      <c r="AC483" s="135">
        <v>34</v>
      </c>
      <c r="AD483" s="138">
        <v>236</v>
      </c>
      <c r="AE483" s="138">
        <v>236</v>
      </c>
    </row>
    <row r="484" spans="24:31" x14ac:dyDescent="0.25">
      <c r="X484" s="135" t="s">
        <v>656</v>
      </c>
      <c r="Y484" s="135" t="s">
        <v>344</v>
      </c>
      <c r="Z484" s="136" t="s">
        <v>657</v>
      </c>
      <c r="AA484" s="135" t="s">
        <v>1733</v>
      </c>
      <c r="AB484" s="135">
        <v>6</v>
      </c>
      <c r="AC484" s="135">
        <v>55</v>
      </c>
      <c r="AD484" s="138">
        <v>405</v>
      </c>
      <c r="AE484" s="138">
        <v>405</v>
      </c>
    </row>
    <row r="485" spans="24:31" x14ac:dyDescent="0.25">
      <c r="X485" s="135" t="s">
        <v>658</v>
      </c>
      <c r="Y485" s="135" t="s">
        <v>365</v>
      </c>
      <c r="Z485" s="136" t="s">
        <v>659</v>
      </c>
      <c r="AA485" s="137" t="s">
        <v>1735</v>
      </c>
      <c r="AB485" s="135">
        <v>6</v>
      </c>
      <c r="AC485" s="135">
        <v>32</v>
      </c>
      <c r="AD485" s="138">
        <v>175</v>
      </c>
      <c r="AE485" s="138">
        <v>175</v>
      </c>
    </row>
    <row r="486" spans="24:31" x14ac:dyDescent="0.25">
      <c r="X486" s="135" t="s">
        <v>660</v>
      </c>
      <c r="Y486" s="135" t="s">
        <v>365</v>
      </c>
      <c r="Z486" s="136" t="s">
        <v>661</v>
      </c>
      <c r="AA486" s="137" t="s">
        <v>1735</v>
      </c>
      <c r="AB486" s="135">
        <v>6</v>
      </c>
      <c r="AC486" s="135">
        <v>32</v>
      </c>
      <c r="AD486" s="138">
        <v>156</v>
      </c>
      <c r="AE486" s="138">
        <v>156</v>
      </c>
    </row>
    <row r="487" spans="24:31" x14ac:dyDescent="0.25">
      <c r="X487" s="135" t="s">
        <v>662</v>
      </c>
      <c r="Y487" s="135" t="s">
        <v>365</v>
      </c>
      <c r="Z487" s="136" t="s">
        <v>663</v>
      </c>
      <c r="AA487" s="137" t="s">
        <v>1735</v>
      </c>
      <c r="AB487" s="135">
        <v>6</v>
      </c>
      <c r="AC487" s="135">
        <v>32</v>
      </c>
      <c r="AD487" s="138">
        <v>182</v>
      </c>
      <c r="AE487" s="138">
        <v>182</v>
      </c>
    </row>
    <row r="488" spans="24:31" x14ac:dyDescent="0.25">
      <c r="X488" s="135" t="s">
        <v>664</v>
      </c>
      <c r="Y488" s="135" t="s">
        <v>448</v>
      </c>
      <c r="Z488" s="136" t="s">
        <v>665</v>
      </c>
      <c r="AA488" s="137" t="s">
        <v>1735</v>
      </c>
      <c r="AB488" s="135">
        <v>6</v>
      </c>
      <c r="AC488" s="135">
        <v>54</v>
      </c>
      <c r="AD488" s="138">
        <v>351</v>
      </c>
      <c r="AE488" s="138">
        <v>351</v>
      </c>
    </row>
    <row r="489" spans="24:31" x14ac:dyDescent="0.25">
      <c r="X489" s="135" t="s">
        <v>666</v>
      </c>
      <c r="Y489" s="135" t="s">
        <v>445</v>
      </c>
      <c r="Z489" s="136" t="s">
        <v>667</v>
      </c>
      <c r="AA489" s="137" t="s">
        <v>142</v>
      </c>
      <c r="AB489" s="135">
        <v>6</v>
      </c>
      <c r="AC489" s="135">
        <v>40</v>
      </c>
      <c r="AD489" s="138">
        <v>258</v>
      </c>
      <c r="AE489" s="138">
        <v>258</v>
      </c>
    </row>
    <row r="490" spans="24:31" x14ac:dyDescent="0.25">
      <c r="X490" s="135" t="s">
        <v>668</v>
      </c>
      <c r="Y490" s="135" t="s">
        <v>445</v>
      </c>
      <c r="Z490" s="136" t="s">
        <v>667</v>
      </c>
      <c r="AA490" s="137" t="s">
        <v>1733</v>
      </c>
      <c r="AB490" s="135">
        <v>6</v>
      </c>
      <c r="AC490" s="135">
        <v>40</v>
      </c>
      <c r="AD490" s="138">
        <v>282</v>
      </c>
      <c r="AE490" s="138">
        <v>282</v>
      </c>
    </row>
    <row r="491" spans="24:31" x14ac:dyDescent="0.25">
      <c r="X491" s="135" t="s">
        <v>669</v>
      </c>
      <c r="Y491" s="135" t="s">
        <v>337</v>
      </c>
      <c r="Z491" s="136" t="s">
        <v>670</v>
      </c>
      <c r="AA491" s="137" t="s">
        <v>142</v>
      </c>
      <c r="AB491" s="135">
        <v>8</v>
      </c>
      <c r="AC491" s="135">
        <v>34</v>
      </c>
      <c r="AD491" s="138">
        <v>288</v>
      </c>
      <c r="AE491" s="138">
        <v>288</v>
      </c>
    </row>
    <row r="492" spans="24:31" x14ac:dyDescent="0.25">
      <c r="X492" s="135" t="s">
        <v>671</v>
      </c>
      <c r="Y492" s="135" t="s">
        <v>344</v>
      </c>
      <c r="Z492" s="136" t="s">
        <v>672</v>
      </c>
      <c r="AA492" s="135" t="s">
        <v>1733</v>
      </c>
      <c r="AB492" s="135">
        <v>8</v>
      </c>
      <c r="AC492" s="135">
        <v>55</v>
      </c>
      <c r="AD492" s="138">
        <v>540</v>
      </c>
      <c r="AE492" s="138">
        <v>540</v>
      </c>
    </row>
    <row r="493" spans="24:31" x14ac:dyDescent="0.25">
      <c r="X493" s="135" t="s">
        <v>673</v>
      </c>
      <c r="Y493" s="135" t="s">
        <v>365</v>
      </c>
      <c r="Z493" s="136" t="s">
        <v>674</v>
      </c>
      <c r="AA493" s="137" t="s">
        <v>1735</v>
      </c>
      <c r="AB493" s="135">
        <v>8</v>
      </c>
      <c r="AC493" s="135">
        <v>32</v>
      </c>
      <c r="AD493" s="138">
        <v>224</v>
      </c>
      <c r="AE493" s="138">
        <v>224</v>
      </c>
    </row>
    <row r="494" spans="24:31" x14ac:dyDescent="0.25">
      <c r="X494" s="135" t="s">
        <v>675</v>
      </c>
      <c r="Y494" s="135" t="s">
        <v>365</v>
      </c>
      <c r="Z494" s="136" t="s">
        <v>676</v>
      </c>
      <c r="AA494" s="137" t="s">
        <v>1735</v>
      </c>
      <c r="AB494" s="135">
        <v>8</v>
      </c>
      <c r="AC494" s="135">
        <v>32</v>
      </c>
      <c r="AD494" s="138">
        <v>204</v>
      </c>
      <c r="AE494" s="138">
        <v>204</v>
      </c>
    </row>
    <row r="495" spans="24:31" x14ac:dyDescent="0.25">
      <c r="X495" s="135" t="s">
        <v>677</v>
      </c>
      <c r="Y495" s="135" t="s">
        <v>448</v>
      </c>
      <c r="Z495" s="136" t="s">
        <v>678</v>
      </c>
      <c r="AA495" s="137" t="s">
        <v>1735</v>
      </c>
      <c r="AB495" s="135">
        <v>8</v>
      </c>
      <c r="AC495" s="135">
        <v>54</v>
      </c>
      <c r="AD495" s="138">
        <v>468</v>
      </c>
      <c r="AE495" s="138">
        <v>468</v>
      </c>
    </row>
    <row r="496" spans="24:31" x14ac:dyDescent="0.25">
      <c r="X496" s="135" t="s">
        <v>679</v>
      </c>
      <c r="Y496" s="135" t="s">
        <v>680</v>
      </c>
      <c r="Z496" s="136" t="s">
        <v>681</v>
      </c>
      <c r="AA496" s="137" t="s">
        <v>1735</v>
      </c>
      <c r="AB496" s="135">
        <v>1</v>
      </c>
      <c r="AC496" s="135">
        <v>55</v>
      </c>
      <c r="AD496" s="138">
        <v>59</v>
      </c>
      <c r="AE496" s="138">
        <v>59</v>
      </c>
    </row>
    <row r="497" spans="24:31" x14ac:dyDescent="0.25">
      <c r="X497" s="135" t="s">
        <v>682</v>
      </c>
      <c r="Y497" s="135" t="s">
        <v>683</v>
      </c>
      <c r="Z497" s="136" t="s">
        <v>684</v>
      </c>
      <c r="AA497" s="137" t="s">
        <v>1735</v>
      </c>
      <c r="AB497" s="135">
        <v>1</v>
      </c>
      <c r="AC497" s="135">
        <v>40</v>
      </c>
      <c r="AD497" s="138">
        <v>36</v>
      </c>
      <c r="AE497" s="138">
        <v>36</v>
      </c>
    </row>
    <row r="498" spans="24:31" x14ac:dyDescent="0.25">
      <c r="X498" s="135" t="s">
        <v>685</v>
      </c>
      <c r="Y498" s="135" t="s">
        <v>683</v>
      </c>
      <c r="Z498" s="136" t="s">
        <v>686</v>
      </c>
      <c r="AA498" s="137" t="s">
        <v>1735</v>
      </c>
      <c r="AB498" s="135">
        <v>1</v>
      </c>
      <c r="AC498" s="135">
        <v>40</v>
      </c>
      <c r="AD498" s="138">
        <v>36</v>
      </c>
      <c r="AE498" s="138">
        <v>36</v>
      </c>
    </row>
    <row r="499" spans="24:31" x14ac:dyDescent="0.25">
      <c r="X499" s="135" t="s">
        <v>687</v>
      </c>
      <c r="Y499" s="135" t="s">
        <v>683</v>
      </c>
      <c r="Z499" s="136" t="s">
        <v>688</v>
      </c>
      <c r="AA499" s="137" t="s">
        <v>1735</v>
      </c>
      <c r="AB499" s="135">
        <v>1</v>
      </c>
      <c r="AC499" s="135">
        <v>40</v>
      </c>
      <c r="AD499" s="138">
        <v>35</v>
      </c>
      <c r="AE499" s="138">
        <v>35</v>
      </c>
    </row>
    <row r="500" spans="24:31" x14ac:dyDescent="0.25">
      <c r="X500" s="135" t="s">
        <v>689</v>
      </c>
      <c r="Y500" s="135" t="s">
        <v>683</v>
      </c>
      <c r="Z500" s="136" t="s">
        <v>690</v>
      </c>
      <c r="AA500" s="137" t="s">
        <v>1735</v>
      </c>
      <c r="AB500" s="135">
        <v>1</v>
      </c>
      <c r="AC500" s="135">
        <v>40</v>
      </c>
      <c r="AD500" s="138">
        <v>34</v>
      </c>
      <c r="AE500" s="138">
        <v>34</v>
      </c>
    </row>
    <row r="501" spans="24:31" x14ac:dyDescent="0.25">
      <c r="X501" s="135" t="s">
        <v>691</v>
      </c>
      <c r="Y501" s="135" t="s">
        <v>683</v>
      </c>
      <c r="Z501" s="136" t="s">
        <v>692</v>
      </c>
      <c r="AA501" s="137" t="s">
        <v>1735</v>
      </c>
      <c r="AB501" s="135">
        <v>1</v>
      </c>
      <c r="AC501" s="135">
        <v>40</v>
      </c>
      <c r="AD501" s="138">
        <v>43</v>
      </c>
      <c r="AE501" s="138">
        <v>43</v>
      </c>
    </row>
    <row r="502" spans="24:31" x14ac:dyDescent="0.25">
      <c r="X502" s="135" t="s">
        <v>693</v>
      </c>
      <c r="Y502" s="135" t="s">
        <v>680</v>
      </c>
      <c r="Z502" s="136" t="s">
        <v>694</v>
      </c>
      <c r="AA502" s="137" t="s">
        <v>142</v>
      </c>
      <c r="AB502" s="135">
        <v>1</v>
      </c>
      <c r="AC502" s="135">
        <v>75</v>
      </c>
      <c r="AD502" s="138">
        <v>88</v>
      </c>
      <c r="AE502" s="138">
        <v>88</v>
      </c>
    </row>
    <row r="503" spans="24:31" x14ac:dyDescent="0.25">
      <c r="X503" s="135" t="s">
        <v>695</v>
      </c>
      <c r="Y503" s="135" t="s">
        <v>680</v>
      </c>
      <c r="Z503" s="136" t="s">
        <v>694</v>
      </c>
      <c r="AA503" s="137" t="s">
        <v>1735</v>
      </c>
      <c r="AB503" s="135">
        <v>1</v>
      </c>
      <c r="AC503" s="135">
        <v>75</v>
      </c>
      <c r="AD503" s="138">
        <v>69</v>
      </c>
      <c r="AE503" s="138">
        <v>69</v>
      </c>
    </row>
    <row r="504" spans="24:31" x14ac:dyDescent="0.25">
      <c r="X504" s="135" t="s">
        <v>696</v>
      </c>
      <c r="Y504" s="135" t="s">
        <v>697</v>
      </c>
      <c r="Z504" s="136" t="s">
        <v>698</v>
      </c>
      <c r="AA504" s="137" t="s">
        <v>1735</v>
      </c>
      <c r="AB504" s="135">
        <v>1</v>
      </c>
      <c r="AC504" s="135">
        <v>80</v>
      </c>
      <c r="AD504" s="138">
        <v>89</v>
      </c>
      <c r="AE504" s="138">
        <v>89</v>
      </c>
    </row>
    <row r="505" spans="24:31" x14ac:dyDescent="0.25">
      <c r="X505" s="135" t="s">
        <v>699</v>
      </c>
      <c r="Y505" s="135" t="s">
        <v>680</v>
      </c>
      <c r="Z505" s="136" t="s">
        <v>694</v>
      </c>
      <c r="AA505" s="137" t="s">
        <v>1733</v>
      </c>
      <c r="AB505" s="135">
        <v>1</v>
      </c>
      <c r="AC505" s="135">
        <v>75</v>
      </c>
      <c r="AD505" s="138">
        <v>92</v>
      </c>
      <c r="AE505" s="138">
        <v>92</v>
      </c>
    </row>
    <row r="506" spans="24:31" x14ac:dyDescent="0.25">
      <c r="X506" s="135" t="s">
        <v>700</v>
      </c>
      <c r="Y506" s="135" t="s">
        <v>701</v>
      </c>
      <c r="Z506" s="136" t="s">
        <v>702</v>
      </c>
      <c r="AA506" s="137" t="s">
        <v>1735</v>
      </c>
      <c r="AB506" s="135">
        <v>1</v>
      </c>
      <c r="AC506" s="135">
        <v>50</v>
      </c>
      <c r="AD506" s="138">
        <v>44</v>
      </c>
      <c r="AE506" s="138">
        <v>44</v>
      </c>
    </row>
    <row r="507" spans="24:31" x14ac:dyDescent="0.25">
      <c r="X507" s="135" t="s">
        <v>703</v>
      </c>
      <c r="Y507" s="135" t="s">
        <v>704</v>
      </c>
      <c r="Z507" s="136" t="s">
        <v>705</v>
      </c>
      <c r="AA507" s="137" t="s">
        <v>1735</v>
      </c>
      <c r="AB507" s="135">
        <v>1</v>
      </c>
      <c r="AC507" s="135">
        <v>35</v>
      </c>
      <c r="AD507" s="138">
        <v>39</v>
      </c>
      <c r="AE507" s="138">
        <v>39</v>
      </c>
    </row>
    <row r="508" spans="24:31" x14ac:dyDescent="0.25">
      <c r="X508" s="135" t="s">
        <v>706</v>
      </c>
      <c r="Y508" s="135" t="s">
        <v>701</v>
      </c>
      <c r="Z508" s="136" t="s">
        <v>702</v>
      </c>
      <c r="AA508" s="137" t="s">
        <v>1733</v>
      </c>
      <c r="AB508" s="135">
        <v>1</v>
      </c>
      <c r="AC508" s="135">
        <v>50</v>
      </c>
      <c r="AD508" s="138">
        <v>63</v>
      </c>
      <c r="AE508" s="138">
        <v>63</v>
      </c>
    </row>
    <row r="509" spans="24:31" x14ac:dyDescent="0.25">
      <c r="X509" s="135" t="s">
        <v>707</v>
      </c>
      <c r="Y509" s="135" t="s">
        <v>708</v>
      </c>
      <c r="Z509" s="136" t="s">
        <v>709</v>
      </c>
      <c r="AA509" s="137" t="s">
        <v>1733</v>
      </c>
      <c r="AB509" s="135">
        <v>1</v>
      </c>
      <c r="AC509" s="135">
        <v>135</v>
      </c>
      <c r="AD509" s="138">
        <v>165</v>
      </c>
      <c r="AE509" s="138">
        <v>165</v>
      </c>
    </row>
    <row r="510" spans="24:31" x14ac:dyDescent="0.25">
      <c r="X510" s="135" t="s">
        <v>710</v>
      </c>
      <c r="Y510" s="135" t="s">
        <v>680</v>
      </c>
      <c r="Z510" s="136" t="s">
        <v>711</v>
      </c>
      <c r="AA510" s="137" t="s">
        <v>1735</v>
      </c>
      <c r="AB510" s="135">
        <v>2</v>
      </c>
      <c r="AC510" s="135">
        <v>55</v>
      </c>
      <c r="AD510" s="138">
        <v>123</v>
      </c>
      <c r="AE510" s="138">
        <v>123</v>
      </c>
    </row>
    <row r="511" spans="24:31" x14ac:dyDescent="0.25">
      <c r="X511" s="135" t="s">
        <v>712</v>
      </c>
      <c r="Y511" s="135" t="s">
        <v>683</v>
      </c>
      <c r="Z511" s="136" t="s">
        <v>713</v>
      </c>
      <c r="AA511" s="137" t="s">
        <v>1735</v>
      </c>
      <c r="AB511" s="135">
        <v>2</v>
      </c>
      <c r="AC511" s="135">
        <v>40</v>
      </c>
      <c r="AD511" s="138">
        <v>72</v>
      </c>
      <c r="AE511" s="138">
        <v>72</v>
      </c>
    </row>
    <row r="512" spans="24:31" x14ac:dyDescent="0.25">
      <c r="X512" s="135" t="s">
        <v>714</v>
      </c>
      <c r="Y512" s="135" t="s">
        <v>683</v>
      </c>
      <c r="Z512" s="136" t="s">
        <v>715</v>
      </c>
      <c r="AA512" s="137" t="s">
        <v>1735</v>
      </c>
      <c r="AB512" s="135">
        <v>2</v>
      </c>
      <c r="AC512" s="135">
        <v>40</v>
      </c>
      <c r="AD512" s="138">
        <v>67</v>
      </c>
      <c r="AE512" s="138">
        <v>67</v>
      </c>
    </row>
    <row r="513" spans="24:31" x14ac:dyDescent="0.25">
      <c r="X513" s="135" t="s">
        <v>716</v>
      </c>
      <c r="Y513" s="135" t="s">
        <v>683</v>
      </c>
      <c r="Z513" s="136" t="s">
        <v>717</v>
      </c>
      <c r="AA513" s="137" t="s">
        <v>1735</v>
      </c>
      <c r="AB513" s="135">
        <v>2</v>
      </c>
      <c r="AC513" s="135">
        <v>40</v>
      </c>
      <c r="AD513" s="138">
        <v>80</v>
      </c>
      <c r="AE513" s="138">
        <v>80</v>
      </c>
    </row>
    <row r="514" spans="24:31" x14ac:dyDescent="0.25">
      <c r="X514" s="140" t="s">
        <v>718</v>
      </c>
      <c r="Y514" s="140" t="s">
        <v>683</v>
      </c>
      <c r="Z514" s="141" t="s">
        <v>719</v>
      </c>
      <c r="AA514" s="142" t="s">
        <v>1735</v>
      </c>
      <c r="AB514" s="140">
        <v>2</v>
      </c>
      <c r="AC514" s="140">
        <v>40</v>
      </c>
      <c r="AD514" s="143">
        <v>73</v>
      </c>
      <c r="AE514" s="143">
        <v>73</v>
      </c>
    </row>
    <row r="515" spans="24:31" x14ac:dyDescent="0.25">
      <c r="X515" s="135" t="s">
        <v>720</v>
      </c>
      <c r="Y515" s="135" t="s">
        <v>680</v>
      </c>
      <c r="Z515" s="136" t="s">
        <v>721</v>
      </c>
      <c r="AA515" s="137" t="s">
        <v>142</v>
      </c>
      <c r="AB515" s="135">
        <v>2</v>
      </c>
      <c r="AC515" s="135">
        <v>75</v>
      </c>
      <c r="AD515" s="138">
        <v>176</v>
      </c>
      <c r="AE515" s="138">
        <v>176</v>
      </c>
    </row>
    <row r="516" spans="24:31" x14ac:dyDescent="0.25">
      <c r="X516" s="135" t="s">
        <v>722</v>
      </c>
      <c r="Y516" s="135" t="s">
        <v>680</v>
      </c>
      <c r="Z516" s="136" t="s">
        <v>721</v>
      </c>
      <c r="AA516" s="137" t="s">
        <v>1735</v>
      </c>
      <c r="AB516" s="135">
        <v>2</v>
      </c>
      <c r="AC516" s="135">
        <v>75</v>
      </c>
      <c r="AD516" s="138">
        <v>138</v>
      </c>
      <c r="AE516" s="138">
        <v>138</v>
      </c>
    </row>
    <row r="517" spans="24:31" x14ac:dyDescent="0.25">
      <c r="X517" s="135" t="s">
        <v>723</v>
      </c>
      <c r="Y517" s="135" t="s">
        <v>680</v>
      </c>
      <c r="Z517" s="136" t="s">
        <v>721</v>
      </c>
      <c r="AA517" s="137" t="s">
        <v>1733</v>
      </c>
      <c r="AB517" s="135">
        <v>2</v>
      </c>
      <c r="AC517" s="135">
        <v>75</v>
      </c>
      <c r="AD517" s="138">
        <v>168</v>
      </c>
      <c r="AE517" s="138">
        <v>168</v>
      </c>
    </row>
    <row r="518" spans="24:31" x14ac:dyDescent="0.25">
      <c r="X518" s="135" t="s">
        <v>724</v>
      </c>
      <c r="Y518" s="135" t="s">
        <v>701</v>
      </c>
      <c r="Z518" s="136" t="s">
        <v>725</v>
      </c>
      <c r="AA518" s="137" t="s">
        <v>1735</v>
      </c>
      <c r="AB518" s="135">
        <v>2</v>
      </c>
      <c r="AC518" s="135">
        <v>50</v>
      </c>
      <c r="AD518" s="138">
        <v>88</v>
      </c>
      <c r="AE518" s="138">
        <v>88</v>
      </c>
    </row>
    <row r="519" spans="24:31" x14ac:dyDescent="0.25">
      <c r="X519" s="135" t="s">
        <v>726</v>
      </c>
      <c r="Y519" s="135" t="s">
        <v>704</v>
      </c>
      <c r="Z519" s="136" t="s">
        <v>727</v>
      </c>
      <c r="AA519" s="137" t="s">
        <v>1735</v>
      </c>
      <c r="AB519" s="135">
        <v>2</v>
      </c>
      <c r="AC519" s="135">
        <v>35</v>
      </c>
      <c r="AD519" s="138">
        <v>76</v>
      </c>
      <c r="AE519" s="138">
        <v>76</v>
      </c>
    </row>
    <row r="520" spans="24:31" x14ac:dyDescent="0.25">
      <c r="X520" s="135" t="s">
        <v>728</v>
      </c>
      <c r="Y520" s="135" t="s">
        <v>701</v>
      </c>
      <c r="Z520" s="136" t="s">
        <v>725</v>
      </c>
      <c r="AA520" s="137" t="s">
        <v>1733</v>
      </c>
      <c r="AB520" s="135">
        <v>2</v>
      </c>
      <c r="AC520" s="135">
        <v>50</v>
      </c>
      <c r="AD520" s="138">
        <v>128</v>
      </c>
      <c r="AE520" s="138">
        <v>128</v>
      </c>
    </row>
    <row r="521" spans="24:31" x14ac:dyDescent="0.25">
      <c r="X521" s="135" t="s">
        <v>729</v>
      </c>
      <c r="Y521" s="135" t="s">
        <v>708</v>
      </c>
      <c r="Z521" s="136" t="s">
        <v>730</v>
      </c>
      <c r="AA521" s="137" t="s">
        <v>1733</v>
      </c>
      <c r="AB521" s="135">
        <v>2</v>
      </c>
      <c r="AC521" s="135">
        <v>135</v>
      </c>
      <c r="AD521" s="138">
        <v>310</v>
      </c>
      <c r="AE521" s="138">
        <v>310</v>
      </c>
    </row>
    <row r="522" spans="24:31" x14ac:dyDescent="0.25">
      <c r="X522" s="135" t="s">
        <v>731</v>
      </c>
      <c r="Y522" s="135" t="s">
        <v>683</v>
      </c>
      <c r="Z522" s="136" t="s">
        <v>732</v>
      </c>
      <c r="AA522" s="137" t="s">
        <v>1735</v>
      </c>
      <c r="AB522" s="135">
        <v>3</v>
      </c>
      <c r="AC522" s="135">
        <v>40</v>
      </c>
      <c r="AD522" s="138">
        <v>106</v>
      </c>
      <c r="AE522" s="138">
        <v>106</v>
      </c>
    </row>
    <row r="523" spans="24:31" x14ac:dyDescent="0.25">
      <c r="X523" s="135" t="s">
        <v>733</v>
      </c>
      <c r="Y523" s="135" t="s">
        <v>683</v>
      </c>
      <c r="Z523" s="136" t="s">
        <v>734</v>
      </c>
      <c r="AA523" s="137" t="s">
        <v>1735</v>
      </c>
      <c r="AB523" s="135">
        <v>3</v>
      </c>
      <c r="AC523" s="135">
        <v>40</v>
      </c>
      <c r="AD523" s="138">
        <v>108</v>
      </c>
      <c r="AE523" s="138">
        <v>108</v>
      </c>
    </row>
    <row r="524" spans="24:31" x14ac:dyDescent="0.25">
      <c r="X524" s="135" t="s">
        <v>735</v>
      </c>
      <c r="Y524" s="135" t="s">
        <v>683</v>
      </c>
      <c r="Z524" s="136" t="s">
        <v>736</v>
      </c>
      <c r="AA524" s="137" t="s">
        <v>1735</v>
      </c>
      <c r="AB524" s="135">
        <v>4</v>
      </c>
      <c r="AC524" s="135">
        <v>40</v>
      </c>
      <c r="AD524" s="138">
        <v>134</v>
      </c>
      <c r="AE524" s="138">
        <v>134</v>
      </c>
    </row>
    <row r="525" spans="24:31" x14ac:dyDescent="0.25">
      <c r="X525" s="135" t="s">
        <v>737</v>
      </c>
      <c r="Y525" s="135" t="s">
        <v>683</v>
      </c>
      <c r="Z525" s="136" t="s">
        <v>738</v>
      </c>
      <c r="AA525" s="137" t="s">
        <v>1735</v>
      </c>
      <c r="AB525" s="135">
        <v>4</v>
      </c>
      <c r="AC525" s="135">
        <v>40</v>
      </c>
      <c r="AD525" s="138">
        <v>126</v>
      </c>
      <c r="AE525" s="138">
        <v>126</v>
      </c>
    </row>
    <row r="526" spans="24:31" x14ac:dyDescent="0.25">
      <c r="X526" s="135" t="s">
        <v>739</v>
      </c>
      <c r="Y526" s="135" t="s">
        <v>740</v>
      </c>
      <c r="Z526" s="136" t="s">
        <v>741</v>
      </c>
      <c r="AA526" s="137" t="s">
        <v>1735</v>
      </c>
      <c r="AB526" s="135">
        <v>1</v>
      </c>
      <c r="AC526" s="135">
        <v>55</v>
      </c>
      <c r="AD526" s="138">
        <v>68</v>
      </c>
      <c r="AE526" s="138">
        <v>68</v>
      </c>
    </row>
    <row r="527" spans="24:31" x14ac:dyDescent="0.25">
      <c r="X527" s="135" t="s">
        <v>742</v>
      </c>
      <c r="Y527" s="135" t="s">
        <v>740</v>
      </c>
      <c r="Z527" s="136" t="s">
        <v>743</v>
      </c>
      <c r="AA527" s="137" t="s">
        <v>142</v>
      </c>
      <c r="AB527" s="135">
        <v>1</v>
      </c>
      <c r="AC527" s="135">
        <v>55</v>
      </c>
      <c r="AD527" s="138">
        <v>76</v>
      </c>
      <c r="AE527" s="138">
        <v>76</v>
      </c>
    </row>
    <row r="528" spans="24:31" x14ac:dyDescent="0.25">
      <c r="X528" s="135" t="s">
        <v>744</v>
      </c>
      <c r="Y528" s="135" t="s">
        <v>745</v>
      </c>
      <c r="Z528" s="136" t="s">
        <v>746</v>
      </c>
      <c r="AA528" s="137" t="s">
        <v>1733</v>
      </c>
      <c r="AB528" s="135">
        <v>1</v>
      </c>
      <c r="AC528" s="135">
        <v>85</v>
      </c>
      <c r="AD528" s="138">
        <v>120</v>
      </c>
      <c r="AE528" s="138">
        <v>120</v>
      </c>
    </row>
    <row r="529" spans="24:31" x14ac:dyDescent="0.25">
      <c r="X529" s="135" t="s">
        <v>747</v>
      </c>
      <c r="Y529" s="135" t="s">
        <v>740</v>
      </c>
      <c r="Z529" s="136" t="s">
        <v>743</v>
      </c>
      <c r="AA529" s="137" t="s">
        <v>1733</v>
      </c>
      <c r="AB529" s="135">
        <v>1</v>
      </c>
      <c r="AC529" s="135">
        <v>55</v>
      </c>
      <c r="AD529" s="138">
        <v>90</v>
      </c>
      <c r="AE529" s="138">
        <v>90</v>
      </c>
    </row>
    <row r="530" spans="24:31" x14ac:dyDescent="0.25">
      <c r="X530" s="135" t="s">
        <v>748</v>
      </c>
      <c r="Y530" s="135" t="s">
        <v>749</v>
      </c>
      <c r="Z530" s="136" t="s">
        <v>750</v>
      </c>
      <c r="AA530" s="137" t="s">
        <v>1733</v>
      </c>
      <c r="AB530" s="135">
        <v>1</v>
      </c>
      <c r="AC530" s="135">
        <v>160</v>
      </c>
      <c r="AD530" s="138">
        <v>180</v>
      </c>
      <c r="AE530" s="138">
        <v>180</v>
      </c>
    </row>
    <row r="531" spans="24:31" x14ac:dyDescent="0.25">
      <c r="X531" s="135" t="s">
        <v>751</v>
      </c>
      <c r="Y531" s="135" t="s">
        <v>752</v>
      </c>
      <c r="Z531" s="136" t="s">
        <v>753</v>
      </c>
      <c r="AA531" s="137" t="s">
        <v>1735</v>
      </c>
      <c r="AB531" s="135">
        <v>2</v>
      </c>
      <c r="AC531" s="135">
        <v>65</v>
      </c>
      <c r="AD531" s="138">
        <v>147</v>
      </c>
      <c r="AE531" s="138">
        <v>147</v>
      </c>
    </row>
    <row r="532" spans="24:31" x14ac:dyDescent="0.25">
      <c r="X532" s="135" t="s">
        <v>754</v>
      </c>
      <c r="Y532" s="135" t="s">
        <v>740</v>
      </c>
      <c r="Z532" s="136" t="s">
        <v>755</v>
      </c>
      <c r="AA532" s="137" t="s">
        <v>1735</v>
      </c>
      <c r="AB532" s="135">
        <v>2</v>
      </c>
      <c r="AC532" s="135">
        <v>55</v>
      </c>
      <c r="AD532" s="138">
        <v>108</v>
      </c>
      <c r="AE532" s="138">
        <v>108</v>
      </c>
    </row>
    <row r="533" spans="24:31" x14ac:dyDescent="0.25">
      <c r="X533" s="135" t="s">
        <v>756</v>
      </c>
      <c r="Y533" s="135" t="s">
        <v>740</v>
      </c>
      <c r="Z533" s="136" t="s">
        <v>757</v>
      </c>
      <c r="AA533" s="137" t="s">
        <v>142</v>
      </c>
      <c r="AB533" s="135">
        <v>2</v>
      </c>
      <c r="AC533" s="135">
        <v>55</v>
      </c>
      <c r="AD533" s="138">
        <v>122</v>
      </c>
      <c r="AE533" s="138">
        <v>122</v>
      </c>
    </row>
    <row r="534" spans="24:31" x14ac:dyDescent="0.25">
      <c r="X534" s="135" t="s">
        <v>758</v>
      </c>
      <c r="Y534" s="135" t="s">
        <v>745</v>
      </c>
      <c r="Z534" s="136" t="s">
        <v>759</v>
      </c>
      <c r="AA534" s="137" t="s">
        <v>142</v>
      </c>
      <c r="AB534" s="135">
        <v>2</v>
      </c>
      <c r="AC534" s="135">
        <v>85</v>
      </c>
      <c r="AD534" s="138">
        <v>194</v>
      </c>
      <c r="AE534" s="138">
        <v>194</v>
      </c>
    </row>
    <row r="535" spans="24:31" x14ac:dyDescent="0.25">
      <c r="X535" s="135" t="s">
        <v>760</v>
      </c>
      <c r="Y535" s="135" t="s">
        <v>745</v>
      </c>
      <c r="Z535" s="136" t="s">
        <v>759</v>
      </c>
      <c r="AA535" s="137" t="s">
        <v>1733</v>
      </c>
      <c r="AB535" s="135">
        <v>2</v>
      </c>
      <c r="AC535" s="135">
        <v>85</v>
      </c>
      <c r="AD535" s="138">
        <v>220</v>
      </c>
      <c r="AE535" s="138">
        <v>220</v>
      </c>
    </row>
    <row r="536" spans="24:31" x14ac:dyDescent="0.25">
      <c r="X536" s="135" t="s">
        <v>761</v>
      </c>
      <c r="Y536" s="135" t="s">
        <v>740</v>
      </c>
      <c r="Z536" s="136" t="s">
        <v>757</v>
      </c>
      <c r="AA536" s="137" t="s">
        <v>1735</v>
      </c>
      <c r="AB536" s="135">
        <v>2</v>
      </c>
      <c r="AC536" s="135">
        <v>55</v>
      </c>
      <c r="AD536" s="138">
        <v>108</v>
      </c>
      <c r="AE536" s="138">
        <v>108</v>
      </c>
    </row>
    <row r="537" spans="24:31" x14ac:dyDescent="0.25">
      <c r="X537" s="135" t="s">
        <v>762</v>
      </c>
      <c r="Y537" s="135" t="s">
        <v>740</v>
      </c>
      <c r="Z537" s="136" t="s">
        <v>757</v>
      </c>
      <c r="AA537" s="137" t="s">
        <v>1733</v>
      </c>
      <c r="AB537" s="135">
        <v>2</v>
      </c>
      <c r="AC537" s="135">
        <v>55</v>
      </c>
      <c r="AD537" s="138">
        <v>145</v>
      </c>
      <c r="AE537" s="138">
        <v>145</v>
      </c>
    </row>
    <row r="538" spans="24:31" x14ac:dyDescent="0.25">
      <c r="X538" s="135" t="s">
        <v>763</v>
      </c>
      <c r="Y538" s="135" t="s">
        <v>749</v>
      </c>
      <c r="Z538" s="136" t="s">
        <v>764</v>
      </c>
      <c r="AA538" s="137" t="s">
        <v>1733</v>
      </c>
      <c r="AB538" s="135">
        <v>2</v>
      </c>
      <c r="AC538" s="135">
        <v>160</v>
      </c>
      <c r="AD538" s="138">
        <v>330</v>
      </c>
      <c r="AE538" s="138">
        <v>330</v>
      </c>
    </row>
    <row r="539" spans="24:31" x14ac:dyDescent="0.25">
      <c r="X539" s="135" t="s">
        <v>765</v>
      </c>
      <c r="Y539" s="135" t="s">
        <v>740</v>
      </c>
      <c r="Z539" s="136" t="s">
        <v>766</v>
      </c>
      <c r="AA539" s="137" t="s">
        <v>1735</v>
      </c>
      <c r="AB539" s="135">
        <v>3</v>
      </c>
      <c r="AC539" s="135">
        <v>55</v>
      </c>
      <c r="AD539" s="138">
        <v>176</v>
      </c>
      <c r="AE539" s="138">
        <v>176</v>
      </c>
    </row>
    <row r="540" spans="24:31" x14ac:dyDescent="0.25">
      <c r="X540" s="135" t="s">
        <v>767</v>
      </c>
      <c r="Y540" s="135" t="s">
        <v>740</v>
      </c>
      <c r="Z540" s="136" t="s">
        <v>768</v>
      </c>
      <c r="AA540" s="137" t="s">
        <v>1733</v>
      </c>
      <c r="AB540" s="135">
        <v>3</v>
      </c>
      <c r="AC540" s="135">
        <v>55</v>
      </c>
      <c r="AD540" s="138">
        <v>202</v>
      </c>
      <c r="AE540" s="138">
        <v>202</v>
      </c>
    </row>
    <row r="541" spans="24:31" x14ac:dyDescent="0.25">
      <c r="X541" s="135" t="s">
        <v>769</v>
      </c>
      <c r="Y541" s="135" t="s">
        <v>740</v>
      </c>
      <c r="Z541" s="136" t="s">
        <v>770</v>
      </c>
      <c r="AA541" s="137" t="s">
        <v>1735</v>
      </c>
      <c r="AB541" s="135">
        <v>4</v>
      </c>
      <c r="AC541" s="135">
        <v>55</v>
      </c>
      <c r="AD541" s="138">
        <v>216</v>
      </c>
      <c r="AE541" s="138">
        <v>216</v>
      </c>
    </row>
    <row r="542" spans="24:31" x14ac:dyDescent="0.25">
      <c r="X542" s="135" t="s">
        <v>771</v>
      </c>
      <c r="Y542" s="135" t="s">
        <v>740</v>
      </c>
      <c r="Z542" s="136" t="s">
        <v>772</v>
      </c>
      <c r="AA542" s="137" t="s">
        <v>142</v>
      </c>
      <c r="AB542" s="135">
        <v>4</v>
      </c>
      <c r="AC542" s="135">
        <v>55</v>
      </c>
      <c r="AD542" s="138">
        <v>230</v>
      </c>
      <c r="AE542" s="138">
        <v>230</v>
      </c>
    </row>
    <row r="543" spans="24:31" x14ac:dyDescent="0.25">
      <c r="X543" s="135" t="s">
        <v>773</v>
      </c>
      <c r="Y543" s="135" t="s">
        <v>745</v>
      </c>
      <c r="Z543" s="136" t="s">
        <v>774</v>
      </c>
      <c r="AA543" s="137" t="s">
        <v>142</v>
      </c>
      <c r="AB543" s="135">
        <v>4</v>
      </c>
      <c r="AC543" s="135">
        <v>85</v>
      </c>
      <c r="AD543" s="138">
        <v>388</v>
      </c>
      <c r="AE543" s="138">
        <v>388</v>
      </c>
    </row>
    <row r="544" spans="24:31" x14ac:dyDescent="0.25">
      <c r="X544" s="135" t="s">
        <v>775</v>
      </c>
      <c r="Y544" s="135" t="s">
        <v>740</v>
      </c>
      <c r="Z544" s="136" t="s">
        <v>772</v>
      </c>
      <c r="AA544" s="137" t="s">
        <v>1733</v>
      </c>
      <c r="AB544" s="135">
        <v>4</v>
      </c>
      <c r="AC544" s="135">
        <v>55</v>
      </c>
      <c r="AD544" s="138">
        <v>244</v>
      </c>
      <c r="AE544" s="138">
        <v>244</v>
      </c>
    </row>
    <row r="545" spans="24:31" x14ac:dyDescent="0.25">
      <c r="X545" s="135" t="s">
        <v>776</v>
      </c>
      <c r="Y545" s="135" t="s">
        <v>779</v>
      </c>
      <c r="Z545" s="136" t="s">
        <v>780</v>
      </c>
      <c r="AA545" s="137" t="s">
        <v>142</v>
      </c>
      <c r="AB545" s="135">
        <v>1</v>
      </c>
      <c r="AC545" s="135">
        <v>60</v>
      </c>
      <c r="AD545" s="138">
        <v>61</v>
      </c>
      <c r="AE545" s="138">
        <v>61</v>
      </c>
    </row>
    <row r="546" spans="24:31" x14ac:dyDescent="0.25">
      <c r="X546" s="135" t="s">
        <v>781</v>
      </c>
      <c r="Y546" s="135" t="s">
        <v>779</v>
      </c>
      <c r="Z546" s="136" t="s">
        <v>782</v>
      </c>
      <c r="AA546" s="137" t="s">
        <v>142</v>
      </c>
      <c r="AB546" s="135">
        <v>1</v>
      </c>
      <c r="AC546" s="135">
        <v>60</v>
      </c>
      <c r="AD546" s="138">
        <v>62</v>
      </c>
      <c r="AE546" s="138">
        <v>62</v>
      </c>
    </row>
    <row r="547" spans="24:31" x14ac:dyDescent="0.25">
      <c r="X547" s="135" t="s">
        <v>783</v>
      </c>
      <c r="Y547" s="135" t="s">
        <v>784</v>
      </c>
      <c r="Z547" s="136" t="s">
        <v>785</v>
      </c>
      <c r="AA547" s="137" t="s">
        <v>1735</v>
      </c>
      <c r="AB547" s="135">
        <v>1</v>
      </c>
      <c r="AC547" s="135">
        <v>95</v>
      </c>
      <c r="AD547" s="138">
        <v>80</v>
      </c>
      <c r="AE547" s="138">
        <v>80</v>
      </c>
    </row>
    <row r="548" spans="24:31" x14ac:dyDescent="0.25">
      <c r="X548" s="135" t="s">
        <v>786</v>
      </c>
      <c r="Y548" s="135" t="s">
        <v>784</v>
      </c>
      <c r="Z548" s="136" t="s">
        <v>787</v>
      </c>
      <c r="AA548" s="137" t="s">
        <v>1735</v>
      </c>
      <c r="AB548" s="135">
        <v>1</v>
      </c>
      <c r="AC548" s="135">
        <v>95</v>
      </c>
      <c r="AD548" s="138">
        <v>85</v>
      </c>
      <c r="AE548" s="138">
        <v>85</v>
      </c>
    </row>
    <row r="549" spans="24:31" x14ac:dyDescent="0.25">
      <c r="X549" s="135" t="s">
        <v>788</v>
      </c>
      <c r="Y549" s="135" t="s">
        <v>784</v>
      </c>
      <c r="Z549" s="136" t="s">
        <v>785</v>
      </c>
      <c r="AA549" s="137" t="s">
        <v>1733</v>
      </c>
      <c r="AB549" s="135">
        <v>1</v>
      </c>
      <c r="AC549" s="135">
        <v>95</v>
      </c>
      <c r="AD549" s="138">
        <v>125</v>
      </c>
      <c r="AE549" s="138">
        <v>125</v>
      </c>
    </row>
    <row r="550" spans="24:31" x14ac:dyDescent="0.25">
      <c r="X550" s="135" t="s">
        <v>789</v>
      </c>
      <c r="Y550" s="135" t="s">
        <v>779</v>
      </c>
      <c r="Z550" s="136" t="s">
        <v>780</v>
      </c>
      <c r="AA550" s="137" t="s">
        <v>1735</v>
      </c>
      <c r="AB550" s="135">
        <v>1</v>
      </c>
      <c r="AC550" s="135">
        <v>60</v>
      </c>
      <c r="AD550" s="138">
        <v>60</v>
      </c>
      <c r="AE550" s="138">
        <v>60</v>
      </c>
    </row>
    <row r="551" spans="24:31" x14ac:dyDescent="0.25">
      <c r="X551" s="135" t="s">
        <v>790</v>
      </c>
      <c r="Y551" s="135" t="s">
        <v>779</v>
      </c>
      <c r="Z551" s="136" t="s">
        <v>791</v>
      </c>
      <c r="AA551" s="137" t="s">
        <v>1735</v>
      </c>
      <c r="AB551" s="135">
        <v>1</v>
      </c>
      <c r="AC551" s="135">
        <v>60</v>
      </c>
      <c r="AD551" s="138">
        <v>55</v>
      </c>
      <c r="AE551" s="138">
        <v>55</v>
      </c>
    </row>
    <row r="552" spans="24:31" x14ac:dyDescent="0.25">
      <c r="X552" s="135" t="s">
        <v>792</v>
      </c>
      <c r="Y552" s="135" t="s">
        <v>779</v>
      </c>
      <c r="Z552" s="136" t="s">
        <v>780</v>
      </c>
      <c r="AA552" s="137" t="s">
        <v>1733</v>
      </c>
      <c r="AB552" s="135">
        <v>1</v>
      </c>
      <c r="AC552" s="135">
        <v>60</v>
      </c>
      <c r="AD552" s="138">
        <v>83</v>
      </c>
      <c r="AE552" s="138">
        <v>83</v>
      </c>
    </row>
    <row r="553" spans="24:31" x14ac:dyDescent="0.25">
      <c r="X553" s="135" t="s">
        <v>793</v>
      </c>
      <c r="Y553" s="135" t="s">
        <v>779</v>
      </c>
      <c r="Z553" s="136" t="s">
        <v>782</v>
      </c>
      <c r="AA553" s="137" t="s">
        <v>1733</v>
      </c>
      <c r="AB553" s="135">
        <v>1</v>
      </c>
      <c r="AC553" s="135">
        <v>60</v>
      </c>
      <c r="AD553" s="138">
        <v>64</v>
      </c>
      <c r="AE553" s="138">
        <v>64</v>
      </c>
    </row>
    <row r="554" spans="24:31" x14ac:dyDescent="0.25">
      <c r="X554" s="135" t="s">
        <v>794</v>
      </c>
      <c r="Y554" s="135" t="s">
        <v>795</v>
      </c>
      <c r="Z554" s="136" t="s">
        <v>796</v>
      </c>
      <c r="AA554" s="137" t="s">
        <v>1733</v>
      </c>
      <c r="AB554" s="135">
        <v>1</v>
      </c>
      <c r="AC554" s="135">
        <v>185</v>
      </c>
      <c r="AD554" s="138">
        <v>200</v>
      </c>
      <c r="AE554" s="138">
        <v>200</v>
      </c>
    </row>
    <row r="555" spans="24:31" x14ac:dyDescent="0.25">
      <c r="X555" s="135" t="s">
        <v>797</v>
      </c>
      <c r="Y555" s="135" t="s">
        <v>798</v>
      </c>
      <c r="Z555" s="136" t="s">
        <v>799</v>
      </c>
      <c r="AA555" s="137" t="s">
        <v>1735</v>
      </c>
      <c r="AB555" s="135">
        <v>1</v>
      </c>
      <c r="AC555" s="135">
        <v>59</v>
      </c>
      <c r="AD555" s="138">
        <v>58</v>
      </c>
      <c r="AE555" s="138">
        <v>58</v>
      </c>
    </row>
    <row r="556" spans="24:31" x14ac:dyDescent="0.25">
      <c r="X556" s="135" t="s">
        <v>800</v>
      </c>
      <c r="Y556" s="135" t="s">
        <v>798</v>
      </c>
      <c r="Z556" s="136" t="s">
        <v>801</v>
      </c>
      <c r="AA556" s="137" t="s">
        <v>1735</v>
      </c>
      <c r="AB556" s="135">
        <v>1</v>
      </c>
      <c r="AC556" s="135">
        <v>59</v>
      </c>
      <c r="AD556" s="138">
        <v>55</v>
      </c>
      <c r="AE556" s="138">
        <v>55</v>
      </c>
    </row>
    <row r="557" spans="24:31" x14ac:dyDescent="0.25">
      <c r="X557" s="135" t="s">
        <v>802</v>
      </c>
      <c r="Y557" s="135" t="s">
        <v>798</v>
      </c>
      <c r="Z557" s="136" t="s">
        <v>803</v>
      </c>
      <c r="AA557" s="137" t="s">
        <v>1735</v>
      </c>
      <c r="AB557" s="135">
        <v>1</v>
      </c>
      <c r="AC557" s="135">
        <v>59</v>
      </c>
      <c r="AD557" s="138">
        <v>49</v>
      </c>
      <c r="AE557" s="138">
        <v>49</v>
      </c>
    </row>
    <row r="558" spans="24:31" x14ac:dyDescent="0.25">
      <c r="X558" s="135" t="s">
        <v>804</v>
      </c>
      <c r="Y558" s="135" t="s">
        <v>798</v>
      </c>
      <c r="Z558" s="136" t="s">
        <v>805</v>
      </c>
      <c r="AA558" s="137" t="s">
        <v>1735</v>
      </c>
      <c r="AB558" s="135">
        <v>1</v>
      </c>
      <c r="AC558" s="135">
        <v>59</v>
      </c>
      <c r="AD558" s="138">
        <v>68</v>
      </c>
      <c r="AE558" s="138">
        <v>68</v>
      </c>
    </row>
    <row r="559" spans="24:31" x14ac:dyDescent="0.25">
      <c r="X559" s="135" t="s">
        <v>806</v>
      </c>
      <c r="Y559" s="135" t="s">
        <v>798</v>
      </c>
      <c r="Z559" s="136" t="s">
        <v>807</v>
      </c>
      <c r="AA559" s="137" t="s">
        <v>1735</v>
      </c>
      <c r="AB559" s="135">
        <v>1</v>
      </c>
      <c r="AC559" s="135">
        <v>59</v>
      </c>
      <c r="AD559" s="138">
        <v>57</v>
      </c>
      <c r="AE559" s="138">
        <v>57</v>
      </c>
    </row>
    <row r="560" spans="24:31" x14ac:dyDescent="0.25">
      <c r="X560" s="135" t="s">
        <v>808</v>
      </c>
      <c r="Y560" s="135" t="s">
        <v>798</v>
      </c>
      <c r="Z560" s="136" t="s">
        <v>809</v>
      </c>
      <c r="AA560" s="137" t="s">
        <v>1735</v>
      </c>
      <c r="AB560" s="135">
        <v>1</v>
      </c>
      <c r="AC560" s="135">
        <v>59</v>
      </c>
      <c r="AD560" s="138">
        <v>71</v>
      </c>
      <c r="AE560" s="138">
        <v>71</v>
      </c>
    </row>
    <row r="561" spans="24:31" x14ac:dyDescent="0.25">
      <c r="X561" s="135" t="s">
        <v>810</v>
      </c>
      <c r="Y561" s="135" t="s">
        <v>811</v>
      </c>
      <c r="Z561" s="136" t="s">
        <v>812</v>
      </c>
      <c r="AA561" s="137" t="s">
        <v>1735</v>
      </c>
      <c r="AB561" s="135">
        <v>1</v>
      </c>
      <c r="AC561" s="135">
        <v>86</v>
      </c>
      <c r="AD561" s="138">
        <v>85</v>
      </c>
      <c r="AE561" s="138">
        <v>85</v>
      </c>
    </row>
    <row r="562" spans="24:31" x14ac:dyDescent="0.25">
      <c r="X562" s="135" t="s">
        <v>813</v>
      </c>
      <c r="Y562" s="135" t="s">
        <v>811</v>
      </c>
      <c r="Z562" s="136" t="s">
        <v>838</v>
      </c>
      <c r="AA562" s="137" t="s">
        <v>1735</v>
      </c>
      <c r="AB562" s="135">
        <v>1</v>
      </c>
      <c r="AC562" s="135">
        <v>86</v>
      </c>
      <c r="AD562" s="138">
        <v>80</v>
      </c>
      <c r="AE562" s="138">
        <v>80</v>
      </c>
    </row>
    <row r="563" spans="24:31" x14ac:dyDescent="0.25">
      <c r="X563" s="135" t="s">
        <v>839</v>
      </c>
      <c r="Y563" s="135" t="s">
        <v>840</v>
      </c>
      <c r="Z563" s="136" t="s">
        <v>841</v>
      </c>
      <c r="AA563" s="137" t="s">
        <v>142</v>
      </c>
      <c r="AB563" s="135">
        <v>1</v>
      </c>
      <c r="AC563" s="135">
        <v>75</v>
      </c>
      <c r="AD563" s="138">
        <v>91</v>
      </c>
      <c r="AE563" s="138">
        <v>91</v>
      </c>
    </row>
    <row r="564" spans="24:31" x14ac:dyDescent="0.25">
      <c r="X564" s="135" t="s">
        <v>843</v>
      </c>
      <c r="Y564" s="135" t="s">
        <v>842</v>
      </c>
      <c r="Z564" s="136" t="s">
        <v>844</v>
      </c>
      <c r="AA564" s="137" t="s">
        <v>142</v>
      </c>
      <c r="AB564" s="135">
        <v>1</v>
      </c>
      <c r="AC564" s="135">
        <v>110</v>
      </c>
      <c r="AD564" s="138">
        <v>132</v>
      </c>
      <c r="AE564" s="138">
        <v>132</v>
      </c>
    </row>
    <row r="565" spans="24:31" x14ac:dyDescent="0.25">
      <c r="X565" s="135" t="s">
        <v>845</v>
      </c>
      <c r="Y565" s="135" t="s">
        <v>842</v>
      </c>
      <c r="Z565" s="136" t="s">
        <v>846</v>
      </c>
      <c r="AA565" s="137" t="s">
        <v>1735</v>
      </c>
      <c r="AB565" s="135">
        <v>1</v>
      </c>
      <c r="AC565" s="135">
        <v>110</v>
      </c>
      <c r="AD565" s="138">
        <v>98</v>
      </c>
      <c r="AE565" s="138">
        <v>98</v>
      </c>
    </row>
    <row r="566" spans="24:31" x14ac:dyDescent="0.25">
      <c r="X566" s="135" t="s">
        <v>847</v>
      </c>
      <c r="Y566" s="135" t="s">
        <v>842</v>
      </c>
      <c r="Z566" s="136" t="s">
        <v>844</v>
      </c>
      <c r="AA566" s="137" t="s">
        <v>1733</v>
      </c>
      <c r="AB566" s="135">
        <v>1</v>
      </c>
      <c r="AC566" s="135">
        <v>110</v>
      </c>
      <c r="AD566" s="138">
        <v>145</v>
      </c>
      <c r="AE566" s="138">
        <v>145</v>
      </c>
    </row>
    <row r="567" spans="24:31" x14ac:dyDescent="0.25">
      <c r="X567" s="135" t="s">
        <v>848</v>
      </c>
      <c r="Y567" s="135" t="s">
        <v>840</v>
      </c>
      <c r="Z567" s="136" t="s">
        <v>849</v>
      </c>
      <c r="AA567" s="137" t="s">
        <v>1735</v>
      </c>
      <c r="AB567" s="135">
        <v>1</v>
      </c>
      <c r="AC567" s="135">
        <v>75</v>
      </c>
      <c r="AD567" s="138">
        <v>70</v>
      </c>
      <c r="AE567" s="138">
        <v>70</v>
      </c>
    </row>
    <row r="568" spans="24:31" x14ac:dyDescent="0.25">
      <c r="X568" s="135" t="s">
        <v>850</v>
      </c>
      <c r="Y568" s="135" t="s">
        <v>840</v>
      </c>
      <c r="Z568" s="136" t="s">
        <v>851</v>
      </c>
      <c r="AA568" s="137" t="s">
        <v>1735</v>
      </c>
      <c r="AB568" s="135">
        <v>1</v>
      </c>
      <c r="AC568" s="135">
        <v>75</v>
      </c>
      <c r="AD568" s="138">
        <v>67</v>
      </c>
      <c r="AE568" s="138">
        <v>67</v>
      </c>
    </row>
    <row r="569" spans="24:31" x14ac:dyDescent="0.25">
      <c r="X569" s="135" t="s">
        <v>852</v>
      </c>
      <c r="Y569" s="135" t="s">
        <v>840</v>
      </c>
      <c r="Z569" s="136" t="s">
        <v>841</v>
      </c>
      <c r="AA569" s="137" t="s">
        <v>1733</v>
      </c>
      <c r="AB569" s="135">
        <v>1</v>
      </c>
      <c r="AC569" s="135">
        <v>75</v>
      </c>
      <c r="AD569" s="138">
        <v>100</v>
      </c>
      <c r="AE569" s="138">
        <v>100</v>
      </c>
    </row>
    <row r="570" spans="24:31" x14ac:dyDescent="0.25">
      <c r="X570" s="135" t="s">
        <v>853</v>
      </c>
      <c r="Y570" s="135" t="s">
        <v>854</v>
      </c>
      <c r="Z570" s="136" t="s">
        <v>855</v>
      </c>
      <c r="AA570" s="137" t="s">
        <v>1733</v>
      </c>
      <c r="AB570" s="135">
        <v>1</v>
      </c>
      <c r="AC570" s="135">
        <v>215</v>
      </c>
      <c r="AD570" s="138">
        <v>230</v>
      </c>
      <c r="AE570" s="138">
        <v>230</v>
      </c>
    </row>
    <row r="571" spans="24:31" x14ac:dyDescent="0.25">
      <c r="X571" s="135" t="s">
        <v>856</v>
      </c>
      <c r="Y571" s="135" t="s">
        <v>779</v>
      </c>
      <c r="Z571" s="136" t="s">
        <v>857</v>
      </c>
      <c r="AA571" s="137" t="s">
        <v>142</v>
      </c>
      <c r="AB571" s="135">
        <v>2</v>
      </c>
      <c r="AC571" s="135">
        <v>60</v>
      </c>
      <c r="AD571" s="138">
        <v>123</v>
      </c>
      <c r="AE571" s="138">
        <v>123</v>
      </c>
    </row>
    <row r="572" spans="24:31" x14ac:dyDescent="0.25">
      <c r="X572" s="135" t="s">
        <v>858</v>
      </c>
      <c r="Y572" s="135" t="s">
        <v>784</v>
      </c>
      <c r="Z572" s="136" t="s">
        <v>859</v>
      </c>
      <c r="AA572" s="137" t="s">
        <v>142</v>
      </c>
      <c r="AB572" s="135">
        <v>2</v>
      </c>
      <c r="AC572" s="135">
        <v>95</v>
      </c>
      <c r="AD572" s="138">
        <v>207</v>
      </c>
      <c r="AE572" s="138">
        <v>207</v>
      </c>
    </row>
    <row r="573" spans="24:31" x14ac:dyDescent="0.25">
      <c r="X573" s="135" t="s">
        <v>860</v>
      </c>
      <c r="Y573" s="135" t="s">
        <v>784</v>
      </c>
      <c r="Z573" s="136" t="s">
        <v>859</v>
      </c>
      <c r="AA573" s="137" t="s">
        <v>1735</v>
      </c>
      <c r="AB573" s="135">
        <v>2</v>
      </c>
      <c r="AC573" s="135">
        <v>95</v>
      </c>
      <c r="AD573" s="138">
        <v>170</v>
      </c>
      <c r="AE573" s="138">
        <v>170</v>
      </c>
    </row>
    <row r="574" spans="24:31" x14ac:dyDescent="0.25">
      <c r="X574" s="135" t="s">
        <v>861</v>
      </c>
      <c r="Y574" s="135" t="s">
        <v>784</v>
      </c>
      <c r="Z574" s="136" t="s">
        <v>859</v>
      </c>
      <c r="AA574" s="137" t="s">
        <v>1733</v>
      </c>
      <c r="AB574" s="135">
        <v>2</v>
      </c>
      <c r="AC574" s="135">
        <v>95</v>
      </c>
      <c r="AD574" s="138">
        <v>227</v>
      </c>
      <c r="AE574" s="138">
        <v>227</v>
      </c>
    </row>
    <row r="575" spans="24:31" x14ac:dyDescent="0.25">
      <c r="X575" s="135" t="s">
        <v>862</v>
      </c>
      <c r="Y575" s="135" t="s">
        <v>779</v>
      </c>
      <c r="Z575" s="136" t="s">
        <v>857</v>
      </c>
      <c r="AA575" s="137" t="s">
        <v>1735</v>
      </c>
      <c r="AB575" s="135">
        <v>2</v>
      </c>
      <c r="AC575" s="135">
        <v>60</v>
      </c>
      <c r="AD575" s="138">
        <v>110</v>
      </c>
      <c r="AE575" s="138">
        <v>110</v>
      </c>
    </row>
    <row r="576" spans="24:31" x14ac:dyDescent="0.25">
      <c r="X576" s="140" t="s">
        <v>863</v>
      </c>
      <c r="Y576" s="140" t="s">
        <v>779</v>
      </c>
      <c r="Z576" s="141" t="s">
        <v>857</v>
      </c>
      <c r="AA576" s="142" t="s">
        <v>1733</v>
      </c>
      <c r="AB576" s="140">
        <v>2</v>
      </c>
      <c r="AC576" s="140">
        <v>60</v>
      </c>
      <c r="AD576" s="143">
        <v>138</v>
      </c>
      <c r="AE576" s="143">
        <v>138</v>
      </c>
    </row>
    <row r="577" spans="24:31" x14ac:dyDescent="0.25">
      <c r="X577" s="135" t="s">
        <v>864</v>
      </c>
      <c r="Y577" s="135" t="s">
        <v>795</v>
      </c>
      <c r="Z577" s="136" t="s">
        <v>865</v>
      </c>
      <c r="AA577" s="137" t="s">
        <v>1733</v>
      </c>
      <c r="AB577" s="135">
        <v>2</v>
      </c>
      <c r="AC577" s="135">
        <v>185</v>
      </c>
      <c r="AD577" s="138">
        <v>390</v>
      </c>
      <c r="AE577" s="138">
        <v>390</v>
      </c>
    </row>
    <row r="578" spans="24:31" x14ac:dyDescent="0.25">
      <c r="X578" s="135" t="s">
        <v>866</v>
      </c>
      <c r="Y578" s="135" t="s">
        <v>798</v>
      </c>
      <c r="Z578" s="136" t="s">
        <v>867</v>
      </c>
      <c r="AA578" s="137" t="s">
        <v>1735</v>
      </c>
      <c r="AB578" s="135">
        <v>2</v>
      </c>
      <c r="AC578" s="135">
        <v>59</v>
      </c>
      <c r="AD578" s="138">
        <v>109</v>
      </c>
      <c r="AE578" s="138">
        <v>109</v>
      </c>
    </row>
    <row r="579" spans="24:31" x14ac:dyDescent="0.25">
      <c r="X579" s="135" t="s">
        <v>868</v>
      </c>
      <c r="Y579" s="135" t="s">
        <v>798</v>
      </c>
      <c r="Z579" s="136" t="s">
        <v>869</v>
      </c>
      <c r="AA579" s="137" t="s">
        <v>1735</v>
      </c>
      <c r="AB579" s="135">
        <v>2</v>
      </c>
      <c r="AC579" s="135">
        <v>59</v>
      </c>
      <c r="AD579" s="138">
        <v>98</v>
      </c>
      <c r="AE579" s="138">
        <v>98</v>
      </c>
    </row>
    <row r="580" spans="24:31" x14ac:dyDescent="0.25">
      <c r="X580" s="135" t="s">
        <v>870</v>
      </c>
      <c r="Y580" s="135" t="s">
        <v>811</v>
      </c>
      <c r="Z580" s="136" t="s">
        <v>871</v>
      </c>
      <c r="AA580" s="137" t="s">
        <v>1735</v>
      </c>
      <c r="AB580" s="135">
        <v>2</v>
      </c>
      <c r="AC580" s="135">
        <v>86</v>
      </c>
      <c r="AD580" s="138">
        <v>160</v>
      </c>
      <c r="AE580" s="138">
        <v>160</v>
      </c>
    </row>
    <row r="581" spans="24:31" x14ac:dyDescent="0.25">
      <c r="X581" s="135" t="s">
        <v>872</v>
      </c>
      <c r="Y581" s="135" t="s">
        <v>840</v>
      </c>
      <c r="Z581" s="136" t="s">
        <v>873</v>
      </c>
      <c r="AA581" s="137" t="s">
        <v>142</v>
      </c>
      <c r="AB581" s="135">
        <v>2</v>
      </c>
      <c r="AC581" s="135">
        <v>75</v>
      </c>
      <c r="AD581" s="138">
        <v>158</v>
      </c>
      <c r="AE581" s="138">
        <v>158</v>
      </c>
    </row>
    <row r="582" spans="24:31" x14ac:dyDescent="0.25">
      <c r="X582" s="135" t="s">
        <v>874</v>
      </c>
      <c r="Y582" s="135" t="s">
        <v>842</v>
      </c>
      <c r="Z582" s="136" t="s">
        <v>875</v>
      </c>
      <c r="AA582" s="137" t="s">
        <v>142</v>
      </c>
      <c r="AB582" s="135">
        <v>2</v>
      </c>
      <c r="AC582" s="135">
        <v>110</v>
      </c>
      <c r="AD582" s="138">
        <v>237</v>
      </c>
      <c r="AE582" s="138">
        <v>237</v>
      </c>
    </row>
    <row r="583" spans="24:31" x14ac:dyDescent="0.25">
      <c r="X583" s="135" t="s">
        <v>876</v>
      </c>
      <c r="Y583" s="135" t="s">
        <v>842</v>
      </c>
      <c r="Z583" s="136" t="s">
        <v>875</v>
      </c>
      <c r="AA583" s="137" t="s">
        <v>1735</v>
      </c>
      <c r="AB583" s="135">
        <v>2</v>
      </c>
      <c r="AC583" s="135">
        <v>110</v>
      </c>
      <c r="AD583" s="138">
        <v>195</v>
      </c>
      <c r="AE583" s="138">
        <v>195</v>
      </c>
    </row>
    <row r="584" spans="24:31" x14ac:dyDescent="0.25">
      <c r="X584" s="135" t="s">
        <v>877</v>
      </c>
      <c r="Y584" s="135" t="s">
        <v>842</v>
      </c>
      <c r="Z584" s="136" t="s">
        <v>875</v>
      </c>
      <c r="AA584" s="137" t="s">
        <v>1733</v>
      </c>
      <c r="AB584" s="135">
        <v>2</v>
      </c>
      <c r="AC584" s="135">
        <v>110</v>
      </c>
      <c r="AD584" s="138">
        <v>257</v>
      </c>
      <c r="AE584" s="138">
        <v>257</v>
      </c>
    </row>
    <row r="585" spans="24:31" x14ac:dyDescent="0.25">
      <c r="X585" s="135" t="s">
        <v>878</v>
      </c>
      <c r="Y585" s="135" t="s">
        <v>840</v>
      </c>
      <c r="Z585" s="136" t="s">
        <v>879</v>
      </c>
      <c r="AA585" s="137" t="s">
        <v>1735</v>
      </c>
      <c r="AB585" s="135">
        <v>2</v>
      </c>
      <c r="AC585" s="135">
        <v>75</v>
      </c>
      <c r="AD585" s="138">
        <v>134</v>
      </c>
      <c r="AE585" s="138">
        <v>134</v>
      </c>
    </row>
    <row r="586" spans="24:31" x14ac:dyDescent="0.25">
      <c r="X586" s="135" t="s">
        <v>880</v>
      </c>
      <c r="Y586" s="135" t="s">
        <v>840</v>
      </c>
      <c r="Z586" s="136" t="s">
        <v>873</v>
      </c>
      <c r="AA586" s="137" t="s">
        <v>1733</v>
      </c>
      <c r="AB586" s="135">
        <v>2</v>
      </c>
      <c r="AC586" s="135">
        <v>75</v>
      </c>
      <c r="AD586" s="138">
        <v>173</v>
      </c>
      <c r="AE586" s="138">
        <v>173</v>
      </c>
    </row>
    <row r="587" spans="24:31" x14ac:dyDescent="0.25">
      <c r="X587" s="135" t="s">
        <v>881</v>
      </c>
      <c r="Y587" s="135" t="s">
        <v>854</v>
      </c>
      <c r="Z587" s="136" t="s">
        <v>882</v>
      </c>
      <c r="AA587" s="137" t="s">
        <v>1733</v>
      </c>
      <c r="AB587" s="135">
        <v>2</v>
      </c>
      <c r="AC587" s="135">
        <v>215</v>
      </c>
      <c r="AD587" s="138">
        <v>450</v>
      </c>
      <c r="AE587" s="138">
        <v>450</v>
      </c>
    </row>
    <row r="588" spans="24:31" x14ac:dyDescent="0.25">
      <c r="X588" s="135" t="s">
        <v>883</v>
      </c>
      <c r="Y588" s="135" t="s">
        <v>779</v>
      </c>
      <c r="Z588" s="136" t="s">
        <v>884</v>
      </c>
      <c r="AA588" s="137" t="s">
        <v>142</v>
      </c>
      <c r="AB588" s="135">
        <v>3</v>
      </c>
      <c r="AC588" s="135">
        <v>60</v>
      </c>
      <c r="AD588" s="138">
        <v>210</v>
      </c>
      <c r="AE588" s="138">
        <v>210</v>
      </c>
    </row>
    <row r="589" spans="24:31" x14ac:dyDescent="0.25">
      <c r="X589" s="135" t="s">
        <v>885</v>
      </c>
      <c r="Y589" s="135" t="s">
        <v>784</v>
      </c>
      <c r="Z589" s="136" t="s">
        <v>886</v>
      </c>
      <c r="AA589" s="137" t="s">
        <v>887</v>
      </c>
      <c r="AB589" s="135">
        <v>3</v>
      </c>
      <c r="AC589" s="135">
        <v>95</v>
      </c>
      <c r="AD589" s="138">
        <v>319</v>
      </c>
      <c r="AE589" s="138">
        <v>319</v>
      </c>
    </row>
    <row r="590" spans="24:31" x14ac:dyDescent="0.25">
      <c r="X590" s="135" t="s">
        <v>888</v>
      </c>
      <c r="Y590" s="135" t="s">
        <v>784</v>
      </c>
      <c r="Z590" s="136" t="s">
        <v>889</v>
      </c>
      <c r="AA590" s="137" t="s">
        <v>1733</v>
      </c>
      <c r="AB590" s="135">
        <v>3</v>
      </c>
      <c r="AC590" s="135">
        <v>95</v>
      </c>
      <c r="AD590" s="138">
        <v>352</v>
      </c>
      <c r="AE590" s="138">
        <v>352</v>
      </c>
    </row>
    <row r="591" spans="24:31" x14ac:dyDescent="0.25">
      <c r="X591" s="135" t="s">
        <v>890</v>
      </c>
      <c r="Y591" s="135" t="s">
        <v>779</v>
      </c>
      <c r="Z591" s="136" t="s">
        <v>884</v>
      </c>
      <c r="AA591" s="137" t="s">
        <v>1735</v>
      </c>
      <c r="AB591" s="135">
        <v>3</v>
      </c>
      <c r="AC591" s="135">
        <v>60</v>
      </c>
      <c r="AD591" s="138">
        <v>179</v>
      </c>
      <c r="AE591" s="138">
        <v>179</v>
      </c>
    </row>
    <row r="592" spans="24:31" x14ac:dyDescent="0.25">
      <c r="X592" s="135" t="s">
        <v>891</v>
      </c>
      <c r="Y592" s="135" t="s">
        <v>779</v>
      </c>
      <c r="Z592" s="136" t="s">
        <v>884</v>
      </c>
      <c r="AA592" s="137" t="s">
        <v>1733</v>
      </c>
      <c r="AB592" s="135">
        <v>3</v>
      </c>
      <c r="AC592" s="135">
        <v>60</v>
      </c>
      <c r="AD592" s="138">
        <v>221</v>
      </c>
      <c r="AE592" s="138">
        <v>221</v>
      </c>
    </row>
    <row r="593" spans="24:31" x14ac:dyDescent="0.25">
      <c r="X593" s="135" t="s">
        <v>892</v>
      </c>
      <c r="Y593" s="135" t="s">
        <v>795</v>
      </c>
      <c r="Z593" s="136" t="s">
        <v>893</v>
      </c>
      <c r="AA593" s="137" t="s">
        <v>1733</v>
      </c>
      <c r="AB593" s="135">
        <v>3</v>
      </c>
      <c r="AC593" s="135">
        <v>185</v>
      </c>
      <c r="AD593" s="138">
        <v>590</v>
      </c>
      <c r="AE593" s="138">
        <v>590</v>
      </c>
    </row>
    <row r="594" spans="24:31" x14ac:dyDescent="0.25">
      <c r="X594" s="135" t="s">
        <v>894</v>
      </c>
      <c r="Y594" s="135" t="s">
        <v>798</v>
      </c>
      <c r="Z594" s="136" t="s">
        <v>895</v>
      </c>
      <c r="AA594" s="137" t="s">
        <v>1735</v>
      </c>
      <c r="AB594" s="135">
        <v>3</v>
      </c>
      <c r="AC594" s="135">
        <v>59</v>
      </c>
      <c r="AD594" s="138">
        <v>167</v>
      </c>
      <c r="AE594" s="138">
        <v>167</v>
      </c>
    </row>
    <row r="595" spans="24:31" x14ac:dyDescent="0.25">
      <c r="X595" s="135" t="s">
        <v>896</v>
      </c>
      <c r="Y595" s="135" t="s">
        <v>842</v>
      </c>
      <c r="Z595" s="136" t="s">
        <v>897</v>
      </c>
      <c r="AA595" s="137" t="s">
        <v>1733</v>
      </c>
      <c r="AB595" s="135">
        <v>3</v>
      </c>
      <c r="AC595" s="135">
        <v>110</v>
      </c>
      <c r="AD595" s="138">
        <v>392</v>
      </c>
      <c r="AE595" s="138">
        <v>392</v>
      </c>
    </row>
    <row r="596" spans="24:31" x14ac:dyDescent="0.25">
      <c r="X596" s="135" t="s">
        <v>898</v>
      </c>
      <c r="Y596" s="135" t="s">
        <v>840</v>
      </c>
      <c r="Z596" s="136" t="s">
        <v>899</v>
      </c>
      <c r="AA596" s="137" t="s">
        <v>1733</v>
      </c>
      <c r="AB596" s="135">
        <v>3</v>
      </c>
      <c r="AC596" s="135">
        <v>75</v>
      </c>
      <c r="AD596" s="138">
        <v>273</v>
      </c>
      <c r="AE596" s="138">
        <v>273</v>
      </c>
    </row>
    <row r="597" spans="24:31" x14ac:dyDescent="0.25">
      <c r="X597" s="135" t="s">
        <v>900</v>
      </c>
      <c r="Y597" s="135" t="s">
        <v>854</v>
      </c>
      <c r="Z597" s="136" t="s">
        <v>901</v>
      </c>
      <c r="AA597" s="137" t="s">
        <v>1733</v>
      </c>
      <c r="AB597" s="135">
        <v>3</v>
      </c>
      <c r="AC597" s="135">
        <v>215</v>
      </c>
      <c r="AD597" s="138">
        <v>680</v>
      </c>
      <c r="AE597" s="138">
        <v>680</v>
      </c>
    </row>
    <row r="598" spans="24:31" x14ac:dyDescent="0.25">
      <c r="X598" s="135" t="s">
        <v>902</v>
      </c>
      <c r="Y598" s="135" t="s">
        <v>779</v>
      </c>
      <c r="Z598" s="136" t="s">
        <v>903</v>
      </c>
      <c r="AA598" s="137" t="s">
        <v>142</v>
      </c>
      <c r="AB598" s="135">
        <v>4</v>
      </c>
      <c r="AC598" s="135">
        <v>60</v>
      </c>
      <c r="AD598" s="138">
        <v>246</v>
      </c>
      <c r="AE598" s="138">
        <v>246</v>
      </c>
    </row>
    <row r="599" spans="24:31" x14ac:dyDescent="0.25">
      <c r="X599" s="135" t="s">
        <v>904</v>
      </c>
      <c r="Y599" s="135" t="s">
        <v>784</v>
      </c>
      <c r="Z599" s="136" t="s">
        <v>905</v>
      </c>
      <c r="AA599" s="137" t="s">
        <v>142</v>
      </c>
      <c r="AB599" s="135">
        <v>4</v>
      </c>
      <c r="AC599" s="135">
        <v>95</v>
      </c>
      <c r="AD599" s="138">
        <v>414</v>
      </c>
      <c r="AE599" s="138">
        <v>414</v>
      </c>
    </row>
    <row r="600" spans="24:31" x14ac:dyDescent="0.25">
      <c r="X600" s="135" t="s">
        <v>906</v>
      </c>
      <c r="Y600" s="135" t="s">
        <v>784</v>
      </c>
      <c r="Z600" s="136" t="s">
        <v>905</v>
      </c>
      <c r="AA600" s="137" t="s">
        <v>1735</v>
      </c>
      <c r="AB600" s="135">
        <v>4</v>
      </c>
      <c r="AC600" s="135">
        <v>95</v>
      </c>
      <c r="AD600" s="138">
        <v>340</v>
      </c>
      <c r="AE600" s="138">
        <v>340</v>
      </c>
    </row>
    <row r="601" spans="24:31" x14ac:dyDescent="0.25">
      <c r="X601" s="135" t="s">
        <v>907</v>
      </c>
      <c r="Y601" s="135" t="s">
        <v>784</v>
      </c>
      <c r="Z601" s="136" t="s">
        <v>905</v>
      </c>
      <c r="AA601" s="137" t="s">
        <v>1733</v>
      </c>
      <c r="AB601" s="135">
        <v>4</v>
      </c>
      <c r="AC601" s="135">
        <v>95</v>
      </c>
      <c r="AD601" s="138">
        <v>454</v>
      </c>
      <c r="AE601" s="138">
        <v>454</v>
      </c>
    </row>
    <row r="602" spans="24:31" x14ac:dyDescent="0.25">
      <c r="X602" s="135" t="s">
        <v>908</v>
      </c>
      <c r="Y602" s="135" t="s">
        <v>779</v>
      </c>
      <c r="Z602" s="136" t="s">
        <v>903</v>
      </c>
      <c r="AA602" s="137" t="s">
        <v>1735</v>
      </c>
      <c r="AB602" s="135">
        <v>4</v>
      </c>
      <c r="AC602" s="135">
        <v>60</v>
      </c>
      <c r="AD602" s="138">
        <v>220</v>
      </c>
      <c r="AE602" s="138">
        <v>220</v>
      </c>
    </row>
    <row r="603" spans="24:31" x14ac:dyDescent="0.25">
      <c r="X603" s="135" t="s">
        <v>909</v>
      </c>
      <c r="Y603" s="135" t="s">
        <v>779</v>
      </c>
      <c r="Z603" s="136" t="s">
        <v>903</v>
      </c>
      <c r="AA603" s="137" t="s">
        <v>1733</v>
      </c>
      <c r="AB603" s="135">
        <v>4</v>
      </c>
      <c r="AC603" s="135">
        <v>60</v>
      </c>
      <c r="AD603" s="138">
        <v>276</v>
      </c>
      <c r="AE603" s="138">
        <v>276</v>
      </c>
    </row>
    <row r="604" spans="24:31" x14ac:dyDescent="0.25">
      <c r="X604" s="135" t="s">
        <v>910</v>
      </c>
      <c r="Y604" s="135" t="s">
        <v>795</v>
      </c>
      <c r="Z604" s="136" t="s">
        <v>911</v>
      </c>
      <c r="AA604" s="137" t="s">
        <v>1733</v>
      </c>
      <c r="AB604" s="135">
        <v>4</v>
      </c>
      <c r="AC604" s="135">
        <v>185</v>
      </c>
      <c r="AD604" s="138">
        <v>780</v>
      </c>
      <c r="AE604" s="138">
        <v>780</v>
      </c>
    </row>
    <row r="605" spans="24:31" x14ac:dyDescent="0.25">
      <c r="X605" s="135" t="s">
        <v>912</v>
      </c>
      <c r="Y605" s="135" t="s">
        <v>798</v>
      </c>
      <c r="Z605" s="136" t="s">
        <v>913</v>
      </c>
      <c r="AA605" s="137" t="s">
        <v>1735</v>
      </c>
      <c r="AB605" s="135">
        <v>4</v>
      </c>
      <c r="AC605" s="135">
        <v>59</v>
      </c>
      <c r="AD605" s="138">
        <v>219</v>
      </c>
      <c r="AE605" s="138">
        <v>219</v>
      </c>
    </row>
    <row r="606" spans="24:31" x14ac:dyDescent="0.25">
      <c r="X606" s="135" t="s">
        <v>914</v>
      </c>
      <c r="Y606" s="135" t="s">
        <v>811</v>
      </c>
      <c r="Z606" s="136" t="s">
        <v>915</v>
      </c>
      <c r="AA606" s="137" t="s">
        <v>1735</v>
      </c>
      <c r="AB606" s="135">
        <v>4</v>
      </c>
      <c r="AC606" s="135">
        <v>86</v>
      </c>
      <c r="AD606" s="138">
        <v>320</v>
      </c>
      <c r="AE606" s="138">
        <v>320</v>
      </c>
    </row>
    <row r="607" spans="24:31" x14ac:dyDescent="0.25">
      <c r="X607" s="135" t="s">
        <v>916</v>
      </c>
      <c r="Y607" s="135" t="s">
        <v>840</v>
      </c>
      <c r="Z607" s="136" t="s">
        <v>917</v>
      </c>
      <c r="AA607" s="137" t="s">
        <v>142</v>
      </c>
      <c r="AB607" s="135">
        <v>4</v>
      </c>
      <c r="AC607" s="135">
        <v>75</v>
      </c>
      <c r="AD607" s="138">
        <v>316</v>
      </c>
      <c r="AE607" s="138">
        <v>316</v>
      </c>
    </row>
    <row r="608" spans="24:31" x14ac:dyDescent="0.25">
      <c r="X608" s="135" t="s">
        <v>918</v>
      </c>
      <c r="Y608" s="135" t="s">
        <v>842</v>
      </c>
      <c r="Z608" s="136" t="s">
        <v>919</v>
      </c>
      <c r="AA608" s="137" t="s">
        <v>142</v>
      </c>
      <c r="AB608" s="135">
        <v>4</v>
      </c>
      <c r="AC608" s="135">
        <v>110</v>
      </c>
      <c r="AD608" s="138">
        <v>474</v>
      </c>
      <c r="AE608" s="138">
        <v>474</v>
      </c>
    </row>
    <row r="609" spans="24:31" x14ac:dyDescent="0.25">
      <c r="X609" s="135" t="s">
        <v>920</v>
      </c>
      <c r="Y609" s="135" t="s">
        <v>842</v>
      </c>
      <c r="Z609" s="136" t="s">
        <v>2052</v>
      </c>
      <c r="AA609" s="137" t="s">
        <v>1735</v>
      </c>
      <c r="AB609" s="135">
        <v>4</v>
      </c>
      <c r="AC609" s="135">
        <v>110</v>
      </c>
      <c r="AD609" s="138">
        <v>390</v>
      </c>
      <c r="AE609" s="138">
        <v>390</v>
      </c>
    </row>
    <row r="610" spans="24:31" x14ac:dyDescent="0.25">
      <c r="X610" s="135" t="s">
        <v>921</v>
      </c>
      <c r="Y610" s="135" t="s">
        <v>842</v>
      </c>
      <c r="Z610" s="136" t="s">
        <v>919</v>
      </c>
      <c r="AA610" s="137" t="s">
        <v>1733</v>
      </c>
      <c r="AB610" s="135">
        <v>4</v>
      </c>
      <c r="AC610" s="135">
        <v>110</v>
      </c>
      <c r="AD610" s="138">
        <v>514</v>
      </c>
      <c r="AE610" s="138">
        <v>514</v>
      </c>
    </row>
    <row r="611" spans="24:31" x14ac:dyDescent="0.25">
      <c r="X611" s="135" t="s">
        <v>922</v>
      </c>
      <c r="Y611" s="135" t="s">
        <v>840</v>
      </c>
      <c r="Z611" s="136" t="s">
        <v>923</v>
      </c>
      <c r="AA611" s="137" t="s">
        <v>1735</v>
      </c>
      <c r="AB611" s="135">
        <v>4</v>
      </c>
      <c r="AC611" s="135">
        <v>75</v>
      </c>
      <c r="AD611" s="138">
        <v>268</v>
      </c>
      <c r="AE611" s="138">
        <v>268</v>
      </c>
    </row>
    <row r="612" spans="24:31" x14ac:dyDescent="0.25">
      <c r="X612" s="135" t="s">
        <v>924</v>
      </c>
      <c r="Y612" s="135" t="s">
        <v>840</v>
      </c>
      <c r="Z612" s="136" t="s">
        <v>917</v>
      </c>
      <c r="AA612" s="137" t="s">
        <v>1733</v>
      </c>
      <c r="AB612" s="135">
        <v>4</v>
      </c>
      <c r="AC612" s="135">
        <v>75</v>
      </c>
      <c r="AD612" s="138">
        <v>346</v>
      </c>
      <c r="AE612" s="138">
        <v>346</v>
      </c>
    </row>
    <row r="613" spans="24:31" x14ac:dyDescent="0.25">
      <c r="X613" s="135" t="s">
        <v>925</v>
      </c>
      <c r="Y613" s="135" t="s">
        <v>854</v>
      </c>
      <c r="Z613" s="136" t="s">
        <v>926</v>
      </c>
      <c r="AA613" s="137" t="s">
        <v>1733</v>
      </c>
      <c r="AB613" s="135">
        <v>4</v>
      </c>
      <c r="AC613" s="135">
        <v>215</v>
      </c>
      <c r="AD613" s="138">
        <v>900</v>
      </c>
      <c r="AE613" s="138">
        <v>900</v>
      </c>
    </row>
    <row r="614" spans="24:31" x14ac:dyDescent="0.25">
      <c r="X614" s="135" t="s">
        <v>927</v>
      </c>
      <c r="Y614" s="135" t="s">
        <v>784</v>
      </c>
      <c r="Z614" s="136" t="s">
        <v>928</v>
      </c>
      <c r="AA614" s="137" t="s">
        <v>1733</v>
      </c>
      <c r="AB614" s="135">
        <v>6</v>
      </c>
      <c r="AC614" s="135">
        <v>95</v>
      </c>
      <c r="AD614" s="138">
        <v>721</v>
      </c>
      <c r="AE614" s="138">
        <v>721</v>
      </c>
    </row>
    <row r="615" spans="24:31" x14ac:dyDescent="0.25">
      <c r="X615" s="135" t="s">
        <v>929</v>
      </c>
      <c r="Y615" s="135" t="s">
        <v>798</v>
      </c>
      <c r="Z615" s="136" t="s">
        <v>930</v>
      </c>
      <c r="AA615" s="137" t="s">
        <v>1735</v>
      </c>
      <c r="AB615" s="135">
        <v>6</v>
      </c>
      <c r="AC615" s="135">
        <v>59</v>
      </c>
      <c r="AD615" s="138">
        <v>328</v>
      </c>
      <c r="AE615" s="138">
        <v>328</v>
      </c>
    </row>
    <row r="616" spans="24:31" x14ac:dyDescent="0.25">
      <c r="X616" s="135" t="s">
        <v>931</v>
      </c>
      <c r="Y616" s="135" t="s">
        <v>779</v>
      </c>
      <c r="Z616" s="136" t="s">
        <v>932</v>
      </c>
      <c r="AA616" s="137" t="s">
        <v>142</v>
      </c>
      <c r="AB616" s="135">
        <v>6</v>
      </c>
      <c r="AC616" s="135">
        <v>60</v>
      </c>
      <c r="AD616" s="138">
        <v>369</v>
      </c>
      <c r="AE616" s="138">
        <v>369</v>
      </c>
    </row>
    <row r="617" spans="24:31" x14ac:dyDescent="0.25">
      <c r="X617" s="135" t="s">
        <v>933</v>
      </c>
      <c r="Y617" s="135" t="s">
        <v>779</v>
      </c>
      <c r="Z617" s="136" t="s">
        <v>932</v>
      </c>
      <c r="AA617" s="137" t="s">
        <v>1735</v>
      </c>
      <c r="AB617" s="135">
        <v>6</v>
      </c>
      <c r="AC617" s="135">
        <v>60</v>
      </c>
      <c r="AD617" s="138">
        <v>330</v>
      </c>
      <c r="AE617" s="138">
        <v>330</v>
      </c>
    </row>
    <row r="618" spans="24:31" x14ac:dyDescent="0.25">
      <c r="X618" s="135" t="s">
        <v>935</v>
      </c>
      <c r="Y618" s="135" t="s">
        <v>936</v>
      </c>
      <c r="Z618" s="136" t="s">
        <v>937</v>
      </c>
      <c r="AA618" s="137" t="s">
        <v>1733</v>
      </c>
      <c r="AB618" s="135">
        <v>1</v>
      </c>
      <c r="AC618" s="135">
        <v>32</v>
      </c>
      <c r="AD618" s="138">
        <v>31</v>
      </c>
      <c r="AE618" s="138">
        <v>31</v>
      </c>
    </row>
    <row r="619" spans="24:31" x14ac:dyDescent="0.25">
      <c r="X619" s="135" t="s">
        <v>938</v>
      </c>
      <c r="Y619" s="135" t="s">
        <v>936</v>
      </c>
      <c r="Z619" s="136" t="s">
        <v>939</v>
      </c>
      <c r="AA619" s="137" t="s">
        <v>1733</v>
      </c>
      <c r="AB619" s="135">
        <v>2</v>
      </c>
      <c r="AC619" s="135">
        <v>32</v>
      </c>
      <c r="AD619" s="138">
        <v>62</v>
      </c>
      <c r="AE619" s="138">
        <v>62</v>
      </c>
    </row>
    <row r="620" spans="24:31" x14ac:dyDescent="0.25">
      <c r="X620" s="135" t="s">
        <v>940</v>
      </c>
      <c r="Y620" s="135" t="s">
        <v>941</v>
      </c>
      <c r="Z620" s="136" t="s">
        <v>942</v>
      </c>
      <c r="AA620" s="137" t="s">
        <v>1733</v>
      </c>
      <c r="AB620" s="135">
        <v>1</v>
      </c>
      <c r="AC620" s="135">
        <v>40</v>
      </c>
      <c r="AD620" s="138">
        <v>35</v>
      </c>
      <c r="AE620" s="138">
        <v>35</v>
      </c>
    </row>
    <row r="621" spans="24:31" x14ac:dyDescent="0.25">
      <c r="X621" s="135" t="s">
        <v>943</v>
      </c>
      <c r="Y621" s="135" t="s">
        <v>944</v>
      </c>
      <c r="Z621" s="136" t="s">
        <v>945</v>
      </c>
      <c r="AA621" s="137" t="s">
        <v>1733</v>
      </c>
      <c r="AB621" s="135">
        <v>1</v>
      </c>
      <c r="AC621" s="135">
        <v>20</v>
      </c>
      <c r="AD621" s="138">
        <v>20</v>
      </c>
      <c r="AE621" s="138">
        <v>20</v>
      </c>
    </row>
    <row r="622" spans="24:31" x14ac:dyDescent="0.25">
      <c r="X622" s="135" t="s">
        <v>946</v>
      </c>
      <c r="Y622" s="135" t="s">
        <v>947</v>
      </c>
      <c r="Z622" s="136" t="s">
        <v>948</v>
      </c>
      <c r="AA622" s="137" t="s">
        <v>1733</v>
      </c>
      <c r="AB622" s="135">
        <v>1</v>
      </c>
      <c r="AC622" s="135">
        <v>22</v>
      </c>
      <c r="AD622" s="138">
        <v>20</v>
      </c>
      <c r="AE622" s="138">
        <v>20</v>
      </c>
    </row>
    <row r="623" spans="24:31" x14ac:dyDescent="0.25">
      <c r="X623" s="135" t="s">
        <v>949</v>
      </c>
      <c r="Y623" s="135" t="s">
        <v>950</v>
      </c>
      <c r="Z623" s="136" t="s">
        <v>951</v>
      </c>
      <c r="AA623" s="137" t="s">
        <v>1733</v>
      </c>
      <c r="AB623" s="135">
        <v>1</v>
      </c>
      <c r="AC623" s="135" t="s">
        <v>952</v>
      </c>
      <c r="AD623" s="138">
        <v>58</v>
      </c>
      <c r="AE623" s="138">
        <v>58</v>
      </c>
    </row>
    <row r="624" spans="24:31" x14ac:dyDescent="0.25">
      <c r="X624" s="135" t="s">
        <v>953</v>
      </c>
      <c r="Y624" s="135" t="s">
        <v>936</v>
      </c>
      <c r="Z624" s="136" t="s">
        <v>954</v>
      </c>
      <c r="AA624" s="137" t="s">
        <v>1733</v>
      </c>
      <c r="AB624" s="135">
        <v>1</v>
      </c>
      <c r="AC624" s="135">
        <v>32</v>
      </c>
      <c r="AD624" s="138">
        <v>40</v>
      </c>
      <c r="AE624" s="138">
        <v>40</v>
      </c>
    </row>
    <row r="625" spans="24:31" x14ac:dyDescent="0.25">
      <c r="X625" s="135" t="s">
        <v>955</v>
      </c>
      <c r="Y625" s="135" t="s">
        <v>956</v>
      </c>
      <c r="Z625" s="136" t="s">
        <v>957</v>
      </c>
      <c r="AA625" s="137" t="s">
        <v>1733</v>
      </c>
      <c r="AB625" s="135">
        <v>1</v>
      </c>
      <c r="AC625" s="135" t="s">
        <v>958</v>
      </c>
      <c r="AD625" s="138">
        <v>80</v>
      </c>
      <c r="AE625" s="138">
        <v>80</v>
      </c>
    </row>
    <row r="626" spans="24:31" x14ac:dyDescent="0.25">
      <c r="X626" s="135" t="s">
        <v>959</v>
      </c>
      <c r="Y626" s="135" t="s">
        <v>941</v>
      </c>
      <c r="Z626" s="136" t="s">
        <v>954</v>
      </c>
      <c r="AA626" s="137" t="s">
        <v>1733</v>
      </c>
      <c r="AB626" s="135">
        <v>1</v>
      </c>
      <c r="AC626" s="135">
        <v>32</v>
      </c>
      <c r="AD626" s="138">
        <v>42</v>
      </c>
      <c r="AE626" s="138">
        <v>42</v>
      </c>
    </row>
    <row r="627" spans="24:31" x14ac:dyDescent="0.25">
      <c r="X627" s="135" t="s">
        <v>960</v>
      </c>
      <c r="Y627" s="135" t="s">
        <v>961</v>
      </c>
      <c r="Z627" s="136" t="s">
        <v>962</v>
      </c>
      <c r="AA627" s="137" t="s">
        <v>1733</v>
      </c>
      <c r="AB627" s="135">
        <v>1</v>
      </c>
      <c r="AC627" s="135">
        <v>44</v>
      </c>
      <c r="AD627" s="138">
        <v>46</v>
      </c>
      <c r="AE627" s="138">
        <v>46</v>
      </c>
    </row>
    <row r="628" spans="24:31" x14ac:dyDescent="0.25">
      <c r="X628" s="135" t="s">
        <v>963</v>
      </c>
      <c r="Y628" s="135" t="s">
        <v>944</v>
      </c>
      <c r="Z628" s="136" t="s">
        <v>964</v>
      </c>
      <c r="AA628" s="137" t="s">
        <v>1733</v>
      </c>
      <c r="AB628" s="135">
        <v>1</v>
      </c>
      <c r="AC628" s="135">
        <v>20</v>
      </c>
      <c r="AD628" s="138">
        <v>25</v>
      </c>
      <c r="AE628" s="138">
        <v>25</v>
      </c>
    </row>
    <row r="629" spans="24:31" x14ac:dyDescent="0.25">
      <c r="X629" s="135" t="s">
        <v>965</v>
      </c>
      <c r="Y629" s="135" t="s">
        <v>947</v>
      </c>
      <c r="Z629" s="136" t="s">
        <v>966</v>
      </c>
      <c r="AA629" s="137" t="s">
        <v>1733</v>
      </c>
      <c r="AB629" s="135">
        <v>1</v>
      </c>
      <c r="AC629" s="135">
        <v>22</v>
      </c>
      <c r="AD629" s="138">
        <v>26</v>
      </c>
      <c r="AE629" s="138">
        <v>26</v>
      </c>
    </row>
    <row r="630" spans="24:31" x14ac:dyDescent="0.25">
      <c r="X630" s="135" t="s">
        <v>967</v>
      </c>
      <c r="Y630" s="135" t="s">
        <v>947</v>
      </c>
      <c r="Z630" s="136" t="s">
        <v>968</v>
      </c>
      <c r="AA630" s="137" t="s">
        <v>1733</v>
      </c>
      <c r="AB630" s="135">
        <v>2</v>
      </c>
      <c r="AC630" s="135">
        <v>22</v>
      </c>
      <c r="AD630" s="138">
        <v>52</v>
      </c>
      <c r="AE630" s="138">
        <v>52</v>
      </c>
    </row>
    <row r="631" spans="24:31" x14ac:dyDescent="0.25">
      <c r="X631" s="135" t="s">
        <v>970</v>
      </c>
      <c r="Y631" s="135" t="s">
        <v>971</v>
      </c>
      <c r="Z631" s="136" t="s">
        <v>972</v>
      </c>
      <c r="AA631" s="137" t="s">
        <v>142</v>
      </c>
      <c r="AB631" s="135">
        <v>1</v>
      </c>
      <c r="AC631" s="135">
        <v>34</v>
      </c>
      <c r="AD631" s="138">
        <v>43</v>
      </c>
      <c r="AE631" s="138">
        <v>43</v>
      </c>
    </row>
    <row r="632" spans="24:31" x14ac:dyDescent="0.25">
      <c r="X632" s="135" t="s">
        <v>973</v>
      </c>
      <c r="Y632" s="135" t="s">
        <v>974</v>
      </c>
      <c r="Z632" s="136" t="s">
        <v>975</v>
      </c>
      <c r="AA632" s="137" t="s">
        <v>1735</v>
      </c>
      <c r="AB632" s="135">
        <v>1</v>
      </c>
      <c r="AC632" s="135">
        <v>32</v>
      </c>
      <c r="AD632" s="138">
        <v>31</v>
      </c>
      <c r="AE632" s="138">
        <v>31</v>
      </c>
    </row>
    <row r="633" spans="24:31" x14ac:dyDescent="0.25">
      <c r="X633" s="135" t="s">
        <v>976</v>
      </c>
      <c r="Y633" s="135" t="s">
        <v>974</v>
      </c>
      <c r="Z633" s="136" t="s">
        <v>977</v>
      </c>
      <c r="AA633" s="137" t="s">
        <v>1735</v>
      </c>
      <c r="AB633" s="135">
        <v>1</v>
      </c>
      <c r="AC633" s="135">
        <v>32</v>
      </c>
      <c r="AD633" s="138">
        <v>32</v>
      </c>
      <c r="AE633" s="138">
        <v>32</v>
      </c>
    </row>
    <row r="634" spans="24:31" x14ac:dyDescent="0.25">
      <c r="X634" s="135" t="s">
        <v>978</v>
      </c>
      <c r="Y634" s="135" t="s">
        <v>974</v>
      </c>
      <c r="Z634" s="136" t="s">
        <v>979</v>
      </c>
      <c r="AA634" s="135" t="s">
        <v>1735</v>
      </c>
      <c r="AB634" s="135">
        <v>1</v>
      </c>
      <c r="AC634" s="135">
        <v>31</v>
      </c>
      <c r="AD634" s="144">
        <v>27</v>
      </c>
      <c r="AE634" s="144">
        <v>27</v>
      </c>
    </row>
    <row r="635" spans="24:31" x14ac:dyDescent="0.25">
      <c r="X635" s="135" t="s">
        <v>980</v>
      </c>
      <c r="Y635" s="135" t="s">
        <v>981</v>
      </c>
      <c r="Z635" s="136" t="s">
        <v>982</v>
      </c>
      <c r="AA635" s="137" t="s">
        <v>1733</v>
      </c>
      <c r="AB635" s="135">
        <v>2</v>
      </c>
      <c r="AC635" s="135">
        <v>40</v>
      </c>
      <c r="AD635" s="138">
        <v>96</v>
      </c>
      <c r="AE635" s="138">
        <v>96</v>
      </c>
    </row>
    <row r="636" spans="24:31" x14ac:dyDescent="0.25">
      <c r="X636" s="135" t="s">
        <v>983</v>
      </c>
      <c r="Y636" s="135" t="s">
        <v>981</v>
      </c>
      <c r="Z636" s="136" t="s">
        <v>982</v>
      </c>
      <c r="AA636" s="137" t="s">
        <v>142</v>
      </c>
      <c r="AB636" s="135">
        <v>2</v>
      </c>
      <c r="AC636" s="135">
        <v>40</v>
      </c>
      <c r="AD636" s="138">
        <v>85</v>
      </c>
      <c r="AE636" s="138">
        <v>85</v>
      </c>
    </row>
    <row r="637" spans="24:31" x14ac:dyDescent="0.25">
      <c r="X637" s="135" t="s">
        <v>984</v>
      </c>
      <c r="Y637" s="135" t="s">
        <v>971</v>
      </c>
      <c r="Z637" s="136" t="s">
        <v>985</v>
      </c>
      <c r="AA637" s="137" t="s">
        <v>142</v>
      </c>
      <c r="AB637" s="135">
        <v>2</v>
      </c>
      <c r="AC637" s="135">
        <v>34</v>
      </c>
      <c r="AD637" s="138">
        <v>72</v>
      </c>
      <c r="AE637" s="138">
        <v>72</v>
      </c>
    </row>
    <row r="638" spans="24:31" x14ac:dyDescent="0.25">
      <c r="X638" s="135" t="s">
        <v>986</v>
      </c>
      <c r="Y638" s="135" t="s">
        <v>971</v>
      </c>
      <c r="Z638" s="136" t="s">
        <v>985</v>
      </c>
      <c r="AA638" s="137" t="s">
        <v>1733</v>
      </c>
      <c r="AB638" s="135">
        <v>2</v>
      </c>
      <c r="AC638" s="135">
        <v>34</v>
      </c>
      <c r="AD638" s="138">
        <v>82</v>
      </c>
      <c r="AE638" s="138">
        <v>82</v>
      </c>
    </row>
    <row r="639" spans="24:31" x14ac:dyDescent="0.25">
      <c r="X639" s="135" t="s">
        <v>987</v>
      </c>
      <c r="Y639" s="135" t="s">
        <v>974</v>
      </c>
      <c r="Z639" s="136" t="s">
        <v>988</v>
      </c>
      <c r="AA639" s="137" t="s">
        <v>1735</v>
      </c>
      <c r="AB639" s="135">
        <v>2</v>
      </c>
      <c r="AC639" s="135">
        <v>32</v>
      </c>
      <c r="AD639" s="138">
        <v>59</v>
      </c>
      <c r="AE639" s="138">
        <v>59</v>
      </c>
    </row>
    <row r="640" spans="24:31" x14ac:dyDescent="0.25">
      <c r="X640" s="135" t="s">
        <v>989</v>
      </c>
      <c r="Y640" s="135" t="s">
        <v>974</v>
      </c>
      <c r="Z640" s="136" t="s">
        <v>990</v>
      </c>
      <c r="AA640" s="137" t="s">
        <v>1735</v>
      </c>
      <c r="AB640" s="135">
        <v>2</v>
      </c>
      <c r="AC640" s="135">
        <v>32</v>
      </c>
      <c r="AD640" s="138">
        <v>56</v>
      </c>
      <c r="AE640" s="138">
        <v>56</v>
      </c>
    </row>
    <row r="641" spans="24:31" x14ac:dyDescent="0.25">
      <c r="X641" s="135" t="s">
        <v>991</v>
      </c>
      <c r="Y641" s="135" t="s">
        <v>974</v>
      </c>
      <c r="Z641" s="136" t="s">
        <v>992</v>
      </c>
      <c r="AA641" s="137" t="s">
        <v>1735</v>
      </c>
      <c r="AB641" s="135">
        <v>2</v>
      </c>
      <c r="AC641" s="135">
        <v>32</v>
      </c>
      <c r="AD641" s="138">
        <v>51</v>
      </c>
      <c r="AE641" s="138">
        <v>51</v>
      </c>
    </row>
    <row r="642" spans="24:31" x14ac:dyDescent="0.25">
      <c r="X642" s="135" t="s">
        <v>993</v>
      </c>
      <c r="Y642" s="135" t="s">
        <v>974</v>
      </c>
      <c r="Z642" s="136" t="s">
        <v>994</v>
      </c>
      <c r="AA642" s="137" t="s">
        <v>1735</v>
      </c>
      <c r="AB642" s="135">
        <v>2</v>
      </c>
      <c r="AC642" s="135">
        <v>32</v>
      </c>
      <c r="AD642" s="138">
        <v>65</v>
      </c>
      <c r="AE642" s="138">
        <v>65</v>
      </c>
    </row>
    <row r="643" spans="24:31" x14ac:dyDescent="0.25">
      <c r="X643" s="135" t="s">
        <v>995</v>
      </c>
      <c r="Y643" s="135" t="s">
        <v>974</v>
      </c>
      <c r="Z643" s="136" t="s">
        <v>996</v>
      </c>
      <c r="AA643" s="137" t="s">
        <v>1735</v>
      </c>
      <c r="AB643" s="135">
        <v>2</v>
      </c>
      <c r="AC643" s="135">
        <v>32</v>
      </c>
      <c r="AD643" s="138">
        <v>52</v>
      </c>
      <c r="AE643" s="138">
        <v>52</v>
      </c>
    </row>
    <row r="644" spans="24:31" x14ac:dyDescent="0.25">
      <c r="X644" s="135" t="s">
        <v>997</v>
      </c>
      <c r="Y644" s="135" t="s">
        <v>974</v>
      </c>
      <c r="Z644" s="136" t="s">
        <v>998</v>
      </c>
      <c r="AA644" s="137" t="s">
        <v>1735</v>
      </c>
      <c r="AB644" s="135">
        <v>2</v>
      </c>
      <c r="AC644" s="135">
        <v>32</v>
      </c>
      <c r="AD644" s="138">
        <v>60</v>
      </c>
      <c r="AE644" s="138">
        <v>60</v>
      </c>
    </row>
    <row r="645" spans="24:31" x14ac:dyDescent="0.25">
      <c r="X645" s="135" t="s">
        <v>999</v>
      </c>
      <c r="Y645" s="135" t="s">
        <v>974</v>
      </c>
      <c r="Z645" s="136" t="s">
        <v>1000</v>
      </c>
      <c r="AA645" s="137" t="s">
        <v>1735</v>
      </c>
      <c r="AB645" s="135">
        <v>2</v>
      </c>
      <c r="AC645" s="135">
        <v>32</v>
      </c>
      <c r="AD645" s="138">
        <v>59</v>
      </c>
      <c r="AE645" s="138">
        <v>59</v>
      </c>
    </row>
    <row r="646" spans="24:31" x14ac:dyDescent="0.25">
      <c r="X646" s="135" t="s">
        <v>1001</v>
      </c>
      <c r="Y646" s="135" t="s">
        <v>974</v>
      </c>
      <c r="Z646" s="136" t="s">
        <v>1002</v>
      </c>
      <c r="AA646" s="135" t="s">
        <v>1735</v>
      </c>
      <c r="AB646" s="139">
        <v>2</v>
      </c>
      <c r="AC646" s="135">
        <v>31</v>
      </c>
      <c r="AD646" s="144">
        <v>54</v>
      </c>
      <c r="AE646" s="144">
        <v>54</v>
      </c>
    </row>
    <row r="647" spans="24:31" x14ac:dyDescent="0.25">
      <c r="X647" s="135" t="s">
        <v>1003</v>
      </c>
      <c r="Y647" s="135" t="s">
        <v>971</v>
      </c>
      <c r="Z647" s="136" t="s">
        <v>1004</v>
      </c>
      <c r="AA647" s="137" t="s">
        <v>142</v>
      </c>
      <c r="AB647" s="135">
        <v>3</v>
      </c>
      <c r="AC647" s="135">
        <v>35</v>
      </c>
      <c r="AD647" s="138">
        <v>115</v>
      </c>
      <c r="AE647" s="138">
        <v>115</v>
      </c>
    </row>
    <row r="648" spans="24:31" x14ac:dyDescent="0.25">
      <c r="X648" s="135" t="s">
        <v>1005</v>
      </c>
      <c r="Y648" s="135" t="s">
        <v>974</v>
      </c>
      <c r="Z648" s="136" t="s">
        <v>1006</v>
      </c>
      <c r="AA648" s="137" t="s">
        <v>1735</v>
      </c>
      <c r="AB648" s="135">
        <v>3</v>
      </c>
      <c r="AC648" s="135">
        <v>32</v>
      </c>
      <c r="AD648" s="138">
        <v>89</v>
      </c>
      <c r="AE648" s="138">
        <v>89</v>
      </c>
    </row>
    <row r="649" spans="24:31" x14ac:dyDescent="0.25">
      <c r="X649" s="135" t="s">
        <v>1007</v>
      </c>
      <c r="Y649" s="135" t="s">
        <v>974</v>
      </c>
      <c r="Z649" s="136" t="s">
        <v>1008</v>
      </c>
      <c r="AA649" s="137" t="s">
        <v>1735</v>
      </c>
      <c r="AB649" s="135">
        <v>3</v>
      </c>
      <c r="AC649" s="135">
        <v>32</v>
      </c>
      <c r="AD649" s="138">
        <v>78</v>
      </c>
      <c r="AE649" s="138">
        <v>78</v>
      </c>
    </row>
    <row r="650" spans="24:31" x14ac:dyDescent="0.25">
      <c r="X650" s="135" t="s">
        <v>1010</v>
      </c>
      <c r="Y650" s="135" t="s">
        <v>1011</v>
      </c>
      <c r="Z650" s="136" t="s">
        <v>1012</v>
      </c>
      <c r="AA650" s="137"/>
      <c r="AB650" s="135">
        <v>1</v>
      </c>
      <c r="AC650" s="135">
        <v>100</v>
      </c>
      <c r="AD650" s="138">
        <v>100</v>
      </c>
      <c r="AE650" s="138">
        <v>100</v>
      </c>
    </row>
    <row r="651" spans="24:31" x14ac:dyDescent="0.25">
      <c r="X651" s="135" t="s">
        <v>1013</v>
      </c>
      <c r="Y651" s="135" t="s">
        <v>1011</v>
      </c>
      <c r="Z651" s="136" t="s">
        <v>1014</v>
      </c>
      <c r="AA651" s="137"/>
      <c r="AB651" s="135">
        <v>2</v>
      </c>
      <c r="AC651" s="135">
        <v>100</v>
      </c>
      <c r="AD651" s="138">
        <v>200</v>
      </c>
      <c r="AE651" s="138">
        <v>200</v>
      </c>
    </row>
    <row r="652" spans="24:31" x14ac:dyDescent="0.25">
      <c r="X652" s="135" t="s">
        <v>1015</v>
      </c>
      <c r="Y652" s="135" t="s">
        <v>1011</v>
      </c>
      <c r="Z652" s="136" t="s">
        <v>1016</v>
      </c>
      <c r="AA652" s="137"/>
      <c r="AB652" s="135">
        <v>3</v>
      </c>
      <c r="AC652" s="135">
        <v>100</v>
      </c>
      <c r="AD652" s="138">
        <v>300</v>
      </c>
      <c r="AE652" s="138">
        <v>300</v>
      </c>
    </row>
    <row r="653" spans="24:31" x14ac:dyDescent="0.25">
      <c r="X653" s="135" t="s">
        <v>1017</v>
      </c>
      <c r="Y653" s="135" t="s">
        <v>1011</v>
      </c>
      <c r="Z653" s="136" t="s">
        <v>1018</v>
      </c>
      <c r="AA653" s="137"/>
      <c r="AB653" s="135">
        <v>4</v>
      </c>
      <c r="AC653" s="135">
        <v>100</v>
      </c>
      <c r="AD653" s="138">
        <v>400</v>
      </c>
      <c r="AE653" s="138">
        <v>400</v>
      </c>
    </row>
    <row r="654" spans="24:31" x14ac:dyDescent="0.25">
      <c r="X654" s="135" t="s">
        <v>1019</v>
      </c>
      <c r="Y654" s="135" t="s">
        <v>1011</v>
      </c>
      <c r="Z654" s="136" t="s">
        <v>1020</v>
      </c>
      <c r="AA654" s="137"/>
      <c r="AB654" s="135">
        <v>5</v>
      </c>
      <c r="AC654" s="135">
        <v>100</v>
      </c>
      <c r="AD654" s="138">
        <v>500</v>
      </c>
      <c r="AE654" s="138">
        <v>500</v>
      </c>
    </row>
    <row r="655" spans="24:31" x14ac:dyDescent="0.25">
      <c r="X655" s="135" t="s">
        <v>1021</v>
      </c>
      <c r="Y655" s="135" t="s">
        <v>1022</v>
      </c>
      <c r="Z655" s="136" t="s">
        <v>1023</v>
      </c>
      <c r="AA655" s="137"/>
      <c r="AB655" s="135">
        <v>1</v>
      </c>
      <c r="AC655" s="135">
        <v>1000</v>
      </c>
      <c r="AD655" s="138">
        <v>1000</v>
      </c>
      <c r="AE655" s="138">
        <v>1000</v>
      </c>
    </row>
    <row r="656" spans="24:31" x14ac:dyDescent="0.25">
      <c r="X656" s="135" t="s">
        <v>1024</v>
      </c>
      <c r="Y656" s="135" t="s">
        <v>1025</v>
      </c>
      <c r="Z656" s="136" t="s">
        <v>1026</v>
      </c>
      <c r="AA656" s="137"/>
      <c r="AB656" s="135">
        <v>1</v>
      </c>
      <c r="AC656" s="135">
        <v>90</v>
      </c>
      <c r="AD656" s="138">
        <v>90</v>
      </c>
      <c r="AE656" s="138">
        <v>90</v>
      </c>
    </row>
    <row r="657" spans="24:31" x14ac:dyDescent="0.25">
      <c r="X657" s="135" t="s">
        <v>1027</v>
      </c>
      <c r="Y657" s="135" t="s">
        <v>1028</v>
      </c>
      <c r="Z657" s="136" t="s">
        <v>1029</v>
      </c>
      <c r="AA657" s="137"/>
      <c r="AB657" s="135">
        <v>1</v>
      </c>
      <c r="AC657" s="135">
        <v>90</v>
      </c>
      <c r="AD657" s="138">
        <v>90</v>
      </c>
      <c r="AE657" s="138">
        <v>90</v>
      </c>
    </row>
    <row r="658" spans="24:31" x14ac:dyDescent="0.25">
      <c r="X658" s="135" t="s">
        <v>1030</v>
      </c>
      <c r="Y658" s="135" t="s">
        <v>1031</v>
      </c>
      <c r="Z658" s="136" t="s">
        <v>1032</v>
      </c>
      <c r="AA658" s="137"/>
      <c r="AB658" s="135">
        <v>1</v>
      </c>
      <c r="AC658" s="135">
        <v>120</v>
      </c>
      <c r="AD658" s="138">
        <v>120</v>
      </c>
      <c r="AE658" s="138">
        <v>120</v>
      </c>
    </row>
    <row r="659" spans="24:31" x14ac:dyDescent="0.25">
      <c r="X659" s="135" t="s">
        <v>1033</v>
      </c>
      <c r="Y659" s="135" t="s">
        <v>1031</v>
      </c>
      <c r="Z659" s="136" t="s">
        <v>1034</v>
      </c>
      <c r="AA659" s="137"/>
      <c r="AB659" s="135">
        <v>2</v>
      </c>
      <c r="AC659" s="135">
        <v>120</v>
      </c>
      <c r="AD659" s="138">
        <v>240</v>
      </c>
      <c r="AE659" s="138">
        <v>240</v>
      </c>
    </row>
    <row r="660" spans="24:31" x14ac:dyDescent="0.25">
      <c r="X660" s="135" t="s">
        <v>1035</v>
      </c>
      <c r="Y660" s="135" t="s">
        <v>1036</v>
      </c>
      <c r="Z660" s="136" t="s">
        <v>1037</v>
      </c>
      <c r="AA660" s="137"/>
      <c r="AB660" s="135">
        <v>1</v>
      </c>
      <c r="AC660" s="135">
        <v>125</v>
      </c>
      <c r="AD660" s="138">
        <v>125</v>
      </c>
      <c r="AE660" s="138">
        <v>125</v>
      </c>
    </row>
    <row r="661" spans="24:31" x14ac:dyDescent="0.25">
      <c r="X661" s="135" t="s">
        <v>1038</v>
      </c>
      <c r="Y661" s="135" t="s">
        <v>1039</v>
      </c>
      <c r="Z661" s="136" t="s">
        <v>1040</v>
      </c>
      <c r="AA661" s="137"/>
      <c r="AB661" s="135">
        <v>1</v>
      </c>
      <c r="AC661" s="135">
        <v>135</v>
      </c>
      <c r="AD661" s="138">
        <v>135</v>
      </c>
      <c r="AE661" s="138">
        <v>135</v>
      </c>
    </row>
    <row r="662" spans="24:31" x14ac:dyDescent="0.25">
      <c r="X662" s="135" t="s">
        <v>1041</v>
      </c>
      <c r="Y662" s="135" t="s">
        <v>1039</v>
      </c>
      <c r="Z662" s="136" t="s">
        <v>1042</v>
      </c>
      <c r="AA662" s="137"/>
      <c r="AB662" s="135">
        <v>2</v>
      </c>
      <c r="AC662" s="135">
        <v>135</v>
      </c>
      <c r="AD662" s="138">
        <v>270</v>
      </c>
      <c r="AE662" s="138">
        <v>270</v>
      </c>
    </row>
    <row r="663" spans="24:31" x14ac:dyDescent="0.25">
      <c r="X663" s="135" t="s">
        <v>1043</v>
      </c>
      <c r="Y663" s="135" t="s">
        <v>23</v>
      </c>
      <c r="Z663" s="136" t="s">
        <v>1044</v>
      </c>
      <c r="AA663" s="137"/>
      <c r="AB663" s="135">
        <v>1</v>
      </c>
      <c r="AC663" s="135">
        <v>15</v>
      </c>
      <c r="AD663" s="138">
        <v>15</v>
      </c>
      <c r="AE663" s="138">
        <v>15</v>
      </c>
    </row>
    <row r="664" spans="24:31" x14ac:dyDescent="0.25">
      <c r="X664" s="135" t="s">
        <v>1045</v>
      </c>
      <c r="Y664" s="135" t="s">
        <v>23</v>
      </c>
      <c r="Z664" s="136" t="s">
        <v>1046</v>
      </c>
      <c r="AA664" s="137"/>
      <c r="AB664" s="135">
        <v>2</v>
      </c>
      <c r="AC664" s="135">
        <v>15</v>
      </c>
      <c r="AD664" s="138">
        <v>30</v>
      </c>
      <c r="AE664" s="138">
        <v>30</v>
      </c>
    </row>
    <row r="665" spans="24:31" x14ac:dyDescent="0.25">
      <c r="X665" s="135" t="s">
        <v>1047</v>
      </c>
      <c r="Y665" s="135" t="s">
        <v>1048</v>
      </c>
      <c r="Z665" s="136" t="s">
        <v>1049</v>
      </c>
      <c r="AA665" s="137"/>
      <c r="AB665" s="135">
        <v>1</v>
      </c>
      <c r="AC665" s="135">
        <v>150</v>
      </c>
      <c r="AD665" s="138">
        <v>150</v>
      </c>
      <c r="AE665" s="138">
        <v>150</v>
      </c>
    </row>
    <row r="666" spans="24:31" x14ac:dyDescent="0.25">
      <c r="X666" s="135" t="s">
        <v>1050</v>
      </c>
      <c r="Y666" s="135" t="s">
        <v>1048</v>
      </c>
      <c r="Z666" s="136" t="s">
        <v>1051</v>
      </c>
      <c r="AA666" s="137"/>
      <c r="AB666" s="135">
        <v>2</v>
      </c>
      <c r="AC666" s="135">
        <v>150</v>
      </c>
      <c r="AD666" s="138">
        <v>300</v>
      </c>
      <c r="AE666" s="138">
        <v>300</v>
      </c>
    </row>
    <row r="667" spans="24:31" x14ac:dyDescent="0.25">
      <c r="X667" s="135" t="s">
        <v>1052</v>
      </c>
      <c r="Y667" s="135" t="s">
        <v>1053</v>
      </c>
      <c r="Z667" s="136" t="s">
        <v>1054</v>
      </c>
      <c r="AA667" s="137"/>
      <c r="AB667" s="135">
        <v>1</v>
      </c>
      <c r="AC667" s="135">
        <v>1500</v>
      </c>
      <c r="AD667" s="138">
        <v>1500</v>
      </c>
      <c r="AE667" s="138">
        <v>1500</v>
      </c>
    </row>
    <row r="668" spans="24:31" x14ac:dyDescent="0.25">
      <c r="X668" s="135" t="s">
        <v>1055</v>
      </c>
      <c r="Y668" s="135" t="s">
        <v>1056</v>
      </c>
      <c r="Z668" s="136" t="s">
        <v>1057</v>
      </c>
      <c r="AA668" s="137"/>
      <c r="AB668" s="135">
        <v>1</v>
      </c>
      <c r="AC668" s="135">
        <v>135</v>
      </c>
      <c r="AD668" s="138">
        <v>135</v>
      </c>
      <c r="AE668" s="138">
        <v>135</v>
      </c>
    </row>
    <row r="669" spans="24:31" x14ac:dyDescent="0.25">
      <c r="X669" s="135" t="s">
        <v>1058</v>
      </c>
      <c r="Y669" s="135" t="s">
        <v>1059</v>
      </c>
      <c r="Z669" s="136" t="s">
        <v>1060</v>
      </c>
      <c r="AA669" s="137"/>
      <c r="AB669" s="135">
        <v>1</v>
      </c>
      <c r="AC669" s="135">
        <v>135</v>
      </c>
      <c r="AD669" s="138">
        <v>135</v>
      </c>
      <c r="AE669" s="138">
        <v>135</v>
      </c>
    </row>
    <row r="670" spans="24:31" x14ac:dyDescent="0.25">
      <c r="X670" s="135" t="s">
        <v>1061</v>
      </c>
      <c r="Y670" s="135" t="s">
        <v>1062</v>
      </c>
      <c r="Z670" s="136" t="s">
        <v>1063</v>
      </c>
      <c r="AA670" s="137"/>
      <c r="AB670" s="135">
        <v>1</v>
      </c>
      <c r="AC670" s="135">
        <v>170</v>
      </c>
      <c r="AD670" s="138">
        <v>170</v>
      </c>
      <c r="AE670" s="138">
        <v>170</v>
      </c>
    </row>
    <row r="671" spans="24:31" x14ac:dyDescent="0.25">
      <c r="X671" s="135" t="s">
        <v>1064</v>
      </c>
      <c r="Y671" s="135" t="s">
        <v>28</v>
      </c>
      <c r="Z671" s="136" t="s">
        <v>1065</v>
      </c>
      <c r="AA671" s="137"/>
      <c r="AB671" s="135">
        <v>1</v>
      </c>
      <c r="AC671" s="135">
        <v>20</v>
      </c>
      <c r="AD671" s="138">
        <v>20</v>
      </c>
      <c r="AE671" s="138">
        <v>20</v>
      </c>
    </row>
    <row r="672" spans="24:31" x14ac:dyDescent="0.25">
      <c r="X672" s="135" t="s">
        <v>1066</v>
      </c>
      <c r="Y672" s="135" t="s">
        <v>28</v>
      </c>
      <c r="Z672" s="136" t="s">
        <v>1067</v>
      </c>
      <c r="AA672" s="137"/>
      <c r="AB672" s="135">
        <v>2</v>
      </c>
      <c r="AC672" s="135">
        <v>20</v>
      </c>
      <c r="AD672" s="138">
        <v>40</v>
      </c>
      <c r="AE672" s="138">
        <v>40</v>
      </c>
    </row>
    <row r="673" spans="24:31" x14ac:dyDescent="0.25">
      <c r="X673" s="135" t="s">
        <v>1068</v>
      </c>
      <c r="Y673" s="135" t="s">
        <v>1069</v>
      </c>
      <c r="Z673" s="136" t="s">
        <v>1070</v>
      </c>
      <c r="AA673" s="137"/>
      <c r="AB673" s="135">
        <v>1</v>
      </c>
      <c r="AC673" s="135">
        <v>200</v>
      </c>
      <c r="AD673" s="138">
        <v>200</v>
      </c>
      <c r="AE673" s="138">
        <v>200</v>
      </c>
    </row>
    <row r="674" spans="24:31" x14ac:dyDescent="0.25">
      <c r="X674" s="135" t="s">
        <v>1071</v>
      </c>
      <c r="Y674" s="135" t="s">
        <v>1069</v>
      </c>
      <c r="Z674" s="136" t="s">
        <v>1072</v>
      </c>
      <c r="AA674" s="137"/>
      <c r="AB674" s="135">
        <v>2</v>
      </c>
      <c r="AC674" s="135">
        <v>200</v>
      </c>
      <c r="AD674" s="138">
        <v>400</v>
      </c>
      <c r="AE674" s="138">
        <v>400</v>
      </c>
    </row>
    <row r="675" spans="24:31" x14ac:dyDescent="0.25">
      <c r="X675" s="135" t="s">
        <v>1073</v>
      </c>
      <c r="Y675" s="135" t="s">
        <v>1074</v>
      </c>
      <c r="Z675" s="136" t="s">
        <v>1075</v>
      </c>
      <c r="AA675" s="137"/>
      <c r="AB675" s="135">
        <v>1</v>
      </c>
      <c r="AC675" s="135">
        <v>2000</v>
      </c>
      <c r="AD675" s="138">
        <v>2000</v>
      </c>
      <c r="AE675" s="138">
        <v>2000</v>
      </c>
    </row>
    <row r="676" spans="24:31" x14ac:dyDescent="0.25">
      <c r="X676" s="135" t="s">
        <v>1076</v>
      </c>
      <c r="Y676" s="135" t="s">
        <v>1077</v>
      </c>
      <c r="Z676" s="136" t="s">
        <v>1078</v>
      </c>
      <c r="AA676" s="137"/>
      <c r="AB676" s="135">
        <v>1</v>
      </c>
      <c r="AC676" s="135">
        <v>200</v>
      </c>
      <c r="AD676" s="138">
        <v>200</v>
      </c>
      <c r="AE676" s="138">
        <v>200</v>
      </c>
    </row>
    <row r="677" spans="24:31" x14ac:dyDescent="0.25">
      <c r="X677" s="135" t="s">
        <v>1079</v>
      </c>
      <c r="Y677" s="135" t="s">
        <v>33</v>
      </c>
      <c r="Z677" s="136" t="s">
        <v>1080</v>
      </c>
      <c r="AA677" s="137"/>
      <c r="AB677" s="135">
        <v>1</v>
      </c>
      <c r="AC677" s="135">
        <v>25</v>
      </c>
      <c r="AD677" s="138">
        <v>25</v>
      </c>
      <c r="AE677" s="138">
        <v>25</v>
      </c>
    </row>
    <row r="678" spans="24:31" x14ac:dyDescent="0.25">
      <c r="X678" s="135" t="s">
        <v>1081</v>
      </c>
      <c r="Y678" s="135" t="s">
        <v>33</v>
      </c>
      <c r="Z678" s="136" t="s">
        <v>1082</v>
      </c>
      <c r="AA678" s="137"/>
      <c r="AB678" s="135">
        <v>2</v>
      </c>
      <c r="AC678" s="135">
        <v>25</v>
      </c>
      <c r="AD678" s="138">
        <v>50</v>
      </c>
      <c r="AE678" s="138">
        <v>50</v>
      </c>
    </row>
    <row r="679" spans="24:31" x14ac:dyDescent="0.25">
      <c r="X679" s="135" t="s">
        <v>1083</v>
      </c>
      <c r="Y679" s="135" t="s">
        <v>33</v>
      </c>
      <c r="Z679" s="136" t="s">
        <v>1084</v>
      </c>
      <c r="AA679" s="137"/>
      <c r="AB679" s="135">
        <v>4</v>
      </c>
      <c r="AC679" s="135">
        <v>25</v>
      </c>
      <c r="AD679" s="138">
        <v>100</v>
      </c>
      <c r="AE679" s="138">
        <v>100</v>
      </c>
    </row>
    <row r="680" spans="24:31" x14ac:dyDescent="0.25">
      <c r="X680" s="135" t="s">
        <v>1085</v>
      </c>
      <c r="Y680" s="135" t="s">
        <v>1086</v>
      </c>
      <c r="Z680" s="136" t="s">
        <v>1087</v>
      </c>
      <c r="AA680" s="137"/>
      <c r="AB680" s="135">
        <v>1</v>
      </c>
      <c r="AC680" s="135">
        <v>250</v>
      </c>
      <c r="AD680" s="138">
        <v>250</v>
      </c>
      <c r="AE680" s="138">
        <v>250</v>
      </c>
    </row>
    <row r="681" spans="24:31" x14ac:dyDescent="0.25">
      <c r="X681" s="135" t="s">
        <v>1088</v>
      </c>
      <c r="Y681" s="135" t="s">
        <v>1089</v>
      </c>
      <c r="Z681" s="136" t="s">
        <v>1090</v>
      </c>
      <c r="AA681" s="137"/>
      <c r="AB681" s="135">
        <v>1</v>
      </c>
      <c r="AC681" s="135">
        <v>300</v>
      </c>
      <c r="AD681" s="138">
        <v>300</v>
      </c>
      <c r="AE681" s="138">
        <v>300</v>
      </c>
    </row>
    <row r="682" spans="24:31" x14ac:dyDescent="0.25">
      <c r="X682" s="135" t="s">
        <v>1091</v>
      </c>
      <c r="Y682" s="135" t="s">
        <v>38</v>
      </c>
      <c r="Z682" s="136" t="s">
        <v>1092</v>
      </c>
      <c r="AA682" s="137"/>
      <c r="AB682" s="135">
        <v>1</v>
      </c>
      <c r="AC682" s="135">
        <v>34</v>
      </c>
      <c r="AD682" s="138">
        <v>34</v>
      </c>
      <c r="AE682" s="138">
        <v>34</v>
      </c>
    </row>
    <row r="683" spans="24:31" x14ac:dyDescent="0.25">
      <c r="X683" s="135" t="s">
        <v>1093</v>
      </c>
      <c r="Y683" s="135" t="s">
        <v>38</v>
      </c>
      <c r="Z683" s="136" t="s">
        <v>1094</v>
      </c>
      <c r="AA683" s="137"/>
      <c r="AB683" s="135">
        <v>2</v>
      </c>
      <c r="AC683" s="135">
        <v>34</v>
      </c>
      <c r="AD683" s="138">
        <v>68</v>
      </c>
      <c r="AE683" s="138">
        <v>68</v>
      </c>
    </row>
    <row r="684" spans="24:31" x14ac:dyDescent="0.25">
      <c r="X684" s="135" t="s">
        <v>1095</v>
      </c>
      <c r="Y684" s="135" t="s">
        <v>1096</v>
      </c>
      <c r="Z684" s="136" t="s">
        <v>1097</v>
      </c>
      <c r="AA684" s="137"/>
      <c r="AB684" s="135">
        <v>1</v>
      </c>
      <c r="AC684" s="135">
        <v>36</v>
      </c>
      <c r="AD684" s="138">
        <v>36</v>
      </c>
      <c r="AE684" s="138">
        <v>36</v>
      </c>
    </row>
    <row r="685" spans="24:31" x14ac:dyDescent="0.25">
      <c r="X685" s="135" t="s">
        <v>1098</v>
      </c>
      <c r="Y685" s="135" t="s">
        <v>43</v>
      </c>
      <c r="Z685" s="136" t="s">
        <v>1099</v>
      </c>
      <c r="AA685" s="137"/>
      <c r="AB685" s="135">
        <v>1</v>
      </c>
      <c r="AC685" s="135">
        <v>40</v>
      </c>
      <c r="AD685" s="138">
        <v>40</v>
      </c>
      <c r="AE685" s="138">
        <v>40</v>
      </c>
    </row>
    <row r="686" spans="24:31" x14ac:dyDescent="0.25">
      <c r="X686" s="135" t="s">
        <v>1100</v>
      </c>
      <c r="Y686" s="135" t="s">
        <v>43</v>
      </c>
      <c r="Z686" s="136" t="s">
        <v>1101</v>
      </c>
      <c r="AA686" s="137"/>
      <c r="AB686" s="135">
        <v>2</v>
      </c>
      <c r="AC686" s="135">
        <v>40</v>
      </c>
      <c r="AD686" s="138">
        <v>80</v>
      </c>
      <c r="AE686" s="138">
        <v>80</v>
      </c>
    </row>
    <row r="687" spans="24:31" x14ac:dyDescent="0.25">
      <c r="X687" s="135" t="s">
        <v>1102</v>
      </c>
      <c r="Y687" s="135" t="s">
        <v>1103</v>
      </c>
      <c r="Z687" s="136" t="s">
        <v>1104</v>
      </c>
      <c r="AA687" s="137"/>
      <c r="AB687" s="135">
        <v>1</v>
      </c>
      <c r="AC687" s="135">
        <v>400</v>
      </c>
      <c r="AD687" s="138">
        <v>400</v>
      </c>
      <c r="AE687" s="138">
        <v>400</v>
      </c>
    </row>
    <row r="688" spans="24:31" x14ac:dyDescent="0.25">
      <c r="X688" s="135" t="s">
        <v>1105</v>
      </c>
      <c r="Y688" s="135" t="s">
        <v>1106</v>
      </c>
      <c r="Z688" s="136" t="s">
        <v>1107</v>
      </c>
      <c r="AA688" s="137"/>
      <c r="AB688" s="135">
        <v>1</v>
      </c>
      <c r="AC688" s="135">
        <v>34</v>
      </c>
      <c r="AD688" s="138">
        <v>34</v>
      </c>
      <c r="AE688" s="138">
        <v>34</v>
      </c>
    </row>
    <row r="689" spans="24:31" x14ac:dyDescent="0.25">
      <c r="X689" s="135" t="s">
        <v>1108</v>
      </c>
      <c r="Y689" s="135" t="s">
        <v>1109</v>
      </c>
      <c r="Z689" s="136" t="s">
        <v>1110</v>
      </c>
      <c r="AA689" s="137"/>
      <c r="AB689" s="135">
        <v>1</v>
      </c>
      <c r="AC689" s="135">
        <v>34</v>
      </c>
      <c r="AD689" s="138">
        <v>34</v>
      </c>
      <c r="AE689" s="138">
        <v>34</v>
      </c>
    </row>
    <row r="690" spans="24:31" x14ac:dyDescent="0.25">
      <c r="X690" s="135" t="s">
        <v>1111</v>
      </c>
      <c r="Y690" s="135" t="s">
        <v>1112</v>
      </c>
      <c r="Z690" s="136" t="s">
        <v>1113</v>
      </c>
      <c r="AA690" s="137"/>
      <c r="AB690" s="135">
        <v>1</v>
      </c>
      <c r="AC690" s="135">
        <v>42</v>
      </c>
      <c r="AD690" s="138">
        <v>42</v>
      </c>
      <c r="AE690" s="138">
        <v>42</v>
      </c>
    </row>
    <row r="691" spans="24:31" x14ac:dyDescent="0.25">
      <c r="X691" s="135" t="s">
        <v>1114</v>
      </c>
      <c r="Y691" s="135" t="s">
        <v>1115</v>
      </c>
      <c r="Z691" s="136" t="s">
        <v>1116</v>
      </c>
      <c r="AA691" s="137"/>
      <c r="AB691" s="135">
        <v>1</v>
      </c>
      <c r="AC691" s="135">
        <v>448</v>
      </c>
      <c r="AD691" s="138">
        <v>448</v>
      </c>
      <c r="AE691" s="138">
        <v>448</v>
      </c>
    </row>
    <row r="692" spans="24:31" x14ac:dyDescent="0.25">
      <c r="X692" s="135" t="s">
        <v>1117</v>
      </c>
      <c r="Y692" s="135" t="s">
        <v>1118</v>
      </c>
      <c r="Z692" s="136" t="s">
        <v>1119</v>
      </c>
      <c r="AA692" s="137"/>
      <c r="AB692" s="135">
        <v>1</v>
      </c>
      <c r="AC692" s="135">
        <v>45</v>
      </c>
      <c r="AD692" s="138">
        <v>45</v>
      </c>
      <c r="AE692" s="138">
        <v>45</v>
      </c>
    </row>
    <row r="693" spans="24:31" x14ac:dyDescent="0.25">
      <c r="X693" s="140" t="s">
        <v>1120</v>
      </c>
      <c r="Y693" s="140" t="s">
        <v>53</v>
      </c>
      <c r="Z693" s="141" t="s">
        <v>1121</v>
      </c>
      <c r="AA693" s="142"/>
      <c r="AB693" s="140">
        <v>1</v>
      </c>
      <c r="AC693" s="140">
        <v>50</v>
      </c>
      <c r="AD693" s="143">
        <v>50</v>
      </c>
      <c r="AE693" s="143">
        <v>50</v>
      </c>
    </row>
    <row r="694" spans="24:31" x14ac:dyDescent="0.25">
      <c r="X694" s="135" t="s">
        <v>1122</v>
      </c>
      <c r="Y694" s="135" t="s">
        <v>53</v>
      </c>
      <c r="Z694" s="136" t="s">
        <v>1123</v>
      </c>
      <c r="AA694" s="137"/>
      <c r="AB694" s="135">
        <v>2</v>
      </c>
      <c r="AC694" s="135">
        <v>50</v>
      </c>
      <c r="AD694" s="138">
        <v>100</v>
      </c>
      <c r="AE694" s="138">
        <v>100</v>
      </c>
    </row>
    <row r="695" spans="24:31" x14ac:dyDescent="0.25">
      <c r="X695" s="135" t="s">
        <v>1124</v>
      </c>
      <c r="Y695" s="135" t="s">
        <v>1125</v>
      </c>
      <c r="Z695" s="136" t="s">
        <v>1126</v>
      </c>
      <c r="AA695" s="137"/>
      <c r="AB695" s="135">
        <v>1</v>
      </c>
      <c r="AC695" s="135">
        <v>500</v>
      </c>
      <c r="AD695" s="138">
        <v>500</v>
      </c>
      <c r="AE695" s="138">
        <v>500</v>
      </c>
    </row>
    <row r="696" spans="24:31" x14ac:dyDescent="0.25">
      <c r="X696" s="135" t="s">
        <v>1127</v>
      </c>
      <c r="Y696" s="135" t="s">
        <v>1128</v>
      </c>
      <c r="Z696" s="136" t="s">
        <v>1129</v>
      </c>
      <c r="AA696" s="137"/>
      <c r="AB696" s="135">
        <v>1</v>
      </c>
      <c r="AC696" s="135">
        <v>52</v>
      </c>
      <c r="AD696" s="138">
        <v>52</v>
      </c>
      <c r="AE696" s="138">
        <v>52</v>
      </c>
    </row>
    <row r="697" spans="24:31" x14ac:dyDescent="0.25">
      <c r="X697" s="135" t="s">
        <v>1130</v>
      </c>
      <c r="Y697" s="135" t="s">
        <v>1128</v>
      </c>
      <c r="Z697" s="136" t="s">
        <v>1131</v>
      </c>
      <c r="AA697" s="137"/>
      <c r="AB697" s="135">
        <v>2</v>
      </c>
      <c r="AC697" s="135">
        <v>52</v>
      </c>
      <c r="AD697" s="138">
        <v>104</v>
      </c>
      <c r="AE697" s="138">
        <v>104</v>
      </c>
    </row>
    <row r="698" spans="24:31" x14ac:dyDescent="0.25">
      <c r="X698" s="135" t="s">
        <v>1132</v>
      </c>
      <c r="Y698" s="135" t="s">
        <v>1133</v>
      </c>
      <c r="Z698" s="136" t="s">
        <v>1134</v>
      </c>
      <c r="AA698" s="137"/>
      <c r="AB698" s="135">
        <v>1</v>
      </c>
      <c r="AC698" s="135">
        <v>54</v>
      </c>
      <c r="AD698" s="138">
        <v>54</v>
      </c>
      <c r="AE698" s="138">
        <v>54</v>
      </c>
    </row>
    <row r="699" spans="24:31" x14ac:dyDescent="0.25">
      <c r="X699" s="135" t="s">
        <v>1135</v>
      </c>
      <c r="Y699" s="135" t="s">
        <v>1133</v>
      </c>
      <c r="Z699" s="136" t="s">
        <v>1136</v>
      </c>
      <c r="AA699" s="137"/>
      <c r="AB699" s="135">
        <v>2</v>
      </c>
      <c r="AC699" s="135">
        <v>54</v>
      </c>
      <c r="AD699" s="138">
        <v>108</v>
      </c>
      <c r="AE699" s="138">
        <v>108</v>
      </c>
    </row>
    <row r="700" spans="24:31" x14ac:dyDescent="0.25">
      <c r="X700" s="135" t="s">
        <v>1137</v>
      </c>
      <c r="Y700" s="135" t="s">
        <v>1138</v>
      </c>
      <c r="Z700" s="136" t="s">
        <v>1139</v>
      </c>
      <c r="AA700" s="137"/>
      <c r="AB700" s="135">
        <v>1</v>
      </c>
      <c r="AC700" s="135">
        <v>55</v>
      </c>
      <c r="AD700" s="138">
        <v>55</v>
      </c>
      <c r="AE700" s="138">
        <v>55</v>
      </c>
    </row>
    <row r="701" spans="24:31" x14ac:dyDescent="0.25">
      <c r="X701" s="135" t="s">
        <v>1140</v>
      </c>
      <c r="Y701" s="135" t="s">
        <v>1138</v>
      </c>
      <c r="Z701" s="136" t="s">
        <v>1141</v>
      </c>
      <c r="AA701" s="137"/>
      <c r="AB701" s="135">
        <v>2</v>
      </c>
      <c r="AC701" s="135">
        <v>55</v>
      </c>
      <c r="AD701" s="138">
        <v>110</v>
      </c>
      <c r="AE701" s="138">
        <v>110</v>
      </c>
    </row>
    <row r="702" spans="24:31" x14ac:dyDescent="0.25">
      <c r="X702" s="135" t="s">
        <v>1142</v>
      </c>
      <c r="Y702" s="135" t="s">
        <v>1143</v>
      </c>
      <c r="Z702" s="136" t="s">
        <v>1144</v>
      </c>
      <c r="AA702" s="137"/>
      <c r="AB702" s="135">
        <v>1</v>
      </c>
      <c r="AC702" s="135">
        <v>60</v>
      </c>
      <c r="AD702" s="138">
        <v>60</v>
      </c>
      <c r="AE702" s="138">
        <v>60</v>
      </c>
    </row>
    <row r="703" spans="24:31" x14ac:dyDescent="0.25">
      <c r="X703" s="135" t="s">
        <v>1145</v>
      </c>
      <c r="Y703" s="135" t="s">
        <v>1143</v>
      </c>
      <c r="Z703" s="136" t="s">
        <v>1146</v>
      </c>
      <c r="AA703" s="137"/>
      <c r="AB703" s="135">
        <v>2</v>
      </c>
      <c r="AC703" s="135">
        <v>60</v>
      </c>
      <c r="AD703" s="138">
        <v>120</v>
      </c>
      <c r="AE703" s="138">
        <v>120</v>
      </c>
    </row>
    <row r="704" spans="24:31" x14ac:dyDescent="0.25">
      <c r="X704" s="135" t="s">
        <v>1147</v>
      </c>
      <c r="Y704" s="135" t="s">
        <v>1143</v>
      </c>
      <c r="Z704" s="136" t="s">
        <v>1148</v>
      </c>
      <c r="AA704" s="137"/>
      <c r="AB704" s="135">
        <v>3</v>
      </c>
      <c r="AC704" s="135">
        <v>60</v>
      </c>
      <c r="AD704" s="138">
        <v>180</v>
      </c>
      <c r="AE704" s="138">
        <v>180</v>
      </c>
    </row>
    <row r="705" spans="24:31" x14ac:dyDescent="0.25">
      <c r="X705" s="135" t="s">
        <v>1149</v>
      </c>
      <c r="Y705" s="135" t="s">
        <v>1143</v>
      </c>
      <c r="Z705" s="136" t="s">
        <v>1150</v>
      </c>
      <c r="AA705" s="137"/>
      <c r="AB705" s="135">
        <v>4</v>
      </c>
      <c r="AC705" s="135">
        <v>60</v>
      </c>
      <c r="AD705" s="138">
        <v>240</v>
      </c>
      <c r="AE705" s="138">
        <v>240</v>
      </c>
    </row>
    <row r="706" spans="24:31" x14ac:dyDescent="0.25">
      <c r="X706" s="135" t="s">
        <v>1151</v>
      </c>
      <c r="Y706" s="135" t="s">
        <v>1143</v>
      </c>
      <c r="Z706" s="136" t="s">
        <v>1152</v>
      </c>
      <c r="AA706" s="137"/>
      <c r="AB706" s="135">
        <v>5</v>
      </c>
      <c r="AC706" s="135">
        <v>60</v>
      </c>
      <c r="AD706" s="138">
        <v>300</v>
      </c>
      <c r="AE706" s="138">
        <v>300</v>
      </c>
    </row>
    <row r="707" spans="24:31" x14ac:dyDescent="0.25">
      <c r="X707" s="135" t="s">
        <v>1153</v>
      </c>
      <c r="Y707" s="135" t="s">
        <v>1154</v>
      </c>
      <c r="Z707" s="136" t="s">
        <v>1155</v>
      </c>
      <c r="AA707" s="137"/>
      <c r="AB707" s="135">
        <v>1</v>
      </c>
      <c r="AC707" s="135">
        <v>52</v>
      </c>
      <c r="AD707" s="138">
        <v>52</v>
      </c>
      <c r="AE707" s="138">
        <v>52</v>
      </c>
    </row>
    <row r="708" spans="24:31" x14ac:dyDescent="0.25">
      <c r="X708" s="135" t="s">
        <v>1156</v>
      </c>
      <c r="Y708" s="135" t="s">
        <v>1157</v>
      </c>
      <c r="Z708" s="136" t="s">
        <v>1158</v>
      </c>
      <c r="AA708" s="137"/>
      <c r="AB708" s="135">
        <v>1</v>
      </c>
      <c r="AC708" s="135">
        <v>52</v>
      </c>
      <c r="AD708" s="138">
        <v>52</v>
      </c>
      <c r="AE708" s="138">
        <v>52</v>
      </c>
    </row>
    <row r="709" spans="24:31" x14ac:dyDescent="0.25">
      <c r="X709" s="135" t="s">
        <v>1159</v>
      </c>
      <c r="Y709" s="135" t="s">
        <v>1160</v>
      </c>
      <c r="Z709" s="136" t="s">
        <v>1161</v>
      </c>
      <c r="AA709" s="137"/>
      <c r="AB709" s="135">
        <v>1</v>
      </c>
      <c r="AC709" s="135">
        <v>65</v>
      </c>
      <c r="AD709" s="138">
        <v>65</v>
      </c>
      <c r="AE709" s="138">
        <v>65</v>
      </c>
    </row>
    <row r="710" spans="24:31" x14ac:dyDescent="0.25">
      <c r="X710" s="135" t="s">
        <v>1162</v>
      </c>
      <c r="Y710" s="135" t="s">
        <v>1160</v>
      </c>
      <c r="Z710" s="136" t="s">
        <v>1163</v>
      </c>
      <c r="AA710" s="137"/>
      <c r="AB710" s="135">
        <v>2</v>
      </c>
      <c r="AC710" s="135">
        <v>65</v>
      </c>
      <c r="AD710" s="138">
        <v>130</v>
      </c>
      <c r="AE710" s="138">
        <v>130</v>
      </c>
    </row>
    <row r="711" spans="24:31" x14ac:dyDescent="0.25">
      <c r="X711" s="135" t="s">
        <v>1164</v>
      </c>
      <c r="Y711" s="135" t="s">
        <v>1165</v>
      </c>
      <c r="Z711" s="136" t="s">
        <v>1166</v>
      </c>
      <c r="AA711" s="137"/>
      <c r="AB711" s="135">
        <v>1</v>
      </c>
      <c r="AC711" s="135">
        <v>67</v>
      </c>
      <c r="AD711" s="138">
        <v>67</v>
      </c>
      <c r="AE711" s="138">
        <v>67</v>
      </c>
    </row>
    <row r="712" spans="24:31" x14ac:dyDescent="0.25">
      <c r="X712" s="135" t="s">
        <v>1167</v>
      </c>
      <c r="Y712" s="135" t="s">
        <v>1165</v>
      </c>
      <c r="Z712" s="136" t="s">
        <v>1168</v>
      </c>
      <c r="AA712" s="137"/>
      <c r="AB712" s="135">
        <v>2</v>
      </c>
      <c r="AC712" s="135">
        <v>67</v>
      </c>
      <c r="AD712" s="138">
        <v>134</v>
      </c>
      <c r="AE712" s="138">
        <v>134</v>
      </c>
    </row>
    <row r="713" spans="24:31" x14ac:dyDescent="0.25">
      <c r="X713" s="135" t="s">
        <v>1169</v>
      </c>
      <c r="Y713" s="135" t="s">
        <v>1165</v>
      </c>
      <c r="Z713" s="136" t="s">
        <v>1170</v>
      </c>
      <c r="AA713" s="137"/>
      <c r="AB713" s="135">
        <v>3</v>
      </c>
      <c r="AC713" s="135">
        <v>67</v>
      </c>
      <c r="AD713" s="138">
        <v>201</v>
      </c>
      <c r="AE713" s="138">
        <v>201</v>
      </c>
    </row>
    <row r="714" spans="24:31" x14ac:dyDescent="0.25">
      <c r="X714" s="135" t="s">
        <v>1171</v>
      </c>
      <c r="Y714" s="135" t="s">
        <v>1172</v>
      </c>
      <c r="Z714" s="136" t="s">
        <v>1173</v>
      </c>
      <c r="AA714" s="137"/>
      <c r="AB714" s="135">
        <v>1</v>
      </c>
      <c r="AC714" s="135">
        <v>69</v>
      </c>
      <c r="AD714" s="138">
        <v>69</v>
      </c>
      <c r="AE714" s="138">
        <v>69</v>
      </c>
    </row>
    <row r="715" spans="24:31" x14ac:dyDescent="0.25">
      <c r="X715" s="135" t="s">
        <v>1174</v>
      </c>
      <c r="Y715" s="135" t="s">
        <v>56</v>
      </c>
      <c r="Z715" s="136" t="s">
        <v>1175</v>
      </c>
      <c r="AA715" s="137"/>
      <c r="AB715" s="135">
        <v>1</v>
      </c>
      <c r="AC715" s="135">
        <v>7.5</v>
      </c>
      <c r="AD715" s="138">
        <v>8</v>
      </c>
      <c r="AE715" s="138">
        <v>8</v>
      </c>
    </row>
    <row r="716" spans="24:31" x14ac:dyDescent="0.25">
      <c r="X716" s="135" t="s">
        <v>1176</v>
      </c>
      <c r="Y716" s="135" t="s">
        <v>56</v>
      </c>
      <c r="Z716" s="136" t="s">
        <v>1177</v>
      </c>
      <c r="AA716" s="137"/>
      <c r="AB716" s="135">
        <v>2</v>
      </c>
      <c r="AC716" s="135">
        <v>7.5</v>
      </c>
      <c r="AD716" s="138">
        <v>15</v>
      </c>
      <c r="AE716" s="138">
        <v>15</v>
      </c>
    </row>
    <row r="717" spans="24:31" x14ac:dyDescent="0.25">
      <c r="X717" s="135" t="s">
        <v>1178</v>
      </c>
      <c r="Y717" s="135" t="s">
        <v>1179</v>
      </c>
      <c r="Z717" s="136" t="s">
        <v>1180</v>
      </c>
      <c r="AA717" s="137"/>
      <c r="AB717" s="135">
        <v>1</v>
      </c>
      <c r="AC717" s="135">
        <v>72</v>
      </c>
      <c r="AD717" s="138">
        <v>72</v>
      </c>
      <c r="AE717" s="138">
        <v>72</v>
      </c>
    </row>
    <row r="718" spans="24:31" x14ac:dyDescent="0.25">
      <c r="X718" s="135" t="s">
        <v>1181</v>
      </c>
      <c r="Y718" s="135" t="s">
        <v>1182</v>
      </c>
      <c r="Z718" s="136" t="s">
        <v>1183</v>
      </c>
      <c r="AA718" s="137"/>
      <c r="AB718" s="135">
        <v>1</v>
      </c>
      <c r="AC718" s="135">
        <v>75</v>
      </c>
      <c r="AD718" s="138">
        <v>75</v>
      </c>
      <c r="AE718" s="138">
        <v>75</v>
      </c>
    </row>
    <row r="719" spans="24:31" x14ac:dyDescent="0.25">
      <c r="X719" s="135" t="s">
        <v>1184</v>
      </c>
      <c r="Y719" s="135" t="s">
        <v>1182</v>
      </c>
      <c r="Z719" s="136" t="s">
        <v>1185</v>
      </c>
      <c r="AA719" s="137"/>
      <c r="AB719" s="135">
        <v>2</v>
      </c>
      <c r="AC719" s="135">
        <v>75</v>
      </c>
      <c r="AD719" s="138">
        <v>150</v>
      </c>
      <c r="AE719" s="138">
        <v>150</v>
      </c>
    </row>
    <row r="720" spans="24:31" x14ac:dyDescent="0.25">
      <c r="X720" s="135" t="s">
        <v>1186</v>
      </c>
      <c r="Y720" s="135" t="s">
        <v>1182</v>
      </c>
      <c r="Z720" s="136" t="s">
        <v>1187</v>
      </c>
      <c r="AA720" s="137"/>
      <c r="AB720" s="135">
        <v>3</v>
      </c>
      <c r="AC720" s="135">
        <v>75</v>
      </c>
      <c r="AD720" s="138">
        <v>225</v>
      </c>
      <c r="AE720" s="138">
        <v>225</v>
      </c>
    </row>
    <row r="721" spans="24:31" x14ac:dyDescent="0.25">
      <c r="X721" s="135" t="s">
        <v>1188</v>
      </c>
      <c r="Y721" s="135" t="s">
        <v>1182</v>
      </c>
      <c r="Z721" s="136" t="s">
        <v>1189</v>
      </c>
      <c r="AA721" s="137"/>
      <c r="AB721" s="135">
        <v>4</v>
      </c>
      <c r="AC721" s="135">
        <v>75</v>
      </c>
      <c r="AD721" s="138">
        <v>300</v>
      </c>
      <c r="AE721" s="138">
        <v>300</v>
      </c>
    </row>
    <row r="722" spans="24:31" x14ac:dyDescent="0.25">
      <c r="X722" s="135" t="s">
        <v>1190</v>
      </c>
      <c r="Y722" s="135" t="s">
        <v>1191</v>
      </c>
      <c r="Z722" s="136" t="s">
        <v>1192</v>
      </c>
      <c r="AA722" s="137"/>
      <c r="AB722" s="135">
        <v>1</v>
      </c>
      <c r="AC722" s="135">
        <v>750</v>
      </c>
      <c r="AD722" s="138">
        <v>750</v>
      </c>
      <c r="AE722" s="138">
        <v>750</v>
      </c>
    </row>
    <row r="723" spans="24:31" x14ac:dyDescent="0.25">
      <c r="X723" s="135" t="s">
        <v>1193</v>
      </c>
      <c r="Y723" s="135" t="s">
        <v>1194</v>
      </c>
      <c r="Z723" s="136" t="s">
        <v>1195</v>
      </c>
      <c r="AA723" s="137"/>
      <c r="AB723" s="135">
        <v>1</v>
      </c>
      <c r="AC723" s="135">
        <v>67</v>
      </c>
      <c r="AD723" s="138">
        <v>67</v>
      </c>
      <c r="AE723" s="138">
        <v>67</v>
      </c>
    </row>
    <row r="724" spans="24:31" x14ac:dyDescent="0.25">
      <c r="X724" s="135" t="s">
        <v>1196</v>
      </c>
      <c r="Y724" s="135" t="s">
        <v>1197</v>
      </c>
      <c r="Z724" s="136" t="s">
        <v>1198</v>
      </c>
      <c r="AA724" s="137"/>
      <c r="AB724" s="135">
        <v>1</v>
      </c>
      <c r="AC724" s="135">
        <v>67</v>
      </c>
      <c r="AD724" s="138">
        <v>67</v>
      </c>
      <c r="AE724" s="138">
        <v>67</v>
      </c>
    </row>
    <row r="725" spans="24:31" x14ac:dyDescent="0.25">
      <c r="X725" s="135" t="s">
        <v>1199</v>
      </c>
      <c r="Y725" s="135" t="s">
        <v>1200</v>
      </c>
      <c r="Z725" s="136" t="s">
        <v>1201</v>
      </c>
      <c r="AA725" s="137"/>
      <c r="AB725" s="135">
        <v>1</v>
      </c>
      <c r="AC725" s="135">
        <v>80</v>
      </c>
      <c r="AD725" s="138">
        <v>80</v>
      </c>
      <c r="AE725" s="138">
        <v>80</v>
      </c>
    </row>
    <row r="726" spans="24:31" x14ac:dyDescent="0.25">
      <c r="X726" s="135" t="s">
        <v>1202</v>
      </c>
      <c r="Y726" s="135" t="s">
        <v>1203</v>
      </c>
      <c r="Z726" s="136" t="s">
        <v>1204</v>
      </c>
      <c r="AA726" s="137"/>
      <c r="AB726" s="135">
        <v>1</v>
      </c>
      <c r="AC726" s="135">
        <v>85</v>
      </c>
      <c r="AD726" s="138">
        <v>85</v>
      </c>
      <c r="AE726" s="138">
        <v>85</v>
      </c>
    </row>
    <row r="727" spans="24:31" x14ac:dyDescent="0.25">
      <c r="X727" s="135" t="s">
        <v>1205</v>
      </c>
      <c r="Y727" s="135" t="s">
        <v>1206</v>
      </c>
      <c r="Z727" s="136" t="s">
        <v>1207</v>
      </c>
      <c r="AA727" s="137"/>
      <c r="AB727" s="135">
        <v>1</v>
      </c>
      <c r="AC727" s="135">
        <v>90</v>
      </c>
      <c r="AD727" s="138">
        <v>90</v>
      </c>
      <c r="AE727" s="138">
        <v>90</v>
      </c>
    </row>
    <row r="728" spans="24:31" x14ac:dyDescent="0.25">
      <c r="X728" s="135" t="s">
        <v>1208</v>
      </c>
      <c r="Y728" s="135" t="s">
        <v>1206</v>
      </c>
      <c r="Z728" s="136" t="s">
        <v>1209</v>
      </c>
      <c r="AA728" s="137"/>
      <c r="AB728" s="135">
        <v>2</v>
      </c>
      <c r="AC728" s="135">
        <v>90</v>
      </c>
      <c r="AD728" s="138">
        <v>180</v>
      </c>
      <c r="AE728" s="138">
        <v>180</v>
      </c>
    </row>
    <row r="729" spans="24:31" x14ac:dyDescent="0.25">
      <c r="X729" s="135" t="s">
        <v>1210</v>
      </c>
      <c r="Y729" s="135" t="s">
        <v>1206</v>
      </c>
      <c r="Z729" s="136" t="s">
        <v>1211</v>
      </c>
      <c r="AA729" s="137"/>
      <c r="AB729" s="135">
        <v>3</v>
      </c>
      <c r="AC729" s="135">
        <v>90</v>
      </c>
      <c r="AD729" s="138">
        <v>270</v>
      </c>
      <c r="AE729" s="138">
        <v>270</v>
      </c>
    </row>
    <row r="730" spans="24:31" x14ac:dyDescent="0.25">
      <c r="X730" s="135" t="s">
        <v>1212</v>
      </c>
      <c r="Y730" s="135" t="s">
        <v>1213</v>
      </c>
      <c r="Z730" s="136" t="s">
        <v>1214</v>
      </c>
      <c r="AA730" s="137"/>
      <c r="AB730" s="135">
        <v>1</v>
      </c>
      <c r="AC730" s="135">
        <v>93</v>
      </c>
      <c r="AD730" s="138">
        <v>93</v>
      </c>
      <c r="AE730" s="138">
        <v>93</v>
      </c>
    </row>
    <row r="731" spans="24:31" x14ac:dyDescent="0.25">
      <c r="X731" s="135" t="s">
        <v>1215</v>
      </c>
      <c r="Y731" s="135" t="s">
        <v>1216</v>
      </c>
      <c r="Z731" s="136" t="s">
        <v>1217</v>
      </c>
      <c r="AA731" s="137"/>
      <c r="AB731" s="135">
        <v>1</v>
      </c>
      <c r="AC731" s="135">
        <v>95</v>
      </c>
      <c r="AD731" s="138">
        <v>95</v>
      </c>
      <c r="AE731" s="138">
        <v>95</v>
      </c>
    </row>
    <row r="732" spans="24:31" x14ac:dyDescent="0.25">
      <c r="X732" s="135" t="s">
        <v>1218</v>
      </c>
      <c r="Y732" s="135" t="s">
        <v>1216</v>
      </c>
      <c r="Z732" s="136" t="s">
        <v>1219</v>
      </c>
      <c r="AA732" s="137"/>
      <c r="AB732" s="135">
        <v>2</v>
      </c>
      <c r="AC732" s="135">
        <v>95</v>
      </c>
      <c r="AD732" s="138">
        <v>190</v>
      </c>
      <c r="AE732" s="138">
        <v>190</v>
      </c>
    </row>
    <row r="733" spans="24:31" x14ac:dyDescent="0.25">
      <c r="X733" s="135" t="s">
        <v>1221</v>
      </c>
      <c r="Y733" s="135" t="s">
        <v>1222</v>
      </c>
      <c r="Z733" s="136" t="s">
        <v>1223</v>
      </c>
      <c r="AA733" s="137"/>
      <c r="AB733" s="135">
        <v>1</v>
      </c>
      <c r="AC733" s="135">
        <v>100</v>
      </c>
      <c r="AD733" s="138">
        <v>100</v>
      </c>
      <c r="AE733" s="138">
        <v>100</v>
      </c>
    </row>
    <row r="734" spans="24:31" x14ac:dyDescent="0.25">
      <c r="X734" s="135" t="s">
        <v>1224</v>
      </c>
      <c r="Y734" s="135" t="s">
        <v>1225</v>
      </c>
      <c r="Z734" s="136" t="s">
        <v>1226</v>
      </c>
      <c r="AA734" s="137"/>
      <c r="AB734" s="135">
        <v>1</v>
      </c>
      <c r="AC734" s="135">
        <v>1000</v>
      </c>
      <c r="AD734" s="138">
        <v>1000</v>
      </c>
      <c r="AE734" s="138">
        <v>1000</v>
      </c>
    </row>
    <row r="735" spans="24:31" x14ac:dyDescent="0.25">
      <c r="X735" s="135" t="s">
        <v>1227</v>
      </c>
      <c r="Y735" s="135" t="s">
        <v>1228</v>
      </c>
      <c r="Z735" s="136" t="s">
        <v>1229</v>
      </c>
      <c r="AA735" s="137"/>
      <c r="AB735" s="135">
        <v>1</v>
      </c>
      <c r="AC735" s="135">
        <v>1200</v>
      </c>
      <c r="AD735" s="138">
        <v>1200</v>
      </c>
      <c r="AE735" s="138">
        <v>1200</v>
      </c>
    </row>
    <row r="736" spans="24:31" x14ac:dyDescent="0.25">
      <c r="X736" s="135" t="s">
        <v>1230</v>
      </c>
      <c r="Y736" s="135" t="s">
        <v>1231</v>
      </c>
      <c r="Z736" s="136" t="s">
        <v>1232</v>
      </c>
      <c r="AA736" s="137"/>
      <c r="AB736" s="135">
        <v>1</v>
      </c>
      <c r="AC736" s="135">
        <v>150</v>
      </c>
      <c r="AD736" s="138">
        <v>150</v>
      </c>
      <c r="AE736" s="138">
        <v>150</v>
      </c>
    </row>
    <row r="737" spans="24:31" x14ac:dyDescent="0.25">
      <c r="X737" s="135" t="s">
        <v>1233</v>
      </c>
      <c r="Y737" s="135" t="s">
        <v>1231</v>
      </c>
      <c r="Z737" s="136" t="s">
        <v>1234</v>
      </c>
      <c r="AA737" s="137"/>
      <c r="AB737" s="135">
        <v>2</v>
      </c>
      <c r="AC737" s="135">
        <v>150</v>
      </c>
      <c r="AD737" s="138">
        <v>300</v>
      </c>
      <c r="AE737" s="138">
        <v>300</v>
      </c>
    </row>
    <row r="738" spans="24:31" x14ac:dyDescent="0.25">
      <c r="X738" s="135" t="s">
        <v>1235</v>
      </c>
      <c r="Y738" s="135" t="s">
        <v>1236</v>
      </c>
      <c r="Z738" s="136" t="s">
        <v>1237</v>
      </c>
      <c r="AA738" s="137"/>
      <c r="AB738" s="135">
        <v>1</v>
      </c>
      <c r="AC738" s="135">
        <v>1500</v>
      </c>
      <c r="AD738" s="138">
        <v>1500</v>
      </c>
      <c r="AE738" s="138">
        <v>1500</v>
      </c>
    </row>
    <row r="739" spans="24:31" x14ac:dyDescent="0.25">
      <c r="X739" s="135" t="s">
        <v>1238</v>
      </c>
      <c r="Y739" s="135" t="s">
        <v>1239</v>
      </c>
      <c r="Z739" s="136" t="s">
        <v>1240</v>
      </c>
      <c r="AA739" s="137"/>
      <c r="AB739" s="135">
        <v>1</v>
      </c>
      <c r="AC739" s="135">
        <v>200</v>
      </c>
      <c r="AD739" s="138">
        <v>200</v>
      </c>
      <c r="AE739" s="138">
        <v>200</v>
      </c>
    </row>
    <row r="740" spans="24:31" x14ac:dyDescent="0.25">
      <c r="X740" s="135" t="s">
        <v>1241</v>
      </c>
      <c r="Y740" s="135" t="s">
        <v>1242</v>
      </c>
      <c r="Z740" s="136" t="s">
        <v>1243</v>
      </c>
      <c r="AA740" s="137"/>
      <c r="AB740" s="135">
        <v>1</v>
      </c>
      <c r="AC740" s="135">
        <v>250</v>
      </c>
      <c r="AD740" s="138">
        <v>250</v>
      </c>
      <c r="AE740" s="138">
        <v>250</v>
      </c>
    </row>
    <row r="741" spans="24:31" x14ac:dyDescent="0.25">
      <c r="X741" s="135" t="s">
        <v>1244</v>
      </c>
      <c r="Y741" s="135" t="s">
        <v>1245</v>
      </c>
      <c r="Z741" s="136" t="s">
        <v>1246</v>
      </c>
      <c r="AA741" s="137"/>
      <c r="AB741" s="135">
        <v>1</v>
      </c>
      <c r="AC741" s="135">
        <v>300</v>
      </c>
      <c r="AD741" s="138">
        <v>300</v>
      </c>
      <c r="AE741" s="138">
        <v>300</v>
      </c>
    </row>
    <row r="742" spans="24:31" x14ac:dyDescent="0.25">
      <c r="X742" s="135" t="s">
        <v>1247</v>
      </c>
      <c r="Y742" s="135" t="s">
        <v>1248</v>
      </c>
      <c r="Z742" s="136" t="s">
        <v>1249</v>
      </c>
      <c r="AA742" s="137"/>
      <c r="AB742" s="135">
        <v>1</v>
      </c>
      <c r="AC742" s="135">
        <v>35</v>
      </c>
      <c r="AD742" s="138">
        <v>35</v>
      </c>
      <c r="AE742" s="138">
        <v>35</v>
      </c>
    </row>
    <row r="743" spans="24:31" x14ac:dyDescent="0.25">
      <c r="X743" s="135" t="s">
        <v>1250</v>
      </c>
      <c r="Y743" s="135" t="s">
        <v>1251</v>
      </c>
      <c r="Z743" s="136" t="s">
        <v>1252</v>
      </c>
      <c r="AA743" s="137"/>
      <c r="AB743" s="135">
        <v>1</v>
      </c>
      <c r="AC743" s="135">
        <v>350</v>
      </c>
      <c r="AD743" s="138">
        <v>350</v>
      </c>
      <c r="AE743" s="138">
        <v>350</v>
      </c>
    </row>
    <row r="744" spans="24:31" x14ac:dyDescent="0.25">
      <c r="X744" s="135" t="s">
        <v>1253</v>
      </c>
      <c r="Y744" s="135" t="s">
        <v>1254</v>
      </c>
      <c r="Z744" s="136" t="s">
        <v>1255</v>
      </c>
      <c r="AA744" s="137"/>
      <c r="AB744" s="135">
        <v>1</v>
      </c>
      <c r="AC744" s="135">
        <v>40</v>
      </c>
      <c r="AD744" s="138">
        <v>40</v>
      </c>
      <c r="AE744" s="138">
        <v>40</v>
      </c>
    </row>
    <row r="745" spans="24:31" x14ac:dyDescent="0.25">
      <c r="X745" s="135" t="s">
        <v>1256</v>
      </c>
      <c r="Y745" s="135" t="s">
        <v>1257</v>
      </c>
      <c r="Z745" s="136" t="s">
        <v>1258</v>
      </c>
      <c r="AA745" s="137"/>
      <c r="AB745" s="135">
        <v>1</v>
      </c>
      <c r="AC745" s="135">
        <v>400</v>
      </c>
      <c r="AD745" s="138">
        <v>400</v>
      </c>
      <c r="AE745" s="138">
        <v>400</v>
      </c>
    </row>
    <row r="746" spans="24:31" x14ac:dyDescent="0.25">
      <c r="X746" s="135" t="s">
        <v>1259</v>
      </c>
      <c r="Y746" s="135" t="s">
        <v>1260</v>
      </c>
      <c r="Z746" s="136" t="s">
        <v>1261</v>
      </c>
      <c r="AA746" s="137"/>
      <c r="AB746" s="135">
        <v>1</v>
      </c>
      <c r="AC746" s="135">
        <v>42</v>
      </c>
      <c r="AD746" s="138">
        <v>42</v>
      </c>
      <c r="AE746" s="138">
        <v>42</v>
      </c>
    </row>
    <row r="747" spans="24:31" x14ac:dyDescent="0.25">
      <c r="X747" s="135" t="s">
        <v>1262</v>
      </c>
      <c r="Y747" s="135" t="s">
        <v>1263</v>
      </c>
      <c r="Z747" s="136" t="s">
        <v>1264</v>
      </c>
      <c r="AA747" s="137"/>
      <c r="AB747" s="135">
        <v>1</v>
      </c>
      <c r="AC747" s="135">
        <v>425</v>
      </c>
      <c r="AD747" s="138">
        <v>425</v>
      </c>
      <c r="AE747" s="138">
        <v>425</v>
      </c>
    </row>
    <row r="748" spans="24:31" x14ac:dyDescent="0.25">
      <c r="X748" s="135" t="s">
        <v>1265</v>
      </c>
      <c r="Y748" s="135" t="s">
        <v>1266</v>
      </c>
      <c r="Z748" s="136" t="s">
        <v>1267</v>
      </c>
      <c r="AA748" s="137"/>
      <c r="AB748" s="135">
        <v>1</v>
      </c>
      <c r="AC748" s="135">
        <v>45</v>
      </c>
      <c r="AD748" s="138">
        <v>45</v>
      </c>
      <c r="AE748" s="138">
        <v>45</v>
      </c>
    </row>
    <row r="749" spans="24:31" x14ac:dyDescent="0.25">
      <c r="X749" s="135" t="s">
        <v>1268</v>
      </c>
      <c r="Y749" s="135" t="s">
        <v>1266</v>
      </c>
      <c r="Z749" s="136" t="s">
        <v>1269</v>
      </c>
      <c r="AA749" s="137"/>
      <c r="AB749" s="135">
        <v>2</v>
      </c>
      <c r="AC749" s="135">
        <v>45</v>
      </c>
      <c r="AD749" s="138">
        <v>90</v>
      </c>
      <c r="AE749" s="138">
        <v>90</v>
      </c>
    </row>
    <row r="750" spans="24:31" x14ac:dyDescent="0.25">
      <c r="X750" s="135" t="s">
        <v>1270</v>
      </c>
      <c r="Y750" s="135" t="s">
        <v>1271</v>
      </c>
      <c r="Z750" s="136" t="s">
        <v>1272</v>
      </c>
      <c r="AA750" s="137"/>
      <c r="AB750" s="135">
        <v>1</v>
      </c>
      <c r="AC750" s="135">
        <v>50</v>
      </c>
      <c r="AD750" s="138">
        <v>50</v>
      </c>
      <c r="AE750" s="138">
        <v>50</v>
      </c>
    </row>
    <row r="751" spans="24:31" x14ac:dyDescent="0.25">
      <c r="X751" s="135" t="s">
        <v>1273</v>
      </c>
      <c r="Y751" s="135" t="s">
        <v>1271</v>
      </c>
      <c r="Z751" s="136" t="s">
        <v>1274</v>
      </c>
      <c r="AA751" s="137"/>
      <c r="AB751" s="135">
        <v>2</v>
      </c>
      <c r="AC751" s="135">
        <v>50</v>
      </c>
      <c r="AD751" s="138">
        <v>100</v>
      </c>
      <c r="AE751" s="138">
        <v>100</v>
      </c>
    </row>
    <row r="752" spans="24:31" x14ac:dyDescent="0.25">
      <c r="X752" s="135" t="s">
        <v>1275</v>
      </c>
      <c r="Y752" s="135" t="s">
        <v>1276</v>
      </c>
      <c r="Z752" s="136" t="s">
        <v>1277</v>
      </c>
      <c r="AA752" s="137"/>
      <c r="AB752" s="135">
        <v>1</v>
      </c>
      <c r="AC752" s="135">
        <v>500</v>
      </c>
      <c r="AD752" s="138">
        <v>500</v>
      </c>
      <c r="AE752" s="138">
        <v>500</v>
      </c>
    </row>
    <row r="753" spans="24:31" x14ac:dyDescent="0.25">
      <c r="X753" s="135" t="s">
        <v>1278</v>
      </c>
      <c r="Y753" s="135" t="s">
        <v>1279</v>
      </c>
      <c r="Z753" s="136" t="s">
        <v>1280</v>
      </c>
      <c r="AA753" s="137"/>
      <c r="AB753" s="135">
        <v>1</v>
      </c>
      <c r="AC753" s="135">
        <v>52</v>
      </c>
      <c r="AD753" s="138">
        <v>52</v>
      </c>
      <c r="AE753" s="138">
        <v>52</v>
      </c>
    </row>
    <row r="754" spans="24:31" x14ac:dyDescent="0.25">
      <c r="X754" s="135" t="s">
        <v>1281</v>
      </c>
      <c r="Y754" s="135" t="s">
        <v>1282</v>
      </c>
      <c r="Z754" s="136" t="s">
        <v>1283</v>
      </c>
      <c r="AA754" s="137"/>
      <c r="AB754" s="135">
        <v>1</v>
      </c>
      <c r="AC754" s="135">
        <v>55</v>
      </c>
      <c r="AD754" s="138">
        <v>55</v>
      </c>
      <c r="AE754" s="138">
        <v>55</v>
      </c>
    </row>
    <row r="755" spans="24:31" x14ac:dyDescent="0.25">
      <c r="X755" s="135" t="s">
        <v>1284</v>
      </c>
      <c r="Y755" s="135" t="s">
        <v>1282</v>
      </c>
      <c r="Z755" s="136" t="s">
        <v>1285</v>
      </c>
      <c r="AA755" s="137"/>
      <c r="AB755" s="135">
        <v>2</v>
      </c>
      <c r="AC755" s="135">
        <v>55</v>
      </c>
      <c r="AD755" s="138">
        <v>110</v>
      </c>
      <c r="AE755" s="138">
        <v>110</v>
      </c>
    </row>
    <row r="756" spans="24:31" x14ac:dyDescent="0.25">
      <c r="X756" s="135" t="s">
        <v>1286</v>
      </c>
      <c r="Y756" s="135" t="s">
        <v>1287</v>
      </c>
      <c r="Z756" s="136" t="s">
        <v>1288</v>
      </c>
      <c r="AA756" s="137"/>
      <c r="AB756" s="135">
        <v>1</v>
      </c>
      <c r="AC756" s="135">
        <v>60</v>
      </c>
      <c r="AD756" s="138">
        <v>60</v>
      </c>
      <c r="AE756" s="138">
        <v>60</v>
      </c>
    </row>
    <row r="757" spans="24:31" x14ac:dyDescent="0.25">
      <c r="X757" s="135" t="s">
        <v>1289</v>
      </c>
      <c r="Y757" s="135" t="s">
        <v>1290</v>
      </c>
      <c r="Z757" s="136" t="s">
        <v>1291</v>
      </c>
      <c r="AA757" s="137"/>
      <c r="AB757" s="135">
        <v>1</v>
      </c>
      <c r="AC757" s="135">
        <v>72</v>
      </c>
      <c r="AD757" s="138">
        <v>72</v>
      </c>
      <c r="AE757" s="138">
        <v>72</v>
      </c>
    </row>
    <row r="758" spans="24:31" x14ac:dyDescent="0.25">
      <c r="X758" s="135" t="s">
        <v>1292</v>
      </c>
      <c r="Y758" s="135" t="s">
        <v>1293</v>
      </c>
      <c r="Z758" s="136" t="s">
        <v>1294</v>
      </c>
      <c r="AA758" s="137"/>
      <c r="AB758" s="135">
        <v>1</v>
      </c>
      <c r="AC758" s="135">
        <v>75</v>
      </c>
      <c r="AD758" s="138">
        <v>75</v>
      </c>
      <c r="AE758" s="138">
        <v>75</v>
      </c>
    </row>
    <row r="759" spans="24:31" x14ac:dyDescent="0.25">
      <c r="X759" s="135" t="s">
        <v>1295</v>
      </c>
      <c r="Y759" s="135" t="s">
        <v>1293</v>
      </c>
      <c r="Z759" s="136" t="s">
        <v>1296</v>
      </c>
      <c r="AA759" s="137"/>
      <c r="AB759" s="135">
        <v>2</v>
      </c>
      <c r="AC759" s="135">
        <v>75</v>
      </c>
      <c r="AD759" s="138">
        <v>150</v>
      </c>
      <c r="AE759" s="138">
        <v>150</v>
      </c>
    </row>
    <row r="760" spans="24:31" x14ac:dyDescent="0.25">
      <c r="X760" s="135" t="s">
        <v>1297</v>
      </c>
      <c r="Y760" s="135" t="s">
        <v>1298</v>
      </c>
      <c r="Z760" s="136" t="s">
        <v>1299</v>
      </c>
      <c r="AA760" s="137"/>
      <c r="AB760" s="135">
        <v>1</v>
      </c>
      <c r="AC760" s="135">
        <v>750</v>
      </c>
      <c r="AD760" s="138">
        <v>750</v>
      </c>
      <c r="AE760" s="138">
        <v>750</v>
      </c>
    </row>
    <row r="761" spans="24:31" x14ac:dyDescent="0.25">
      <c r="X761" s="135" t="s">
        <v>1300</v>
      </c>
      <c r="Y761" s="135" t="s">
        <v>1301</v>
      </c>
      <c r="Z761" s="136" t="s">
        <v>1302</v>
      </c>
      <c r="AA761" s="137"/>
      <c r="AB761" s="135">
        <v>1</v>
      </c>
      <c r="AC761" s="135">
        <v>90</v>
      </c>
      <c r="AD761" s="138">
        <v>90</v>
      </c>
      <c r="AE761" s="138">
        <v>90</v>
      </c>
    </row>
    <row r="762" spans="24:31" x14ac:dyDescent="0.25">
      <c r="X762" s="135" t="s">
        <v>1303</v>
      </c>
      <c r="Y762" s="135" t="s">
        <v>1301</v>
      </c>
      <c r="Z762" s="136" t="s">
        <v>1304</v>
      </c>
      <c r="AA762" s="137"/>
      <c r="AB762" s="135">
        <v>2</v>
      </c>
      <c r="AC762" s="135">
        <v>90</v>
      </c>
      <c r="AD762" s="138">
        <v>180</v>
      </c>
      <c r="AE762" s="138">
        <v>180</v>
      </c>
    </row>
    <row r="763" spans="24:31" x14ac:dyDescent="0.25">
      <c r="X763" s="135" t="s">
        <v>1305</v>
      </c>
      <c r="Y763" s="135" t="s">
        <v>1306</v>
      </c>
      <c r="Z763" s="136" t="s">
        <v>1307</v>
      </c>
      <c r="AA763" s="137"/>
      <c r="AB763" s="135">
        <v>1</v>
      </c>
      <c r="AC763" s="135">
        <v>900</v>
      </c>
      <c r="AD763" s="138">
        <v>900</v>
      </c>
      <c r="AE763" s="138">
        <v>900</v>
      </c>
    </row>
    <row r="764" spans="24:31" x14ac:dyDescent="0.25">
      <c r="X764" s="135" t="s">
        <v>1308</v>
      </c>
      <c r="Y764" s="135" t="s">
        <v>1309</v>
      </c>
      <c r="Z764" s="136" t="s">
        <v>1310</v>
      </c>
      <c r="AA764" s="137"/>
      <c r="AB764" s="135">
        <v>1</v>
      </c>
      <c r="AC764" s="135">
        <v>20</v>
      </c>
      <c r="AD764" s="138">
        <v>30</v>
      </c>
      <c r="AE764" s="138">
        <v>30</v>
      </c>
    </row>
    <row r="765" spans="24:31" x14ac:dyDescent="0.25">
      <c r="X765" s="135" t="s">
        <v>1311</v>
      </c>
      <c r="Y765" s="135" t="s">
        <v>1312</v>
      </c>
      <c r="Z765" s="136" t="s">
        <v>1313</v>
      </c>
      <c r="AA765" s="137"/>
      <c r="AB765" s="135">
        <v>1</v>
      </c>
      <c r="AC765" s="135">
        <v>25</v>
      </c>
      <c r="AD765" s="138">
        <v>35</v>
      </c>
      <c r="AE765" s="138">
        <v>35</v>
      </c>
    </row>
    <row r="766" spans="24:31" x14ac:dyDescent="0.25">
      <c r="X766" s="135" t="s">
        <v>1314</v>
      </c>
      <c r="Y766" s="135" t="s">
        <v>1315</v>
      </c>
      <c r="Z766" s="136" t="s">
        <v>1316</v>
      </c>
      <c r="AA766" s="137"/>
      <c r="AB766" s="135">
        <v>1</v>
      </c>
      <c r="AC766" s="135">
        <v>35</v>
      </c>
      <c r="AD766" s="138">
        <v>45</v>
      </c>
      <c r="AE766" s="138">
        <v>45</v>
      </c>
    </row>
    <row r="767" spans="24:31" x14ac:dyDescent="0.25">
      <c r="X767" s="135" t="s">
        <v>1317</v>
      </c>
      <c r="Y767" s="135" t="s">
        <v>1318</v>
      </c>
      <c r="Z767" s="136" t="s">
        <v>1319</v>
      </c>
      <c r="AA767" s="137"/>
      <c r="AB767" s="135">
        <v>1</v>
      </c>
      <c r="AC767" s="135">
        <v>42</v>
      </c>
      <c r="AD767" s="138">
        <v>52</v>
      </c>
      <c r="AE767" s="138">
        <v>52</v>
      </c>
    </row>
    <row r="768" spans="24:31" x14ac:dyDescent="0.25">
      <c r="X768" s="135" t="s">
        <v>1320</v>
      </c>
      <c r="Y768" s="135" t="s">
        <v>1321</v>
      </c>
      <c r="Z768" s="136" t="s">
        <v>1322</v>
      </c>
      <c r="AA768" s="137"/>
      <c r="AB768" s="135">
        <v>1</v>
      </c>
      <c r="AC768" s="135">
        <v>50</v>
      </c>
      <c r="AD768" s="138">
        <v>60</v>
      </c>
      <c r="AE768" s="138">
        <v>60</v>
      </c>
    </row>
    <row r="769" spans="24:31" x14ac:dyDescent="0.25">
      <c r="X769" s="135" t="s">
        <v>1323</v>
      </c>
      <c r="Y769" s="135" t="s">
        <v>1324</v>
      </c>
      <c r="Z769" s="136" t="s">
        <v>1325</v>
      </c>
      <c r="AA769" s="137"/>
      <c r="AB769" s="135">
        <v>1</v>
      </c>
      <c r="AC769" s="135">
        <v>65</v>
      </c>
      <c r="AD769" s="138">
        <v>75</v>
      </c>
      <c r="AE769" s="138">
        <v>75</v>
      </c>
    </row>
    <row r="770" spans="24:31" x14ac:dyDescent="0.25">
      <c r="X770" s="135" t="s">
        <v>1326</v>
      </c>
      <c r="Y770" s="135" t="s">
        <v>1327</v>
      </c>
      <c r="Z770" s="136" t="s">
        <v>1328</v>
      </c>
      <c r="AA770" s="137"/>
      <c r="AB770" s="135">
        <v>1</v>
      </c>
      <c r="AC770" s="135">
        <v>75</v>
      </c>
      <c r="AD770" s="138">
        <v>85</v>
      </c>
      <c r="AE770" s="138">
        <v>85</v>
      </c>
    </row>
    <row r="771" spans="24:31" x14ac:dyDescent="0.25">
      <c r="X771" s="135" t="s">
        <v>1330</v>
      </c>
      <c r="Y771" s="135" t="s">
        <v>1331</v>
      </c>
      <c r="Z771" s="136" t="s">
        <v>1332</v>
      </c>
      <c r="AA771" s="137" t="s">
        <v>1333</v>
      </c>
      <c r="AB771" s="135">
        <v>1</v>
      </c>
      <c r="AC771" s="135">
        <v>55</v>
      </c>
      <c r="AD771" s="138">
        <v>55</v>
      </c>
      <c r="AE771" s="138">
        <v>55</v>
      </c>
    </row>
    <row r="772" spans="24:31" x14ac:dyDescent="0.25">
      <c r="X772" s="135" t="s">
        <v>1334</v>
      </c>
      <c r="Y772" s="135" t="s">
        <v>1335</v>
      </c>
      <c r="Z772" s="136" t="s">
        <v>1336</v>
      </c>
      <c r="AA772" s="137" t="s">
        <v>1333</v>
      </c>
      <c r="AB772" s="135">
        <v>1</v>
      </c>
      <c r="AC772" s="135">
        <v>85</v>
      </c>
      <c r="AD772" s="138">
        <v>85</v>
      </c>
      <c r="AE772" s="138">
        <v>85</v>
      </c>
    </row>
    <row r="773" spans="24:31" x14ac:dyDescent="0.25">
      <c r="X773" s="135" t="s">
        <v>1337</v>
      </c>
      <c r="Y773" s="135" t="s">
        <v>1338</v>
      </c>
      <c r="Z773" s="136" t="s">
        <v>1339</v>
      </c>
      <c r="AA773" s="137" t="s">
        <v>1333</v>
      </c>
      <c r="AB773" s="135">
        <v>1</v>
      </c>
      <c r="AC773" s="135">
        <v>165</v>
      </c>
      <c r="AD773" s="138">
        <v>165</v>
      </c>
      <c r="AE773" s="138">
        <v>165</v>
      </c>
    </row>
    <row r="774" spans="24:31" x14ac:dyDescent="0.25">
      <c r="X774" s="140" t="s">
        <v>1341</v>
      </c>
      <c r="Y774" s="140" t="s">
        <v>1342</v>
      </c>
      <c r="Z774" s="141" t="s">
        <v>1343</v>
      </c>
      <c r="AA774" s="137" t="s">
        <v>1344</v>
      </c>
      <c r="AB774" s="140">
        <v>1</v>
      </c>
      <c r="AC774" s="140">
        <v>100</v>
      </c>
      <c r="AD774" s="143">
        <v>138</v>
      </c>
      <c r="AE774" s="143">
        <v>138</v>
      </c>
    </row>
    <row r="775" spans="24:31" x14ac:dyDescent="0.25">
      <c r="X775" s="135" t="s">
        <v>1345</v>
      </c>
      <c r="Y775" s="135" t="s">
        <v>1346</v>
      </c>
      <c r="Z775" s="136" t="s">
        <v>1347</v>
      </c>
      <c r="AA775" s="137" t="s">
        <v>1344</v>
      </c>
      <c r="AB775" s="135">
        <v>1</v>
      </c>
      <c r="AC775" s="135">
        <v>1000</v>
      </c>
      <c r="AD775" s="138">
        <v>1100</v>
      </c>
      <c r="AE775" s="138">
        <v>1100</v>
      </c>
    </row>
    <row r="776" spans="24:31" x14ac:dyDescent="0.25">
      <c r="X776" s="135" t="s">
        <v>1348</v>
      </c>
      <c r="Y776" s="135" t="s">
        <v>1349</v>
      </c>
      <c r="Z776" s="136" t="s">
        <v>1350</v>
      </c>
      <c r="AA776" s="137" t="s">
        <v>1344</v>
      </c>
      <c r="AB776" s="135">
        <v>1</v>
      </c>
      <c r="AC776" s="135">
        <v>150</v>
      </c>
      <c r="AD776" s="138">
        <v>188</v>
      </c>
      <c r="AE776" s="138">
        <v>188</v>
      </c>
    </row>
    <row r="777" spans="24:31" x14ac:dyDescent="0.25">
      <c r="X777" s="135" t="s">
        <v>1351</v>
      </c>
      <c r="Y777" s="135" t="s">
        <v>1352</v>
      </c>
      <c r="Z777" s="136" t="s">
        <v>1353</v>
      </c>
      <c r="AA777" s="137" t="s">
        <v>1344</v>
      </c>
      <c r="AB777" s="135">
        <v>1</v>
      </c>
      <c r="AC777" s="135">
        <v>200</v>
      </c>
      <c r="AD777" s="138">
        <v>250</v>
      </c>
      <c r="AE777" s="138">
        <v>250</v>
      </c>
    </row>
    <row r="778" spans="24:31" x14ac:dyDescent="0.25">
      <c r="X778" s="135" t="s">
        <v>1354</v>
      </c>
      <c r="Y778" s="135" t="s">
        <v>1355</v>
      </c>
      <c r="Z778" s="136" t="s">
        <v>1356</v>
      </c>
      <c r="AA778" s="137" t="s">
        <v>1344</v>
      </c>
      <c r="AB778" s="135">
        <v>1</v>
      </c>
      <c r="AC778" s="135">
        <v>225</v>
      </c>
      <c r="AD778" s="138">
        <v>275</v>
      </c>
      <c r="AE778" s="138">
        <v>275</v>
      </c>
    </row>
    <row r="779" spans="24:31" x14ac:dyDescent="0.25">
      <c r="X779" s="135" t="s">
        <v>1357</v>
      </c>
      <c r="Y779" s="135" t="s">
        <v>1358</v>
      </c>
      <c r="Z779" s="136" t="s">
        <v>1359</v>
      </c>
      <c r="AA779" s="137" t="s">
        <v>1344</v>
      </c>
      <c r="AB779" s="135">
        <v>1</v>
      </c>
      <c r="AC779" s="135">
        <v>250</v>
      </c>
      <c r="AD779" s="138">
        <v>295</v>
      </c>
      <c r="AE779" s="138">
        <v>295</v>
      </c>
    </row>
    <row r="780" spans="24:31" x14ac:dyDescent="0.25">
      <c r="X780" s="135" t="s">
        <v>1360</v>
      </c>
      <c r="Y780" s="135" t="s">
        <v>1361</v>
      </c>
      <c r="Z780" s="136" t="s">
        <v>1362</v>
      </c>
      <c r="AA780" s="137" t="s">
        <v>1344</v>
      </c>
      <c r="AB780" s="135">
        <v>1</v>
      </c>
      <c r="AC780" s="135">
        <v>310</v>
      </c>
      <c r="AD780" s="138">
        <v>365</v>
      </c>
      <c r="AE780" s="138">
        <v>365</v>
      </c>
    </row>
    <row r="781" spans="24:31" x14ac:dyDescent="0.25">
      <c r="X781" s="135" t="s">
        <v>1363</v>
      </c>
      <c r="Y781" s="135" t="s">
        <v>1364</v>
      </c>
      <c r="Z781" s="136" t="s">
        <v>1365</v>
      </c>
      <c r="AA781" s="137" t="s">
        <v>1344</v>
      </c>
      <c r="AB781" s="135">
        <v>1</v>
      </c>
      <c r="AC781" s="135">
        <v>35</v>
      </c>
      <c r="AD781" s="138">
        <v>46</v>
      </c>
      <c r="AE781" s="138">
        <v>46</v>
      </c>
    </row>
    <row r="782" spans="24:31" x14ac:dyDescent="0.25">
      <c r="X782" s="135" t="s">
        <v>1366</v>
      </c>
      <c r="Y782" s="135" t="s">
        <v>1367</v>
      </c>
      <c r="Z782" s="136" t="s">
        <v>1368</v>
      </c>
      <c r="AA782" s="137" t="s">
        <v>1344</v>
      </c>
      <c r="AB782" s="135">
        <v>1</v>
      </c>
      <c r="AC782" s="135">
        <v>360</v>
      </c>
      <c r="AD782" s="138">
        <v>414</v>
      </c>
      <c r="AE782" s="138">
        <v>414</v>
      </c>
    </row>
    <row r="783" spans="24:31" x14ac:dyDescent="0.25">
      <c r="X783" s="135" t="s">
        <v>1369</v>
      </c>
      <c r="Y783" s="135" t="s">
        <v>1370</v>
      </c>
      <c r="Z783" s="136" t="s">
        <v>1371</v>
      </c>
      <c r="AA783" s="137" t="s">
        <v>1344</v>
      </c>
      <c r="AB783" s="135">
        <v>1</v>
      </c>
      <c r="AC783" s="135">
        <v>400</v>
      </c>
      <c r="AD783" s="138">
        <v>465</v>
      </c>
      <c r="AE783" s="138">
        <v>465</v>
      </c>
    </row>
    <row r="784" spans="24:31" x14ac:dyDescent="0.25">
      <c r="X784" s="135" t="s">
        <v>1372</v>
      </c>
      <c r="Y784" s="135" t="s">
        <v>1373</v>
      </c>
      <c r="Z784" s="136" t="s">
        <v>1374</v>
      </c>
      <c r="AA784" s="137" t="s">
        <v>1344</v>
      </c>
      <c r="AB784" s="135">
        <v>1</v>
      </c>
      <c r="AC784" s="135">
        <v>50</v>
      </c>
      <c r="AD784" s="138">
        <v>66</v>
      </c>
      <c r="AE784" s="138">
        <v>66</v>
      </c>
    </row>
    <row r="785" spans="24:31" x14ac:dyDescent="0.25">
      <c r="X785" s="140" t="s">
        <v>1375</v>
      </c>
      <c r="Y785" s="140" t="s">
        <v>1376</v>
      </c>
      <c r="Z785" s="141" t="s">
        <v>1377</v>
      </c>
      <c r="AA785" s="137" t="s">
        <v>1344</v>
      </c>
      <c r="AB785" s="140">
        <v>1</v>
      </c>
      <c r="AC785" s="140">
        <v>600</v>
      </c>
      <c r="AD785" s="143">
        <v>675</v>
      </c>
      <c r="AE785" s="143">
        <v>675</v>
      </c>
    </row>
    <row r="786" spans="24:31" x14ac:dyDescent="0.25">
      <c r="X786" s="140" t="s">
        <v>1378</v>
      </c>
      <c r="Y786" s="140" t="s">
        <v>1379</v>
      </c>
      <c r="Z786" s="141" t="s">
        <v>1380</v>
      </c>
      <c r="AA786" s="137" t="s">
        <v>1344</v>
      </c>
      <c r="AB786" s="140">
        <v>1</v>
      </c>
      <c r="AC786" s="140">
        <v>70</v>
      </c>
      <c r="AD786" s="143">
        <v>95</v>
      </c>
      <c r="AE786" s="143">
        <v>95</v>
      </c>
    </row>
    <row r="787" spans="24:31" x14ac:dyDescent="0.25">
      <c r="X787" s="140" t="s">
        <v>1381</v>
      </c>
      <c r="Y787" s="140" t="s">
        <v>1382</v>
      </c>
      <c r="Z787" s="141" t="s">
        <v>1383</v>
      </c>
      <c r="AA787" s="137" t="s">
        <v>1344</v>
      </c>
      <c r="AB787" s="140">
        <v>1</v>
      </c>
      <c r="AC787" s="140">
        <v>750</v>
      </c>
      <c r="AD787" s="143">
        <v>835</v>
      </c>
      <c r="AE787" s="143">
        <v>835</v>
      </c>
    </row>
    <row r="788" spans="24:31" x14ac:dyDescent="0.25">
      <c r="X788" s="135" t="s">
        <v>1385</v>
      </c>
      <c r="Y788" s="135" t="s">
        <v>1386</v>
      </c>
      <c r="Z788" s="136" t="s">
        <v>1387</v>
      </c>
      <c r="AA788" s="137" t="s">
        <v>1344</v>
      </c>
      <c r="AB788" s="135">
        <v>1</v>
      </c>
      <c r="AC788" s="135">
        <v>100</v>
      </c>
      <c r="AD788" s="138">
        <v>128</v>
      </c>
      <c r="AE788" s="138">
        <v>128</v>
      </c>
    </row>
    <row r="789" spans="24:31" x14ac:dyDescent="0.25">
      <c r="X789" s="135" t="s">
        <v>1388</v>
      </c>
      <c r="Y789" s="135" t="s">
        <v>1389</v>
      </c>
      <c r="Z789" s="136" t="s">
        <v>1390</v>
      </c>
      <c r="AA789" s="137" t="s">
        <v>1344</v>
      </c>
      <c r="AB789" s="135">
        <v>1</v>
      </c>
      <c r="AC789" s="135">
        <v>1000</v>
      </c>
      <c r="AD789" s="138">
        <v>1080</v>
      </c>
      <c r="AE789" s="138">
        <v>1080</v>
      </c>
    </row>
    <row r="790" spans="24:31" x14ac:dyDescent="0.25">
      <c r="X790" s="135" t="s">
        <v>1391</v>
      </c>
      <c r="Y790" s="135" t="s">
        <v>1392</v>
      </c>
      <c r="Z790" s="136" t="s">
        <v>1393</v>
      </c>
      <c r="AA790" s="137" t="s">
        <v>1344</v>
      </c>
      <c r="AB790" s="135">
        <v>1</v>
      </c>
      <c r="AC790" s="135">
        <v>150</v>
      </c>
      <c r="AD790" s="138">
        <v>190</v>
      </c>
      <c r="AE790" s="138">
        <v>190</v>
      </c>
    </row>
    <row r="791" spans="24:31" x14ac:dyDescent="0.25">
      <c r="X791" s="135" t="s">
        <v>1394</v>
      </c>
      <c r="Y791" s="135" t="s">
        <v>1395</v>
      </c>
      <c r="Z791" s="136" t="s">
        <v>1396</v>
      </c>
      <c r="AA791" s="137" t="s">
        <v>1344</v>
      </c>
      <c r="AB791" s="135">
        <v>1</v>
      </c>
      <c r="AC791" s="135">
        <v>1500</v>
      </c>
      <c r="AD791" s="138">
        <v>1610</v>
      </c>
      <c r="AE791" s="138">
        <v>1610</v>
      </c>
    </row>
    <row r="792" spans="24:31" x14ac:dyDescent="0.25">
      <c r="X792" s="140" t="s">
        <v>1397</v>
      </c>
      <c r="Y792" s="140" t="s">
        <v>1398</v>
      </c>
      <c r="Z792" s="141" t="s">
        <v>1399</v>
      </c>
      <c r="AA792" s="137" t="s">
        <v>1344</v>
      </c>
      <c r="AB792" s="140">
        <v>1</v>
      </c>
      <c r="AC792" s="140">
        <v>175</v>
      </c>
      <c r="AD792" s="143">
        <v>215</v>
      </c>
      <c r="AE792" s="143">
        <v>215</v>
      </c>
    </row>
    <row r="793" spans="24:31" x14ac:dyDescent="0.25">
      <c r="X793" s="135" t="s">
        <v>1400</v>
      </c>
      <c r="Y793" s="135" t="s">
        <v>1401</v>
      </c>
      <c r="Z793" s="136" t="s">
        <v>1402</v>
      </c>
      <c r="AA793" s="137" t="s">
        <v>1344</v>
      </c>
      <c r="AB793" s="135">
        <v>1</v>
      </c>
      <c r="AC793" s="135">
        <v>1800</v>
      </c>
      <c r="AD793" s="138">
        <v>1875</v>
      </c>
      <c r="AE793" s="138">
        <v>1875</v>
      </c>
    </row>
    <row r="794" spans="24:31" x14ac:dyDescent="0.25">
      <c r="X794" s="135" t="s">
        <v>1403</v>
      </c>
      <c r="Y794" s="135" t="s">
        <v>1404</v>
      </c>
      <c r="Z794" s="136" t="s">
        <v>1405</v>
      </c>
      <c r="AA794" s="137" t="s">
        <v>1344</v>
      </c>
      <c r="AB794" s="135">
        <v>1</v>
      </c>
      <c r="AC794" s="135">
        <v>200</v>
      </c>
      <c r="AD794" s="138">
        <v>232</v>
      </c>
      <c r="AE794" s="138">
        <v>232</v>
      </c>
    </row>
    <row r="795" spans="24:31" x14ac:dyDescent="0.25">
      <c r="X795" s="135" t="s">
        <v>1406</v>
      </c>
      <c r="Y795" s="135" t="s">
        <v>1407</v>
      </c>
      <c r="Z795" s="136" t="s">
        <v>1408</v>
      </c>
      <c r="AA795" s="137" t="s">
        <v>1344</v>
      </c>
      <c r="AB795" s="135">
        <v>1</v>
      </c>
      <c r="AC795" s="135">
        <v>250</v>
      </c>
      <c r="AD795" s="138">
        <v>295</v>
      </c>
      <c r="AE795" s="138">
        <v>295</v>
      </c>
    </row>
    <row r="796" spans="24:31" x14ac:dyDescent="0.25">
      <c r="X796" s="135" t="s">
        <v>1409</v>
      </c>
      <c r="Y796" s="135" t="s">
        <v>1410</v>
      </c>
      <c r="Z796" s="136" t="s">
        <v>1411</v>
      </c>
      <c r="AA796" s="137" t="s">
        <v>1344</v>
      </c>
      <c r="AB796" s="135">
        <v>1</v>
      </c>
      <c r="AC796" s="135">
        <v>32</v>
      </c>
      <c r="AD796" s="138">
        <v>43</v>
      </c>
      <c r="AE796" s="138">
        <v>43</v>
      </c>
    </row>
    <row r="797" spans="24:31" x14ac:dyDescent="0.25">
      <c r="X797" s="135" t="s">
        <v>1412</v>
      </c>
      <c r="Y797" s="135" t="s">
        <v>1413</v>
      </c>
      <c r="Z797" s="136" t="s">
        <v>1414</v>
      </c>
      <c r="AA797" s="137" t="s">
        <v>1344</v>
      </c>
      <c r="AB797" s="135">
        <v>1</v>
      </c>
      <c r="AC797" s="135">
        <v>300</v>
      </c>
      <c r="AD797" s="138">
        <v>342</v>
      </c>
      <c r="AE797" s="138">
        <v>342</v>
      </c>
    </row>
    <row r="798" spans="24:31" x14ac:dyDescent="0.25">
      <c r="X798" s="135" t="s">
        <v>1415</v>
      </c>
      <c r="Y798" s="135" t="s">
        <v>1416</v>
      </c>
      <c r="Z798" s="136" t="s">
        <v>1417</v>
      </c>
      <c r="AA798" s="137" t="s">
        <v>1344</v>
      </c>
      <c r="AB798" s="135">
        <v>1</v>
      </c>
      <c r="AC798" s="135">
        <v>320</v>
      </c>
      <c r="AD798" s="138">
        <v>365</v>
      </c>
      <c r="AE798" s="138">
        <v>365</v>
      </c>
    </row>
    <row r="799" spans="24:31" x14ac:dyDescent="0.25">
      <c r="X799" s="135" t="s">
        <v>1418</v>
      </c>
      <c r="Y799" s="135" t="s">
        <v>1419</v>
      </c>
      <c r="Z799" s="136" t="s">
        <v>1420</v>
      </c>
      <c r="AA799" s="137" t="s">
        <v>1344</v>
      </c>
      <c r="AB799" s="135">
        <v>1</v>
      </c>
      <c r="AC799" s="135">
        <v>350</v>
      </c>
      <c r="AD799" s="138">
        <v>400</v>
      </c>
      <c r="AE799" s="138">
        <v>400</v>
      </c>
    </row>
    <row r="800" spans="24:31" x14ac:dyDescent="0.25">
      <c r="X800" s="135" t="s">
        <v>1421</v>
      </c>
      <c r="Y800" s="135" t="s">
        <v>1422</v>
      </c>
      <c r="Z800" s="136" t="s">
        <v>1423</v>
      </c>
      <c r="AA800" s="137" t="s">
        <v>1344</v>
      </c>
      <c r="AB800" s="135">
        <v>1</v>
      </c>
      <c r="AC800" s="135">
        <v>360</v>
      </c>
      <c r="AD800" s="138">
        <v>430</v>
      </c>
      <c r="AE800" s="138">
        <v>430</v>
      </c>
    </row>
    <row r="801" spans="24:31" x14ac:dyDescent="0.25">
      <c r="X801" s="135" t="s">
        <v>1424</v>
      </c>
      <c r="Y801" s="135" t="s">
        <v>1425</v>
      </c>
      <c r="Z801" s="136" t="s">
        <v>1426</v>
      </c>
      <c r="AA801" s="137" t="s">
        <v>1344</v>
      </c>
      <c r="AB801" s="135">
        <v>1</v>
      </c>
      <c r="AC801" s="135">
        <v>400</v>
      </c>
      <c r="AD801" s="138">
        <v>458</v>
      </c>
      <c r="AE801" s="138">
        <v>458</v>
      </c>
    </row>
    <row r="802" spans="24:31" x14ac:dyDescent="0.25">
      <c r="X802" s="135" t="s">
        <v>1427</v>
      </c>
      <c r="Y802" s="135" t="s">
        <v>1425</v>
      </c>
      <c r="Z802" s="136" t="s">
        <v>1428</v>
      </c>
      <c r="AA802" s="137" t="s">
        <v>1344</v>
      </c>
      <c r="AB802" s="135">
        <v>2</v>
      </c>
      <c r="AC802" s="135">
        <v>400</v>
      </c>
      <c r="AD802" s="138">
        <v>916</v>
      </c>
      <c r="AE802" s="138">
        <v>916</v>
      </c>
    </row>
    <row r="803" spans="24:31" x14ac:dyDescent="0.25">
      <c r="X803" s="135" t="s">
        <v>1429</v>
      </c>
      <c r="Y803" s="135" t="s">
        <v>1430</v>
      </c>
      <c r="Z803" s="136" t="s">
        <v>1431</v>
      </c>
      <c r="AA803" s="137" t="s">
        <v>1344</v>
      </c>
      <c r="AB803" s="135">
        <v>1</v>
      </c>
      <c r="AC803" s="135">
        <v>450</v>
      </c>
      <c r="AD803" s="138">
        <v>508</v>
      </c>
      <c r="AE803" s="138">
        <v>508</v>
      </c>
    </row>
    <row r="804" spans="24:31" x14ac:dyDescent="0.25">
      <c r="X804" s="135" t="s">
        <v>1432</v>
      </c>
      <c r="Y804" s="135" t="s">
        <v>1433</v>
      </c>
      <c r="Z804" s="136" t="s">
        <v>1434</v>
      </c>
      <c r="AA804" s="137" t="s">
        <v>1344</v>
      </c>
      <c r="AB804" s="135">
        <v>1</v>
      </c>
      <c r="AC804" s="135">
        <v>35</v>
      </c>
      <c r="AD804" s="138">
        <v>44</v>
      </c>
      <c r="AE804" s="138">
        <v>44</v>
      </c>
    </row>
    <row r="805" spans="24:31" x14ac:dyDescent="0.25">
      <c r="X805" s="135" t="s">
        <v>1435</v>
      </c>
      <c r="Y805" s="135" t="s">
        <v>1436</v>
      </c>
      <c r="Z805" s="136" t="s">
        <v>1437</v>
      </c>
      <c r="AA805" s="137" t="s">
        <v>1344</v>
      </c>
      <c r="AB805" s="135">
        <v>1</v>
      </c>
      <c r="AC805" s="135">
        <v>50</v>
      </c>
      <c r="AD805" s="138">
        <v>72</v>
      </c>
      <c r="AE805" s="138">
        <v>72</v>
      </c>
    </row>
    <row r="806" spans="24:31" x14ac:dyDescent="0.25">
      <c r="X806" s="135" t="s">
        <v>1438</v>
      </c>
      <c r="Y806" s="135" t="s">
        <v>1439</v>
      </c>
      <c r="Z806" s="136" t="s">
        <v>1440</v>
      </c>
      <c r="AA806" s="137" t="s">
        <v>1344</v>
      </c>
      <c r="AB806" s="135">
        <v>1</v>
      </c>
      <c r="AC806" s="135">
        <v>70</v>
      </c>
      <c r="AD806" s="138">
        <v>95</v>
      </c>
      <c r="AE806" s="138">
        <v>95</v>
      </c>
    </row>
    <row r="807" spans="24:31" x14ac:dyDescent="0.25">
      <c r="X807" s="135" t="s">
        <v>1441</v>
      </c>
      <c r="Y807" s="135" t="s">
        <v>1442</v>
      </c>
      <c r="Z807" s="136" t="s">
        <v>1443</v>
      </c>
      <c r="AA807" s="137" t="s">
        <v>1344</v>
      </c>
      <c r="AB807" s="135">
        <v>1</v>
      </c>
      <c r="AC807" s="135">
        <v>750</v>
      </c>
      <c r="AD807" s="138">
        <v>850</v>
      </c>
      <c r="AE807" s="138">
        <v>850</v>
      </c>
    </row>
    <row r="808" spans="24:31" x14ac:dyDescent="0.25">
      <c r="X808" s="135" t="s">
        <v>1444</v>
      </c>
      <c r="Y808" s="135" t="s">
        <v>1445</v>
      </c>
      <c r="Z808" s="136" t="s">
        <v>1446</v>
      </c>
      <c r="AA808" s="137" t="s">
        <v>1447</v>
      </c>
      <c r="AB808" s="135">
        <v>1</v>
      </c>
      <c r="AC808" s="135">
        <v>100</v>
      </c>
      <c r="AD808" s="138">
        <v>118</v>
      </c>
      <c r="AE808" s="138">
        <v>118</v>
      </c>
    </row>
    <row r="809" spans="24:31" x14ac:dyDescent="0.25">
      <c r="X809" s="135" t="s">
        <v>1448</v>
      </c>
      <c r="Y809" s="135" t="s">
        <v>1449</v>
      </c>
      <c r="Z809" s="136" t="s">
        <v>1450</v>
      </c>
      <c r="AA809" s="137" t="s">
        <v>1447</v>
      </c>
      <c r="AB809" s="135">
        <v>1</v>
      </c>
      <c r="AC809" s="135">
        <v>150</v>
      </c>
      <c r="AD809" s="138">
        <v>170</v>
      </c>
      <c r="AE809" s="138">
        <v>170</v>
      </c>
    </row>
    <row r="810" spans="24:31" x14ac:dyDescent="0.25">
      <c r="X810" s="135" t="s">
        <v>1451</v>
      </c>
      <c r="Y810" s="135" t="s">
        <v>1452</v>
      </c>
      <c r="Z810" s="136" t="s">
        <v>1453</v>
      </c>
      <c r="AA810" s="137" t="s">
        <v>1447</v>
      </c>
      <c r="AB810" s="135">
        <v>1</v>
      </c>
      <c r="AC810" s="135">
        <v>175</v>
      </c>
      <c r="AD810" s="138">
        <v>194</v>
      </c>
      <c r="AE810" s="138">
        <v>194</v>
      </c>
    </row>
    <row r="811" spans="24:31" x14ac:dyDescent="0.25">
      <c r="X811" s="135" t="s">
        <v>1454</v>
      </c>
      <c r="Y811" s="135" t="s">
        <v>1455</v>
      </c>
      <c r="Z811" s="136" t="s">
        <v>1456</v>
      </c>
      <c r="AA811" s="137" t="s">
        <v>1447</v>
      </c>
      <c r="AB811" s="135">
        <v>1</v>
      </c>
      <c r="AC811" s="135">
        <v>200</v>
      </c>
      <c r="AD811" s="138">
        <v>219</v>
      </c>
      <c r="AE811" s="138">
        <v>219</v>
      </c>
    </row>
    <row r="812" spans="24:31" x14ac:dyDescent="0.25">
      <c r="X812" s="135" t="s">
        <v>1457</v>
      </c>
      <c r="Y812" s="135" t="s">
        <v>1458</v>
      </c>
      <c r="Z812" s="136" t="s">
        <v>1459</v>
      </c>
      <c r="AA812" s="137" t="s">
        <v>1447</v>
      </c>
      <c r="AB812" s="135">
        <v>1</v>
      </c>
      <c r="AC812" s="135">
        <v>250</v>
      </c>
      <c r="AD812" s="138">
        <v>275</v>
      </c>
      <c r="AE812" s="138">
        <v>275</v>
      </c>
    </row>
    <row r="813" spans="24:31" x14ac:dyDescent="0.25">
      <c r="X813" s="135" t="s">
        <v>1460</v>
      </c>
      <c r="Y813" s="135" t="s">
        <v>1461</v>
      </c>
      <c r="Z813" s="136" t="s">
        <v>1462</v>
      </c>
      <c r="AA813" s="137" t="s">
        <v>1447</v>
      </c>
      <c r="AB813" s="135">
        <v>1</v>
      </c>
      <c r="AC813" s="135">
        <v>300</v>
      </c>
      <c r="AD813" s="138">
        <v>324</v>
      </c>
      <c r="AE813" s="138">
        <v>324</v>
      </c>
    </row>
    <row r="814" spans="24:31" x14ac:dyDescent="0.25">
      <c r="X814" s="135" t="s">
        <v>1463</v>
      </c>
      <c r="Y814" s="135" t="s">
        <v>1464</v>
      </c>
      <c r="Z814" s="136" t="s">
        <v>1465</v>
      </c>
      <c r="AA814" s="137" t="s">
        <v>1447</v>
      </c>
      <c r="AB814" s="135">
        <v>1</v>
      </c>
      <c r="AC814" s="135">
        <v>320</v>
      </c>
      <c r="AD814" s="138">
        <v>349</v>
      </c>
      <c r="AE814" s="138">
        <v>349</v>
      </c>
    </row>
    <row r="815" spans="24:31" x14ac:dyDescent="0.25">
      <c r="X815" s="135" t="s">
        <v>1466</v>
      </c>
      <c r="Y815" s="135" t="s">
        <v>1467</v>
      </c>
      <c r="Z815" s="136" t="s">
        <v>1468</v>
      </c>
      <c r="AA815" s="137" t="s">
        <v>1447</v>
      </c>
      <c r="AB815" s="135">
        <v>1</v>
      </c>
      <c r="AC815" s="135">
        <v>350</v>
      </c>
      <c r="AD815" s="138">
        <v>380</v>
      </c>
      <c r="AE815" s="138">
        <v>380</v>
      </c>
    </row>
    <row r="816" spans="24:31" x14ac:dyDescent="0.25">
      <c r="X816" s="135" t="s">
        <v>1469</v>
      </c>
      <c r="Y816" s="135" t="s">
        <v>1470</v>
      </c>
      <c r="Z816" s="136" t="s">
        <v>1471</v>
      </c>
      <c r="AA816" s="137" t="s">
        <v>1447</v>
      </c>
      <c r="AB816" s="135">
        <v>1</v>
      </c>
      <c r="AC816" s="135">
        <v>400</v>
      </c>
      <c r="AD816" s="138">
        <v>435</v>
      </c>
      <c r="AE816" s="138">
        <v>435</v>
      </c>
    </row>
    <row r="817" spans="24:31" x14ac:dyDescent="0.25">
      <c r="X817" s="135" t="s">
        <v>1472</v>
      </c>
      <c r="Y817" s="135" t="s">
        <v>1473</v>
      </c>
      <c r="Z817" s="136" t="s">
        <v>1474</v>
      </c>
      <c r="AA817" s="137" t="s">
        <v>1447</v>
      </c>
      <c r="AB817" s="135">
        <v>1</v>
      </c>
      <c r="AC817" s="135">
        <v>450</v>
      </c>
      <c r="AD817" s="138">
        <v>485</v>
      </c>
      <c r="AE817" s="138">
        <v>485</v>
      </c>
    </row>
    <row r="818" spans="24:31" x14ac:dyDescent="0.25">
      <c r="X818" s="135" t="s">
        <v>1475</v>
      </c>
      <c r="Y818" s="135" t="s">
        <v>1476</v>
      </c>
      <c r="Z818" s="136" t="s">
        <v>1477</v>
      </c>
      <c r="AA818" s="137" t="s">
        <v>1447</v>
      </c>
      <c r="AB818" s="135">
        <v>1</v>
      </c>
      <c r="AC818" s="135">
        <v>750</v>
      </c>
      <c r="AD818" s="138">
        <v>805</v>
      </c>
      <c r="AE818" s="138">
        <v>805</v>
      </c>
    </row>
    <row r="819" spans="24:31" x14ac:dyDescent="0.25">
      <c r="X819" s="135" t="s">
        <v>1478</v>
      </c>
      <c r="Y819" s="135" t="s">
        <v>1445</v>
      </c>
      <c r="Z819" s="136" t="s">
        <v>1479</v>
      </c>
      <c r="AA819" s="137" t="s">
        <v>1480</v>
      </c>
      <c r="AB819" s="135">
        <v>1</v>
      </c>
      <c r="AC819" s="135">
        <v>100</v>
      </c>
      <c r="AD819" s="138">
        <v>128</v>
      </c>
      <c r="AE819" s="138">
        <v>128</v>
      </c>
    </row>
    <row r="820" spans="24:31" x14ac:dyDescent="0.25">
      <c r="X820" s="135" t="s">
        <v>1481</v>
      </c>
      <c r="Y820" s="135" t="s">
        <v>1482</v>
      </c>
      <c r="Z820" s="136" t="s">
        <v>1483</v>
      </c>
      <c r="AA820" s="137" t="s">
        <v>1480</v>
      </c>
      <c r="AB820" s="135">
        <v>1</v>
      </c>
      <c r="AC820" s="135">
        <v>1000</v>
      </c>
      <c r="AD820" s="138">
        <v>1080</v>
      </c>
      <c r="AE820" s="138">
        <v>1080</v>
      </c>
    </row>
    <row r="821" spans="24:31" x14ac:dyDescent="0.25">
      <c r="X821" s="135" t="s">
        <v>1484</v>
      </c>
      <c r="Y821" s="135" t="s">
        <v>1449</v>
      </c>
      <c r="Z821" s="136" t="s">
        <v>1485</v>
      </c>
      <c r="AA821" s="137" t="s">
        <v>1480</v>
      </c>
      <c r="AB821" s="135">
        <v>1</v>
      </c>
      <c r="AC821" s="135">
        <v>150</v>
      </c>
      <c r="AD821" s="138">
        <v>190</v>
      </c>
      <c r="AE821" s="138">
        <v>190</v>
      </c>
    </row>
    <row r="822" spans="24:31" x14ac:dyDescent="0.25">
      <c r="X822" s="135" t="s">
        <v>1486</v>
      </c>
      <c r="Y822" s="135" t="s">
        <v>1452</v>
      </c>
      <c r="Z822" s="136" t="s">
        <v>1487</v>
      </c>
      <c r="AA822" s="137" t="s">
        <v>1480</v>
      </c>
      <c r="AB822" s="135">
        <v>1</v>
      </c>
      <c r="AC822" s="135">
        <v>175</v>
      </c>
      <c r="AD822" s="138">
        <v>208</v>
      </c>
      <c r="AE822" s="138">
        <v>208</v>
      </c>
    </row>
    <row r="823" spans="24:31" x14ac:dyDescent="0.25">
      <c r="X823" s="135" t="s">
        <v>1488</v>
      </c>
      <c r="Y823" s="135" t="s">
        <v>1455</v>
      </c>
      <c r="Z823" s="136" t="s">
        <v>1489</v>
      </c>
      <c r="AA823" s="137" t="s">
        <v>1480</v>
      </c>
      <c r="AB823" s="135">
        <v>1</v>
      </c>
      <c r="AC823" s="135">
        <v>200</v>
      </c>
      <c r="AD823" s="138">
        <v>232</v>
      </c>
      <c r="AE823" s="138">
        <v>232</v>
      </c>
    </row>
    <row r="824" spans="24:31" x14ac:dyDescent="0.25">
      <c r="X824" s="135" t="s">
        <v>1490</v>
      </c>
      <c r="Y824" s="135" t="s">
        <v>1458</v>
      </c>
      <c r="Z824" s="136" t="s">
        <v>1491</v>
      </c>
      <c r="AA824" s="137" t="s">
        <v>1480</v>
      </c>
      <c r="AB824" s="135">
        <v>1</v>
      </c>
      <c r="AC824" s="135">
        <v>250</v>
      </c>
      <c r="AD824" s="138">
        <v>288</v>
      </c>
      <c r="AE824" s="138">
        <v>288</v>
      </c>
    </row>
    <row r="825" spans="24:31" x14ac:dyDescent="0.25">
      <c r="X825" s="135" t="s">
        <v>1492</v>
      </c>
      <c r="Y825" s="135" t="s">
        <v>1461</v>
      </c>
      <c r="Z825" s="136" t="s">
        <v>1493</v>
      </c>
      <c r="AA825" s="137" t="s">
        <v>1480</v>
      </c>
      <c r="AB825" s="135">
        <v>1</v>
      </c>
      <c r="AC825" s="135">
        <v>300</v>
      </c>
      <c r="AD825" s="138">
        <v>342</v>
      </c>
      <c r="AE825" s="138">
        <v>342</v>
      </c>
    </row>
    <row r="826" spans="24:31" x14ac:dyDescent="0.25">
      <c r="X826" s="135" t="s">
        <v>1494</v>
      </c>
      <c r="Y826" s="135" t="s">
        <v>1464</v>
      </c>
      <c r="Z826" s="136" t="s">
        <v>1495</v>
      </c>
      <c r="AA826" s="137" t="s">
        <v>1480</v>
      </c>
      <c r="AB826" s="135">
        <v>1</v>
      </c>
      <c r="AC826" s="135">
        <v>320</v>
      </c>
      <c r="AD826" s="138">
        <v>368</v>
      </c>
      <c r="AE826" s="138">
        <v>368</v>
      </c>
    </row>
    <row r="827" spans="24:31" x14ac:dyDescent="0.25">
      <c r="X827" s="135" t="s">
        <v>1496</v>
      </c>
      <c r="Y827" s="135" t="s">
        <v>1467</v>
      </c>
      <c r="Z827" s="136" t="s">
        <v>1497</v>
      </c>
      <c r="AA827" s="137" t="s">
        <v>1480</v>
      </c>
      <c r="AB827" s="135">
        <v>1</v>
      </c>
      <c r="AC827" s="135">
        <v>350</v>
      </c>
      <c r="AD827" s="138">
        <v>400</v>
      </c>
      <c r="AE827" s="138">
        <v>400</v>
      </c>
    </row>
    <row r="828" spans="24:31" x14ac:dyDescent="0.25">
      <c r="X828" s="135" t="s">
        <v>1498</v>
      </c>
      <c r="Y828" s="135" t="s">
        <v>1470</v>
      </c>
      <c r="Z828" s="136" t="s">
        <v>1499</v>
      </c>
      <c r="AA828" s="137" t="s">
        <v>1480</v>
      </c>
      <c r="AB828" s="135">
        <v>1</v>
      </c>
      <c r="AC828" s="135">
        <v>400</v>
      </c>
      <c r="AD828" s="138">
        <v>450</v>
      </c>
      <c r="AE828" s="138">
        <v>450</v>
      </c>
    </row>
    <row r="829" spans="24:31" x14ac:dyDescent="0.25">
      <c r="X829" s="135" t="s">
        <v>1500</v>
      </c>
      <c r="Y829" s="135" t="s">
        <v>1473</v>
      </c>
      <c r="Z829" s="136" t="s">
        <v>1501</v>
      </c>
      <c r="AA829" s="137" t="s">
        <v>1480</v>
      </c>
      <c r="AB829" s="135">
        <v>1</v>
      </c>
      <c r="AC829" s="135">
        <v>450</v>
      </c>
      <c r="AD829" s="138">
        <v>506</v>
      </c>
      <c r="AE829" s="138">
        <v>506</v>
      </c>
    </row>
    <row r="830" spans="24:31" x14ac:dyDescent="0.25">
      <c r="X830" s="135" t="s">
        <v>1502</v>
      </c>
      <c r="Y830" s="135" t="s">
        <v>1476</v>
      </c>
      <c r="Z830" s="136" t="s">
        <v>1503</v>
      </c>
      <c r="AA830" s="137" t="s">
        <v>1480</v>
      </c>
      <c r="AB830" s="135">
        <v>1</v>
      </c>
      <c r="AC830" s="135">
        <v>750</v>
      </c>
      <c r="AD830" s="138">
        <v>815</v>
      </c>
      <c r="AE830" s="138">
        <v>815</v>
      </c>
    </row>
    <row r="831" spans="24:31" x14ac:dyDescent="0.25">
      <c r="X831" s="135" t="s">
        <v>1505</v>
      </c>
      <c r="Y831" s="135" t="s">
        <v>1506</v>
      </c>
      <c r="Z831" s="136" t="s">
        <v>1507</v>
      </c>
      <c r="AA831" s="137" t="s">
        <v>1344</v>
      </c>
      <c r="AB831" s="135">
        <v>1</v>
      </c>
      <c r="AC831" s="135">
        <v>100</v>
      </c>
      <c r="AD831" s="138">
        <v>125</v>
      </c>
      <c r="AE831" s="138">
        <v>125</v>
      </c>
    </row>
    <row r="832" spans="24:31" x14ac:dyDescent="0.25">
      <c r="X832" s="135" t="s">
        <v>1508</v>
      </c>
      <c r="Y832" s="135" t="s">
        <v>1509</v>
      </c>
      <c r="Z832" s="136" t="s">
        <v>1510</v>
      </c>
      <c r="AA832" s="137" t="s">
        <v>1344</v>
      </c>
      <c r="AB832" s="135">
        <v>1</v>
      </c>
      <c r="AC832" s="135">
        <v>1000</v>
      </c>
      <c r="AD832" s="138">
        <v>1075</v>
      </c>
      <c r="AE832" s="138">
        <v>1075</v>
      </c>
    </row>
    <row r="833" spans="24:31" x14ac:dyDescent="0.25">
      <c r="X833" s="135" t="s">
        <v>1511</v>
      </c>
      <c r="Y833" s="135" t="s">
        <v>1512</v>
      </c>
      <c r="Z833" s="136" t="s">
        <v>1513</v>
      </c>
      <c r="AA833" s="137" t="s">
        <v>1344</v>
      </c>
      <c r="AB833" s="135">
        <v>1</v>
      </c>
      <c r="AC833" s="135">
        <v>175</v>
      </c>
      <c r="AD833" s="138">
        <v>205</v>
      </c>
      <c r="AE833" s="138">
        <v>205</v>
      </c>
    </row>
    <row r="834" spans="24:31" x14ac:dyDescent="0.25">
      <c r="X834" s="135" t="s">
        <v>1514</v>
      </c>
      <c r="Y834" s="135" t="s">
        <v>1515</v>
      </c>
      <c r="Z834" s="136" t="s">
        <v>1516</v>
      </c>
      <c r="AA834" s="137" t="s">
        <v>1344</v>
      </c>
      <c r="AB834" s="135">
        <v>1</v>
      </c>
      <c r="AC834" s="135">
        <v>250</v>
      </c>
      <c r="AD834" s="138">
        <v>290</v>
      </c>
      <c r="AE834" s="138">
        <v>290</v>
      </c>
    </row>
    <row r="835" spans="24:31" x14ac:dyDescent="0.25">
      <c r="X835" s="135" t="s">
        <v>1517</v>
      </c>
      <c r="Y835" s="135" t="s">
        <v>1518</v>
      </c>
      <c r="Z835" s="136" t="s">
        <v>1519</v>
      </c>
      <c r="AA835" s="137" t="s">
        <v>1344</v>
      </c>
      <c r="AB835" s="135">
        <v>1</v>
      </c>
      <c r="AC835" s="135">
        <v>40</v>
      </c>
      <c r="AD835" s="138">
        <v>50</v>
      </c>
      <c r="AE835" s="138">
        <v>50</v>
      </c>
    </row>
    <row r="836" spans="24:31" x14ac:dyDescent="0.25">
      <c r="X836" s="135" t="s">
        <v>1520</v>
      </c>
      <c r="Y836" s="135" t="s">
        <v>1521</v>
      </c>
      <c r="Z836" s="136" t="s">
        <v>1522</v>
      </c>
      <c r="AA836" s="137" t="s">
        <v>1344</v>
      </c>
      <c r="AB836" s="135">
        <v>1</v>
      </c>
      <c r="AC836" s="135">
        <v>400</v>
      </c>
      <c r="AD836" s="138">
        <v>455</v>
      </c>
      <c r="AE836" s="138">
        <v>455</v>
      </c>
    </row>
    <row r="837" spans="24:31" x14ac:dyDescent="0.25">
      <c r="X837" s="135" t="s">
        <v>1523</v>
      </c>
      <c r="Y837" s="135" t="s">
        <v>1521</v>
      </c>
      <c r="Z837" s="136" t="s">
        <v>1524</v>
      </c>
      <c r="AA837" s="137" t="s">
        <v>1344</v>
      </c>
      <c r="AB837" s="135">
        <v>2</v>
      </c>
      <c r="AC837" s="135">
        <v>400</v>
      </c>
      <c r="AD837" s="138">
        <v>910</v>
      </c>
      <c r="AE837" s="138">
        <v>910</v>
      </c>
    </row>
    <row r="838" spans="24:31" x14ac:dyDescent="0.25">
      <c r="X838" s="135" t="s">
        <v>1525</v>
      </c>
      <c r="Y838" s="135" t="s">
        <v>1526</v>
      </c>
      <c r="Z838" s="136" t="s">
        <v>1527</v>
      </c>
      <c r="AA838" s="137" t="s">
        <v>1344</v>
      </c>
      <c r="AB838" s="135">
        <v>1</v>
      </c>
      <c r="AC838" s="135">
        <v>50</v>
      </c>
      <c r="AD838" s="138">
        <v>74</v>
      </c>
      <c r="AE838" s="138">
        <v>74</v>
      </c>
    </row>
    <row r="839" spans="24:31" x14ac:dyDescent="0.25">
      <c r="X839" s="135" t="s">
        <v>1528</v>
      </c>
      <c r="Y839" s="135" t="s">
        <v>1529</v>
      </c>
      <c r="Z839" s="136" t="s">
        <v>1530</v>
      </c>
      <c r="AA839" s="137" t="s">
        <v>1344</v>
      </c>
      <c r="AB839" s="135">
        <v>1</v>
      </c>
      <c r="AC839" s="135">
        <v>700</v>
      </c>
      <c r="AD839" s="138">
        <v>780</v>
      </c>
      <c r="AE839" s="138">
        <v>780</v>
      </c>
    </row>
    <row r="840" spans="24:31" x14ac:dyDescent="0.25">
      <c r="X840" s="135" t="s">
        <v>1531</v>
      </c>
      <c r="Y840" s="135" t="s">
        <v>1532</v>
      </c>
      <c r="Z840" s="136" t="s">
        <v>1533</v>
      </c>
      <c r="AA840" s="137" t="s">
        <v>1344</v>
      </c>
      <c r="AB840" s="135">
        <v>1</v>
      </c>
      <c r="AC840" s="135">
        <v>75</v>
      </c>
      <c r="AD840" s="138">
        <v>93</v>
      </c>
      <c r="AE840" s="138">
        <v>93</v>
      </c>
    </row>
    <row r="841" spans="24:31" x14ac:dyDescent="0.25">
      <c r="X841" s="135" t="s">
        <v>2054</v>
      </c>
      <c r="Y841" s="135" t="s">
        <v>2054</v>
      </c>
      <c r="Z841" s="136" t="s">
        <v>2054</v>
      </c>
      <c r="AA841" s="137" t="s">
        <v>2054</v>
      </c>
      <c r="AB841" s="135" t="s">
        <v>2054</v>
      </c>
      <c r="AC841" s="135" t="s">
        <v>2054</v>
      </c>
      <c r="AD841" s="138" t="s">
        <v>2054</v>
      </c>
      <c r="AE841" s="138" t="s">
        <v>2054</v>
      </c>
    </row>
    <row r="842" spans="24:31" x14ac:dyDescent="0.25">
      <c r="X842" s="135" t="s">
        <v>1536</v>
      </c>
      <c r="Y842" s="135" t="s">
        <v>332</v>
      </c>
      <c r="Z842" s="145" t="s">
        <v>1537</v>
      </c>
      <c r="AA842" s="137"/>
      <c r="AB842" s="135">
        <v>0</v>
      </c>
      <c r="AC842" s="135">
        <v>0</v>
      </c>
      <c r="AD842" s="138">
        <v>0</v>
      </c>
      <c r="AE842" s="138">
        <v>0</v>
      </c>
    </row>
    <row r="843" spans="24:31" x14ac:dyDescent="0.25">
      <c r="X843" s="135" t="s">
        <v>1534</v>
      </c>
      <c r="Y843" s="135" t="s">
        <v>332</v>
      </c>
      <c r="Z843" s="145" t="s">
        <v>1535</v>
      </c>
      <c r="AA843" s="137"/>
      <c r="AB843" s="135">
        <v>0</v>
      </c>
      <c r="AC843" s="135">
        <v>0</v>
      </c>
      <c r="AD843" s="138">
        <v>0</v>
      </c>
      <c r="AE843" s="138">
        <v>0</v>
      </c>
    </row>
  </sheetData>
  <mergeCells count="8">
    <mergeCell ref="X1:AD1"/>
    <mergeCell ref="X2:AD2"/>
    <mergeCell ref="R27:T29"/>
    <mergeCell ref="A32:B35"/>
    <mergeCell ref="A2:B2"/>
    <mergeCell ref="A6:B6"/>
    <mergeCell ref="A21:B21"/>
    <mergeCell ref="A1:T1"/>
  </mergeCells>
  <dataValidations count="14">
    <dataValidation type="list" allowBlank="1" showInputMessage="1" showErrorMessage="1"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formula1>$F$39:$F$46</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formula1>$E$49:$E$50</formula1>
    </dataValidation>
    <dataValidation type="list" allowBlank="1" showInputMessage="1" showErrorMessage="1"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formula1>$E$25:$E$27</formula1>
    </dataValidation>
    <dataValidation type="list" allowBlank="1" showInputMessage="1" showErrorMessage="1"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formula1>$O$6:$O$20</formula1>
    </dataValidation>
    <dataValidation type="list" allowBlank="1" showInputMessage="1" showErrorMessage="1"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formula1>$E$39:$E$46</formula1>
    </dataValidation>
    <dataValidation type="list" allowBlank="1" showInputMessage="1" showErrorMessage="1"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formula1>$E$30:$E$36</formula1>
    </dataValidation>
    <dataValidation type="whole" allowBlank="1" showInputMessage="1" showErrorMessage="1" errorTitle="National Lamp Wattage" error="Enter Wattage for One Fixture."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formula1>0</formula1>
      <formula2>500</formula2>
    </dataValidation>
    <dataValidation type="list" allowBlank="1" showInputMessage="1" showErrorMessage="1" errorTitle="Number of Lamps" error="Enter a number between 1 and 8."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formula1>$E$39:$E$46</formula1>
    </dataValidation>
    <dataValidation type="list" allowBlank="1" showInputMessage="1" showErrorMessage="1" sqref="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formula1>$E$6:$E$15</formula1>
    </dataValidation>
    <dataValidation type="list" allowBlank="1" showInputMessage="1" showErrorMessage="1" sqref="WVJ98306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B24">
      <formula1>FixtureSubtype</formula1>
    </dataValidation>
    <dataValidation type="custom" allowBlank="1" showInputMessage="1" showErrorMessage="1"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formula1>L14</formula1>
    </dataValidation>
    <dataValidation type="custom" allowBlank="1" showInputMessage="1" showErrorMessage="1" sqref="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formula1>K14</formula1>
    </dataValidation>
    <dataValidation type="list" allowBlank="1" showInputMessage="1" showErrorMessage="1"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WVJ98305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formula1>$E$18:$E$22</formula1>
    </dataValidation>
    <dataValidation type="list" allowBlank="1" showInputMessage="1" showErrorMessage="1" sqref="B13">
      <formula1>$E$18:$E$20</formula1>
    </dataValidation>
  </dataValidation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3"/>
  <sheetViews>
    <sheetView topLeftCell="D1" zoomScale="70" zoomScaleNormal="70" zoomScaleSheetLayoutView="80" workbookViewId="0">
      <selection activeCell="J46" sqref="J46"/>
    </sheetView>
  </sheetViews>
  <sheetFormatPr defaultRowHeight="15" customHeight="1" x14ac:dyDescent="0.25"/>
  <cols>
    <col min="1" max="1" width="5.7109375" style="61" customWidth="1"/>
    <col min="2" max="2" width="47.28515625" style="61" customWidth="1"/>
    <col min="3" max="3" width="5.7109375" style="61" customWidth="1"/>
    <col min="4" max="4" width="46.85546875" style="61" bestFit="1" customWidth="1"/>
    <col min="5" max="5" width="14" style="61" bestFit="1" customWidth="1"/>
    <col min="6" max="6" width="13.42578125" style="61" bestFit="1" customWidth="1"/>
    <col min="7" max="7" width="53.5703125" style="61" bestFit="1" customWidth="1"/>
    <col min="8" max="8" width="14" style="61" bestFit="1" customWidth="1"/>
    <col min="9" max="9" width="5.7109375" style="61" customWidth="1"/>
    <col min="10" max="10" width="88.5703125" style="61" bestFit="1" customWidth="1"/>
    <col min="11" max="11" width="13.42578125" style="61" bestFit="1" customWidth="1"/>
    <col min="12" max="12" width="24.28515625" style="61" bestFit="1" customWidth="1"/>
    <col min="13" max="13" width="53.140625" style="61" bestFit="1" customWidth="1"/>
    <col min="14" max="16384" width="9.140625" style="61"/>
  </cols>
  <sheetData>
    <row r="1" spans="2:13" ht="20.100000000000001" customHeight="1" x14ac:dyDescent="0.35">
      <c r="B1" s="336" t="s">
        <v>2775</v>
      </c>
    </row>
    <row r="2" spans="2:13" ht="15" customHeight="1" thickBot="1" x14ac:dyDescent="0.3"/>
    <row r="3" spans="2:13" ht="15" customHeight="1" x14ac:dyDescent="0.25">
      <c r="B3" s="301" t="s">
        <v>2567</v>
      </c>
      <c r="D3" s="303" t="s">
        <v>1716</v>
      </c>
      <c r="E3" s="304" t="s">
        <v>1706</v>
      </c>
      <c r="F3" s="304" t="s">
        <v>1707</v>
      </c>
      <c r="G3" s="305" t="s">
        <v>1708</v>
      </c>
    </row>
    <row r="4" spans="2:13" ht="15" customHeight="1" x14ac:dyDescent="0.25">
      <c r="B4" s="308" t="s">
        <v>2568</v>
      </c>
      <c r="D4" s="312" t="s">
        <v>2120</v>
      </c>
      <c r="E4" s="313" t="s">
        <v>1702</v>
      </c>
      <c r="F4" s="314">
        <v>0.34</v>
      </c>
      <c r="G4" s="315">
        <v>0.12</v>
      </c>
    </row>
    <row r="5" spans="2:13" ht="15" customHeight="1" x14ac:dyDescent="0.25">
      <c r="B5" s="308" t="s">
        <v>2569</v>
      </c>
      <c r="D5" s="312" t="s">
        <v>2121</v>
      </c>
      <c r="E5" s="313" t="s">
        <v>1709</v>
      </c>
      <c r="F5" s="314">
        <v>0.5</v>
      </c>
      <c r="G5" s="315">
        <v>0.5</v>
      </c>
    </row>
    <row r="6" spans="2:13" ht="15" customHeight="1" thickBot="1" x14ac:dyDescent="0.3">
      <c r="B6" s="309" t="s">
        <v>2570</v>
      </c>
      <c r="D6" s="312" t="s">
        <v>2122</v>
      </c>
      <c r="E6" s="313" t="s">
        <v>1710</v>
      </c>
      <c r="F6" s="314">
        <v>0.28999999999999998</v>
      </c>
      <c r="G6" s="315">
        <v>0.28999999999999998</v>
      </c>
    </row>
    <row r="7" spans="2:13" ht="15" customHeight="1" x14ac:dyDescent="0.25">
      <c r="D7" s="312" t="s">
        <v>2123</v>
      </c>
      <c r="E7" s="313" t="s">
        <v>1711</v>
      </c>
      <c r="F7" s="314">
        <v>0.18</v>
      </c>
      <c r="G7" s="315">
        <v>0.18</v>
      </c>
    </row>
    <row r="8" spans="2:13" ht="15" customHeight="1" thickBot="1" x14ac:dyDescent="0.3">
      <c r="D8" s="316" t="s">
        <v>1712</v>
      </c>
      <c r="E8" s="317" t="s">
        <v>1713</v>
      </c>
      <c r="F8" s="318">
        <v>0</v>
      </c>
      <c r="G8" s="319">
        <v>0</v>
      </c>
    </row>
    <row r="9" spans="2:13" ht="15" customHeight="1" x14ac:dyDescent="0.25">
      <c r="B9" s="302" t="s">
        <v>2131</v>
      </c>
      <c r="D9" s="63"/>
      <c r="E9" s="63"/>
      <c r="F9" s="299"/>
      <c r="G9" s="299"/>
    </row>
    <row r="10" spans="2:13" ht="15" customHeight="1" thickBot="1" x14ac:dyDescent="0.35">
      <c r="B10" s="310" t="s">
        <v>2132</v>
      </c>
      <c r="D10" s="300" t="s">
        <v>2141</v>
      </c>
      <c r="G10" s="300" t="s">
        <v>2142</v>
      </c>
      <c r="J10" s="300" t="s">
        <v>2774</v>
      </c>
      <c r="K10" s="325"/>
      <c r="L10" s="325"/>
    </row>
    <row r="11" spans="2:13" ht="15" customHeight="1" x14ac:dyDescent="0.25">
      <c r="B11" s="310" t="s">
        <v>2133</v>
      </c>
      <c r="D11" s="306" t="s">
        <v>1575</v>
      </c>
      <c r="E11" s="307" t="s">
        <v>1576</v>
      </c>
      <c r="G11" s="306" t="s">
        <v>1575</v>
      </c>
      <c r="H11" s="307" t="s">
        <v>1576</v>
      </c>
      <c r="J11" s="327" t="s">
        <v>2075</v>
      </c>
      <c r="K11" s="328" t="s">
        <v>2076</v>
      </c>
      <c r="L11" s="328" t="s">
        <v>2077</v>
      </c>
      <c r="M11" s="329" t="s">
        <v>2078</v>
      </c>
    </row>
    <row r="12" spans="2:13" ht="15" customHeight="1" x14ac:dyDescent="0.25">
      <c r="B12" s="310" t="s">
        <v>2134</v>
      </c>
      <c r="D12" s="320" t="s">
        <v>1669</v>
      </c>
      <c r="E12" s="321">
        <v>0.9</v>
      </c>
      <c r="G12" s="320" t="s">
        <v>1614</v>
      </c>
      <c r="H12" s="321">
        <v>0.8</v>
      </c>
      <c r="J12" s="330" t="s">
        <v>2079</v>
      </c>
      <c r="K12" s="326">
        <v>0.15</v>
      </c>
      <c r="L12" s="326" t="s">
        <v>2080</v>
      </c>
      <c r="M12" s="331" t="s">
        <v>2081</v>
      </c>
    </row>
    <row r="13" spans="2:13" ht="15" customHeight="1" x14ac:dyDescent="0.25">
      <c r="B13" s="310" t="s">
        <v>2135</v>
      </c>
      <c r="D13" s="320" t="s">
        <v>1670</v>
      </c>
      <c r="E13" s="321">
        <v>1.2</v>
      </c>
      <c r="G13" s="320" t="s">
        <v>1615</v>
      </c>
      <c r="H13" s="321">
        <v>0.9</v>
      </c>
      <c r="J13" s="330" t="s">
        <v>2065</v>
      </c>
      <c r="K13" s="326">
        <v>1</v>
      </c>
      <c r="L13" s="326" t="s">
        <v>2082</v>
      </c>
      <c r="M13" s="331" t="s">
        <v>2083</v>
      </c>
    </row>
    <row r="14" spans="2:13" ht="15" customHeight="1" x14ac:dyDescent="0.25">
      <c r="B14" s="310" t="s">
        <v>2136</v>
      </c>
      <c r="D14" s="320" t="s">
        <v>1671</v>
      </c>
      <c r="E14" s="321">
        <v>1.2</v>
      </c>
      <c r="G14" s="320" t="s">
        <v>1597</v>
      </c>
      <c r="H14" s="321">
        <v>0.2</v>
      </c>
      <c r="J14" s="330" t="s">
        <v>2084</v>
      </c>
      <c r="K14" s="326">
        <v>0.2</v>
      </c>
      <c r="L14" s="326" t="s">
        <v>2080</v>
      </c>
      <c r="M14" s="331" t="s">
        <v>2081</v>
      </c>
    </row>
    <row r="15" spans="2:13" ht="15" customHeight="1" x14ac:dyDescent="0.25">
      <c r="B15" s="310" t="s">
        <v>2137</v>
      </c>
      <c r="D15" s="320" t="s">
        <v>1672</v>
      </c>
      <c r="E15" s="321">
        <v>1.3</v>
      </c>
      <c r="G15" s="320" t="s">
        <v>1596</v>
      </c>
      <c r="H15" s="321">
        <v>0.6</v>
      </c>
      <c r="J15" s="330" t="s">
        <v>2085</v>
      </c>
      <c r="K15" s="326">
        <v>0.2</v>
      </c>
      <c r="L15" s="326" t="s">
        <v>2080</v>
      </c>
      <c r="M15" s="331" t="s">
        <v>2081</v>
      </c>
    </row>
    <row r="16" spans="2:13" ht="15" customHeight="1" thickBot="1" x14ac:dyDescent="0.3">
      <c r="B16" s="311" t="s">
        <v>2138</v>
      </c>
      <c r="D16" s="320" t="s">
        <v>1673</v>
      </c>
      <c r="E16" s="321">
        <v>1.4</v>
      </c>
      <c r="G16" s="320" t="s">
        <v>1586</v>
      </c>
      <c r="H16" s="321">
        <v>0.9</v>
      </c>
      <c r="J16" s="330" t="s">
        <v>2086</v>
      </c>
      <c r="K16" s="326">
        <v>0.2</v>
      </c>
      <c r="L16" s="326" t="s">
        <v>2080</v>
      </c>
      <c r="M16" s="331" t="s">
        <v>2081</v>
      </c>
    </row>
    <row r="17" spans="2:13" ht="15" customHeight="1" x14ac:dyDescent="0.25">
      <c r="D17" s="320" t="s">
        <v>1674</v>
      </c>
      <c r="E17" s="321">
        <v>1.6</v>
      </c>
      <c r="G17" s="320" t="s">
        <v>1589</v>
      </c>
      <c r="H17" s="321">
        <v>0.7</v>
      </c>
      <c r="J17" s="330" t="s">
        <v>2087</v>
      </c>
      <c r="K17" s="326">
        <v>1</v>
      </c>
      <c r="L17" s="326" t="s">
        <v>2080</v>
      </c>
      <c r="M17" s="331" t="s">
        <v>2081</v>
      </c>
    </row>
    <row r="18" spans="2:13" ht="15" customHeight="1" x14ac:dyDescent="0.25">
      <c r="D18" s="320" t="s">
        <v>1675</v>
      </c>
      <c r="E18" s="322">
        <v>1</v>
      </c>
      <c r="G18" s="320" t="s">
        <v>1588</v>
      </c>
      <c r="H18" s="321">
        <v>0.3</v>
      </c>
      <c r="J18" s="330" t="s">
        <v>2088</v>
      </c>
      <c r="K18" s="326">
        <v>30</v>
      </c>
      <c r="L18" s="326" t="s">
        <v>2124</v>
      </c>
      <c r="M18" s="331" t="s">
        <v>2089</v>
      </c>
    </row>
    <row r="19" spans="2:13" ht="15" customHeight="1" x14ac:dyDescent="0.25">
      <c r="D19" s="320" t="s">
        <v>1676</v>
      </c>
      <c r="E19" s="322">
        <v>1</v>
      </c>
      <c r="G19" s="320" t="s">
        <v>1587</v>
      </c>
      <c r="H19" s="321">
        <v>0.4</v>
      </c>
      <c r="J19" s="330" t="s">
        <v>2090</v>
      </c>
      <c r="K19" s="326">
        <v>20</v>
      </c>
      <c r="L19" s="326" t="s">
        <v>2124</v>
      </c>
      <c r="M19" s="331" t="s">
        <v>2089</v>
      </c>
    </row>
    <row r="20" spans="2:13" ht="15" customHeight="1" x14ac:dyDescent="0.25">
      <c r="D20" s="320" t="s">
        <v>1677</v>
      </c>
      <c r="E20" s="322">
        <v>1.1000000000000001</v>
      </c>
      <c r="G20" s="320" t="s">
        <v>1594</v>
      </c>
      <c r="H20" s="321">
        <v>1.2</v>
      </c>
      <c r="J20" s="330" t="s">
        <v>2091</v>
      </c>
      <c r="K20" s="326">
        <v>1.25</v>
      </c>
      <c r="L20" s="326" t="s">
        <v>2080</v>
      </c>
      <c r="M20" s="331" t="s">
        <v>2081</v>
      </c>
    </row>
    <row r="21" spans="2:13" ht="15" customHeight="1" x14ac:dyDescent="0.25">
      <c r="D21" s="320" t="s">
        <v>1678</v>
      </c>
      <c r="E21" s="322">
        <v>1</v>
      </c>
      <c r="G21" s="320" t="s">
        <v>1590</v>
      </c>
      <c r="H21" s="321">
        <v>0.7</v>
      </c>
      <c r="J21" s="330" t="s">
        <v>2092</v>
      </c>
      <c r="K21" s="326">
        <v>0.5</v>
      </c>
      <c r="L21" s="326" t="s">
        <v>2080</v>
      </c>
      <c r="M21" s="331" t="s">
        <v>2081</v>
      </c>
    </row>
    <row r="22" spans="2:13" ht="15" customHeight="1" x14ac:dyDescent="0.25">
      <c r="D22" s="320" t="s">
        <v>1679</v>
      </c>
      <c r="E22" s="322">
        <v>1.2</v>
      </c>
      <c r="G22" s="320" t="s">
        <v>1593</v>
      </c>
      <c r="H22" s="321">
        <v>2.6</v>
      </c>
      <c r="J22" s="330" t="s">
        <v>2093</v>
      </c>
      <c r="K22" s="326">
        <v>20</v>
      </c>
      <c r="L22" s="326" t="s">
        <v>2082</v>
      </c>
      <c r="M22" s="331" t="s">
        <v>2083</v>
      </c>
    </row>
    <row r="23" spans="2:13" ht="15" customHeight="1" x14ac:dyDescent="0.25">
      <c r="D23" s="320" t="s">
        <v>1680</v>
      </c>
      <c r="E23" s="322">
        <v>1</v>
      </c>
      <c r="G23" s="320" t="s">
        <v>1591</v>
      </c>
      <c r="H23" s="321">
        <v>1.7</v>
      </c>
      <c r="J23" s="330" t="s">
        <v>2094</v>
      </c>
      <c r="K23" s="326">
        <v>0.2</v>
      </c>
      <c r="L23" s="326" t="s">
        <v>2080</v>
      </c>
      <c r="M23" s="331" t="s">
        <v>2095</v>
      </c>
    </row>
    <row r="24" spans="2:13" ht="15" customHeight="1" x14ac:dyDescent="0.25">
      <c r="D24" s="320" t="s">
        <v>1681</v>
      </c>
      <c r="E24" s="322">
        <v>1.3</v>
      </c>
      <c r="G24" s="320" t="s">
        <v>1592</v>
      </c>
      <c r="H24" s="321">
        <v>0.4</v>
      </c>
      <c r="J24" s="330" t="s">
        <v>2096</v>
      </c>
      <c r="K24" s="326">
        <v>5</v>
      </c>
      <c r="L24" s="326" t="s">
        <v>2082</v>
      </c>
      <c r="M24" s="331" t="s">
        <v>2097</v>
      </c>
    </row>
    <row r="25" spans="2:13" s="217" customFormat="1" ht="15" customHeight="1" x14ac:dyDescent="0.25">
      <c r="B25" s="61"/>
      <c r="C25" s="61"/>
      <c r="D25" s="320" t="s">
        <v>1682</v>
      </c>
      <c r="E25" s="322">
        <v>1.3</v>
      </c>
      <c r="F25" s="61"/>
      <c r="G25" s="320" t="s">
        <v>1595</v>
      </c>
      <c r="H25" s="321">
        <v>0.5</v>
      </c>
      <c r="I25" s="61"/>
      <c r="J25" s="330" t="s">
        <v>2098</v>
      </c>
      <c r="K25" s="326">
        <v>270</v>
      </c>
      <c r="L25" s="326" t="s">
        <v>2099</v>
      </c>
      <c r="M25" s="331" t="s">
        <v>2100</v>
      </c>
    </row>
    <row r="26" spans="2:13" ht="15" customHeight="1" x14ac:dyDescent="0.25">
      <c r="D26" s="320" t="s">
        <v>1683</v>
      </c>
      <c r="E26" s="322">
        <v>1</v>
      </c>
      <c r="G26" s="320" t="s">
        <v>1645</v>
      </c>
      <c r="H26" s="321">
        <v>0.7</v>
      </c>
      <c r="J26" s="330" t="s">
        <v>2101</v>
      </c>
      <c r="K26" s="326">
        <v>90</v>
      </c>
      <c r="L26" s="326" t="s">
        <v>2099</v>
      </c>
      <c r="M26" s="331" t="s">
        <v>2102</v>
      </c>
    </row>
    <row r="27" spans="2:13" ht="15" customHeight="1" x14ac:dyDescent="0.25">
      <c r="D27" s="320" t="s">
        <v>2036</v>
      </c>
      <c r="E27" s="322">
        <v>1.2</v>
      </c>
      <c r="G27" s="320" t="s">
        <v>1655</v>
      </c>
      <c r="H27" s="322">
        <v>1.5</v>
      </c>
      <c r="J27" s="332" t="s">
        <v>2103</v>
      </c>
      <c r="K27" s="326">
        <v>1.25</v>
      </c>
      <c r="L27" s="326" t="s">
        <v>2080</v>
      </c>
      <c r="M27" s="331" t="s">
        <v>2104</v>
      </c>
    </row>
    <row r="28" spans="2:13" ht="15" customHeight="1" x14ac:dyDescent="0.25">
      <c r="D28" s="320" t="s">
        <v>1684</v>
      </c>
      <c r="E28" s="322">
        <v>0.7</v>
      </c>
      <c r="G28" s="320" t="s">
        <v>1580</v>
      </c>
      <c r="H28" s="321">
        <v>1.4</v>
      </c>
      <c r="J28" s="330" t="s">
        <v>2105</v>
      </c>
      <c r="K28" s="326">
        <v>0.5</v>
      </c>
      <c r="L28" s="326" t="s">
        <v>2080</v>
      </c>
      <c r="M28" s="331" t="s">
        <v>2104</v>
      </c>
    </row>
    <row r="29" spans="2:13" s="217" customFormat="1" ht="15" customHeight="1" x14ac:dyDescent="0.25">
      <c r="B29" s="61"/>
      <c r="C29" s="61"/>
      <c r="D29" s="320" t="s">
        <v>1685</v>
      </c>
      <c r="E29" s="322">
        <v>1.1000000000000001</v>
      </c>
      <c r="G29" s="320" t="s">
        <v>1581</v>
      </c>
      <c r="H29" s="321">
        <v>1.3</v>
      </c>
      <c r="J29" s="330" t="s">
        <v>2106</v>
      </c>
      <c r="K29" s="326">
        <v>400</v>
      </c>
      <c r="L29" s="326" t="s">
        <v>2099</v>
      </c>
      <c r="M29" s="331" t="s">
        <v>2107</v>
      </c>
    </row>
    <row r="30" spans="2:13" ht="15" customHeight="1" thickBot="1" x14ac:dyDescent="0.3">
      <c r="D30" s="320" t="s">
        <v>1717</v>
      </c>
      <c r="E30" s="322">
        <v>1</v>
      </c>
      <c r="G30" s="320" t="s">
        <v>1579</v>
      </c>
      <c r="H30" s="321">
        <v>1.3</v>
      </c>
      <c r="J30" s="333" t="s">
        <v>2108</v>
      </c>
      <c r="K30" s="334">
        <v>800</v>
      </c>
      <c r="L30" s="334" t="s">
        <v>2099</v>
      </c>
      <c r="M30" s="335" t="s">
        <v>2109</v>
      </c>
    </row>
    <row r="31" spans="2:13" ht="15" customHeight="1" x14ac:dyDescent="0.25">
      <c r="D31" s="320" t="s">
        <v>1686</v>
      </c>
      <c r="E31" s="322">
        <v>0.3</v>
      </c>
      <c r="G31" s="320" t="s">
        <v>1629</v>
      </c>
      <c r="H31" s="321">
        <v>1.3</v>
      </c>
    </row>
    <row r="32" spans="2:13" ht="15" customHeight="1" x14ac:dyDescent="0.25">
      <c r="D32" s="320" t="s">
        <v>1687</v>
      </c>
      <c r="E32" s="322">
        <v>1</v>
      </c>
      <c r="G32" s="320" t="s">
        <v>1610</v>
      </c>
      <c r="H32" s="321">
        <v>0.5</v>
      </c>
    </row>
    <row r="33" spans="2:9" ht="15" customHeight="1" x14ac:dyDescent="0.25">
      <c r="D33" s="320" t="s">
        <v>1688</v>
      </c>
      <c r="E33" s="322">
        <v>1.6</v>
      </c>
      <c r="F33" s="217"/>
      <c r="G33" s="320" t="s">
        <v>1611</v>
      </c>
      <c r="H33" s="321">
        <v>1</v>
      </c>
      <c r="I33" s="217"/>
    </row>
    <row r="34" spans="2:9" ht="15" customHeight="1" x14ac:dyDescent="0.25">
      <c r="D34" s="320" t="s">
        <v>1689</v>
      </c>
      <c r="E34" s="322">
        <v>1</v>
      </c>
      <c r="G34" s="320" t="s">
        <v>1612</v>
      </c>
      <c r="H34" s="321">
        <v>0.5</v>
      </c>
    </row>
    <row r="35" spans="2:9" ht="15" customHeight="1" x14ac:dyDescent="0.25">
      <c r="D35" s="320" t="s">
        <v>1690</v>
      </c>
      <c r="E35" s="322">
        <v>1.1000000000000001</v>
      </c>
      <c r="G35" s="320" t="s">
        <v>1624</v>
      </c>
      <c r="H35" s="321">
        <v>0.9</v>
      </c>
    </row>
    <row r="36" spans="2:9" ht="15" customHeight="1" x14ac:dyDescent="0.25">
      <c r="D36" s="320" t="s">
        <v>1691</v>
      </c>
      <c r="E36" s="322">
        <v>1.3</v>
      </c>
      <c r="G36" s="320" t="s">
        <v>1623</v>
      </c>
      <c r="H36" s="321">
        <v>1.9</v>
      </c>
    </row>
    <row r="37" spans="2:9" ht="15" customHeight="1" x14ac:dyDescent="0.25">
      <c r="D37" s="320" t="s">
        <v>1692</v>
      </c>
      <c r="E37" s="322">
        <v>1.5</v>
      </c>
      <c r="G37" s="320" t="s">
        <v>1625</v>
      </c>
      <c r="H37" s="321">
        <v>1.3</v>
      </c>
    </row>
    <row r="38" spans="2:9" ht="15" customHeight="1" x14ac:dyDescent="0.25">
      <c r="D38" s="320" t="s">
        <v>1693</v>
      </c>
      <c r="E38" s="322">
        <v>1.2</v>
      </c>
      <c r="G38" s="320" t="s">
        <v>1600</v>
      </c>
      <c r="H38" s="321">
        <v>0.9</v>
      </c>
    </row>
    <row r="39" spans="2:9" ht="15" customHeight="1" x14ac:dyDescent="0.25">
      <c r="D39" s="320" t="s">
        <v>1694</v>
      </c>
      <c r="E39" s="322">
        <v>1.1000000000000001</v>
      </c>
      <c r="G39" s="320" t="s">
        <v>1604</v>
      </c>
      <c r="H39" s="321">
        <v>1.4</v>
      </c>
    </row>
    <row r="40" spans="2:9" ht="15" customHeight="1" x14ac:dyDescent="0.25">
      <c r="D40" s="320" t="s">
        <v>1695</v>
      </c>
      <c r="E40" s="322">
        <v>1.1000000000000001</v>
      </c>
      <c r="G40" s="320" t="s">
        <v>1605</v>
      </c>
      <c r="H40" s="321">
        <v>2.1</v>
      </c>
    </row>
    <row r="41" spans="2:9" ht="15" customHeight="1" x14ac:dyDescent="0.25">
      <c r="D41" s="320" t="s">
        <v>1696</v>
      </c>
      <c r="E41" s="322">
        <v>1</v>
      </c>
      <c r="G41" s="320" t="s">
        <v>1602</v>
      </c>
      <c r="H41" s="321">
        <v>1.3</v>
      </c>
    </row>
    <row r="42" spans="2:9" s="217" customFormat="1" ht="15" customHeight="1" x14ac:dyDescent="0.25">
      <c r="B42" s="61"/>
      <c r="C42" s="61"/>
      <c r="D42" s="320" t="s">
        <v>1697</v>
      </c>
      <c r="E42" s="322">
        <v>0.8</v>
      </c>
      <c r="F42" s="61"/>
      <c r="G42" s="320" t="s">
        <v>1603</v>
      </c>
      <c r="H42" s="321">
        <v>1.2</v>
      </c>
      <c r="I42" s="61"/>
    </row>
    <row r="43" spans="2:9" ht="15" customHeight="1" thickBot="1" x14ac:dyDescent="0.3">
      <c r="D43" s="323" t="s">
        <v>1619</v>
      </c>
      <c r="E43" s="324">
        <v>1.4</v>
      </c>
      <c r="G43" s="320" t="s">
        <v>1601</v>
      </c>
      <c r="H43" s="321">
        <v>1.3</v>
      </c>
    </row>
    <row r="44" spans="2:9" ht="15" customHeight="1" x14ac:dyDescent="0.25">
      <c r="G44" s="320" t="s">
        <v>1652</v>
      </c>
      <c r="H44" s="321">
        <v>1.1000000000000001</v>
      </c>
    </row>
    <row r="45" spans="2:9" s="217" customFormat="1" ht="15" customHeight="1" x14ac:dyDescent="0.25">
      <c r="B45" s="61"/>
      <c r="C45" s="61"/>
      <c r="D45" s="61"/>
      <c r="E45" s="61"/>
      <c r="F45" s="61"/>
      <c r="G45" s="320" t="s">
        <v>1609</v>
      </c>
      <c r="H45" s="321">
        <v>0.6</v>
      </c>
      <c r="I45" s="61"/>
    </row>
    <row r="46" spans="2:9" ht="15" customHeight="1" x14ac:dyDescent="0.25">
      <c r="D46" s="217"/>
      <c r="E46" s="217"/>
      <c r="F46" s="217"/>
      <c r="G46" s="320" t="s">
        <v>1618</v>
      </c>
      <c r="H46" s="321">
        <v>1.5</v>
      </c>
      <c r="I46" s="217"/>
    </row>
    <row r="47" spans="2:9" ht="15" customHeight="1" x14ac:dyDescent="0.25">
      <c r="G47" s="320" t="s">
        <v>1626</v>
      </c>
      <c r="H47" s="321">
        <v>0.8</v>
      </c>
    </row>
    <row r="48" spans="2:9" ht="15" customHeight="1" x14ac:dyDescent="0.25">
      <c r="G48" s="320" t="s">
        <v>1627</v>
      </c>
      <c r="H48" s="321">
        <v>0.3</v>
      </c>
    </row>
    <row r="49" spans="4:9" ht="15" customHeight="1" x14ac:dyDescent="0.25">
      <c r="D49" s="217"/>
      <c r="E49" s="217"/>
      <c r="F49" s="217"/>
      <c r="G49" s="320" t="s">
        <v>1606</v>
      </c>
      <c r="H49" s="321">
        <v>1.2</v>
      </c>
      <c r="I49" s="217"/>
    </row>
    <row r="50" spans="4:9" ht="15" customHeight="1" x14ac:dyDescent="0.25">
      <c r="G50" s="320" t="s">
        <v>1622</v>
      </c>
      <c r="H50" s="321">
        <v>0.9</v>
      </c>
    </row>
    <row r="51" spans="4:9" ht="15" customHeight="1" x14ac:dyDescent="0.25">
      <c r="G51" s="320" t="s">
        <v>1621</v>
      </c>
      <c r="H51" s="321">
        <v>1.4</v>
      </c>
    </row>
    <row r="52" spans="4:9" ht="15" customHeight="1" x14ac:dyDescent="0.25">
      <c r="G52" s="320" t="s">
        <v>1633</v>
      </c>
      <c r="H52" s="321">
        <v>2.7</v>
      </c>
    </row>
    <row r="53" spans="4:9" ht="15" customHeight="1" x14ac:dyDescent="0.25">
      <c r="G53" s="320" t="s">
        <v>1636</v>
      </c>
      <c r="H53" s="321">
        <v>1.5</v>
      </c>
    </row>
    <row r="54" spans="4:9" ht="15" customHeight="1" x14ac:dyDescent="0.25">
      <c r="G54" s="320" t="s">
        <v>1644</v>
      </c>
      <c r="H54" s="321">
        <v>0.6</v>
      </c>
    </row>
    <row r="55" spans="4:9" ht="15" customHeight="1" x14ac:dyDescent="0.25">
      <c r="G55" s="320" t="s">
        <v>1641</v>
      </c>
      <c r="H55" s="321">
        <v>1.4</v>
      </c>
    </row>
    <row r="56" spans="4:9" ht="15" customHeight="1" x14ac:dyDescent="0.25">
      <c r="G56" s="320" t="s">
        <v>1640</v>
      </c>
      <c r="H56" s="321">
        <v>0.6</v>
      </c>
    </row>
    <row r="57" spans="4:9" ht="15" customHeight="1" x14ac:dyDescent="0.25">
      <c r="G57" s="320" t="s">
        <v>1635</v>
      </c>
      <c r="H57" s="321">
        <v>1</v>
      </c>
    </row>
    <row r="58" spans="4:9" ht="15" customHeight="1" x14ac:dyDescent="0.25">
      <c r="G58" s="320" t="s">
        <v>1639</v>
      </c>
      <c r="H58" s="321">
        <v>2.2000000000000002</v>
      </c>
    </row>
    <row r="59" spans="4:9" ht="15" customHeight="1" x14ac:dyDescent="0.25">
      <c r="G59" s="320" t="s">
        <v>1638</v>
      </c>
      <c r="H59" s="321">
        <v>0.7</v>
      </c>
    </row>
    <row r="60" spans="4:9" ht="15" customHeight="1" x14ac:dyDescent="0.25">
      <c r="G60" s="320" t="s">
        <v>1637</v>
      </c>
      <c r="H60" s="321">
        <v>1.2</v>
      </c>
    </row>
    <row r="61" spans="4:9" ht="15" customHeight="1" x14ac:dyDescent="0.25">
      <c r="G61" s="320" t="s">
        <v>1642</v>
      </c>
      <c r="H61" s="321">
        <v>0.9</v>
      </c>
    </row>
    <row r="62" spans="4:9" ht="15" customHeight="1" x14ac:dyDescent="0.25">
      <c r="G62" s="320" t="s">
        <v>1643</v>
      </c>
      <c r="H62" s="321">
        <v>0.4</v>
      </c>
    </row>
    <row r="63" spans="4:9" ht="15" customHeight="1" x14ac:dyDescent="0.25">
      <c r="G63" s="320" t="s">
        <v>1634</v>
      </c>
      <c r="H63" s="321">
        <v>0.8</v>
      </c>
    </row>
    <row r="64" spans="4:9" ht="15" customHeight="1" x14ac:dyDescent="0.25">
      <c r="G64" s="320" t="s">
        <v>1651</v>
      </c>
      <c r="H64" s="321">
        <v>1.1000000000000001</v>
      </c>
    </row>
    <row r="65" spans="7:8" ht="15" customHeight="1" x14ac:dyDescent="0.25">
      <c r="G65" s="320" t="s">
        <v>1616</v>
      </c>
      <c r="H65" s="321">
        <v>0.3</v>
      </c>
    </row>
    <row r="66" spans="7:8" ht="15" customHeight="1" x14ac:dyDescent="0.25">
      <c r="G66" s="320" t="s">
        <v>1617</v>
      </c>
      <c r="H66" s="321">
        <v>0.8</v>
      </c>
    </row>
    <row r="67" spans="7:8" ht="15" customHeight="1" x14ac:dyDescent="0.25">
      <c r="G67" s="320" t="s">
        <v>1607</v>
      </c>
      <c r="H67" s="321">
        <v>1.4</v>
      </c>
    </row>
    <row r="68" spans="7:8" ht="15" customHeight="1" x14ac:dyDescent="0.25">
      <c r="G68" s="320" t="s">
        <v>1630</v>
      </c>
      <c r="H68" s="321">
        <v>1.1000000000000001</v>
      </c>
    </row>
    <row r="69" spans="7:8" ht="15" customHeight="1" x14ac:dyDescent="0.25">
      <c r="G69" s="320" t="s">
        <v>1632</v>
      </c>
      <c r="H69" s="321">
        <v>1.2</v>
      </c>
    </row>
    <row r="70" spans="7:8" ht="15" customHeight="1" x14ac:dyDescent="0.25">
      <c r="G70" s="320" t="s">
        <v>1631</v>
      </c>
      <c r="H70" s="321">
        <v>1.7</v>
      </c>
    </row>
    <row r="71" spans="7:8" ht="15" customHeight="1" x14ac:dyDescent="0.25">
      <c r="G71" s="320" t="s">
        <v>1582</v>
      </c>
      <c r="H71" s="321">
        <v>1.3</v>
      </c>
    </row>
    <row r="72" spans="7:8" ht="15" customHeight="1" x14ac:dyDescent="0.25">
      <c r="G72" s="320" t="s">
        <v>1583</v>
      </c>
      <c r="H72" s="321">
        <v>1.1000000000000001</v>
      </c>
    </row>
    <row r="73" spans="7:8" ht="15" customHeight="1" x14ac:dyDescent="0.25">
      <c r="G73" s="320" t="s">
        <v>1585</v>
      </c>
      <c r="H73" s="321">
        <v>1.1000000000000001</v>
      </c>
    </row>
    <row r="74" spans="7:8" ht="15" customHeight="1" x14ac:dyDescent="0.25">
      <c r="G74" s="320" t="s">
        <v>1584</v>
      </c>
      <c r="H74" s="321">
        <v>3.3</v>
      </c>
    </row>
    <row r="75" spans="7:8" ht="15" customHeight="1" x14ac:dyDescent="0.25">
      <c r="G75" s="320" t="s">
        <v>1598</v>
      </c>
      <c r="H75" s="321">
        <v>1.2</v>
      </c>
    </row>
    <row r="76" spans="7:8" ht="15" customHeight="1" x14ac:dyDescent="0.25">
      <c r="G76" s="320" t="s">
        <v>1599</v>
      </c>
      <c r="H76" s="321">
        <v>0.8</v>
      </c>
    </row>
    <row r="77" spans="7:8" ht="15" customHeight="1" x14ac:dyDescent="0.25">
      <c r="G77" s="320" t="s">
        <v>1650</v>
      </c>
      <c r="H77" s="321">
        <v>0.5</v>
      </c>
    </row>
    <row r="78" spans="7:8" ht="15" customHeight="1" x14ac:dyDescent="0.25">
      <c r="G78" s="320" t="s">
        <v>1648</v>
      </c>
      <c r="H78" s="321">
        <v>2.1</v>
      </c>
    </row>
    <row r="79" spans="7:8" ht="15" customHeight="1" x14ac:dyDescent="0.25">
      <c r="G79" s="320" t="s">
        <v>1649</v>
      </c>
      <c r="H79" s="321">
        <v>1.2</v>
      </c>
    </row>
    <row r="80" spans="7:8" ht="15" customHeight="1" x14ac:dyDescent="0.25">
      <c r="G80" s="320" t="s">
        <v>1647</v>
      </c>
      <c r="H80" s="321">
        <v>1.7</v>
      </c>
    </row>
    <row r="81" spans="2:11" ht="15" customHeight="1" x14ac:dyDescent="0.25">
      <c r="G81" s="320" t="s">
        <v>1646</v>
      </c>
      <c r="H81" s="321">
        <v>1.2</v>
      </c>
    </row>
    <row r="82" spans="2:11" ht="15" customHeight="1" x14ac:dyDescent="0.25">
      <c r="G82" s="320" t="s">
        <v>1653</v>
      </c>
      <c r="H82" s="322">
        <v>1</v>
      </c>
    </row>
    <row r="83" spans="2:11" ht="15" customHeight="1" x14ac:dyDescent="0.25">
      <c r="G83" s="320" t="s">
        <v>1654</v>
      </c>
      <c r="H83" s="321">
        <v>1.7</v>
      </c>
    </row>
    <row r="84" spans="2:11" ht="15" customHeight="1" x14ac:dyDescent="0.25">
      <c r="G84" s="320" t="s">
        <v>1577</v>
      </c>
      <c r="H84" s="321">
        <v>1.1000000000000001</v>
      </c>
    </row>
    <row r="85" spans="2:11" ht="15" customHeight="1" x14ac:dyDescent="0.25">
      <c r="G85" s="320" t="s">
        <v>1578</v>
      </c>
      <c r="H85" s="321">
        <v>1.1000000000000001</v>
      </c>
    </row>
    <row r="86" spans="2:11" ht="15" customHeight="1" x14ac:dyDescent="0.25">
      <c r="B86" s="235"/>
      <c r="C86" s="235"/>
      <c r="G86" s="320" t="s">
        <v>1665</v>
      </c>
      <c r="H86" s="322">
        <v>0.2</v>
      </c>
    </row>
    <row r="87" spans="2:11" ht="15" customHeight="1" x14ac:dyDescent="0.25">
      <c r="B87" s="235"/>
      <c r="C87" s="235"/>
      <c r="G87" s="320" t="s">
        <v>1628</v>
      </c>
      <c r="H87" s="321">
        <v>1.2</v>
      </c>
    </row>
    <row r="88" spans="2:11" ht="15" customHeight="1" x14ac:dyDescent="0.25">
      <c r="B88" s="235"/>
      <c r="C88" s="235"/>
      <c r="G88" s="320" t="s">
        <v>1657</v>
      </c>
      <c r="H88" s="322">
        <v>0.9</v>
      </c>
    </row>
    <row r="89" spans="2:11" ht="15" customHeight="1" x14ac:dyDescent="0.25">
      <c r="B89" s="235"/>
      <c r="C89" s="235"/>
      <c r="G89" s="320" t="s">
        <v>1656</v>
      </c>
      <c r="H89" s="322">
        <v>2.4</v>
      </c>
    </row>
    <row r="90" spans="2:11" s="235" customFormat="1" ht="15" customHeight="1" x14ac:dyDescent="0.25">
      <c r="D90" s="61"/>
      <c r="E90" s="61"/>
      <c r="F90" s="61"/>
      <c r="G90" s="320" t="s">
        <v>1608</v>
      </c>
      <c r="H90" s="321">
        <v>0.9</v>
      </c>
      <c r="I90" s="61"/>
      <c r="J90" s="61"/>
      <c r="K90" s="61"/>
    </row>
    <row r="91" spans="2:11" s="235" customFormat="1" ht="15" customHeight="1" x14ac:dyDescent="0.25">
      <c r="B91" s="61"/>
      <c r="C91" s="61"/>
      <c r="D91" s="61"/>
      <c r="E91" s="61"/>
      <c r="F91" s="61"/>
      <c r="G91" s="320" t="s">
        <v>1659</v>
      </c>
      <c r="H91" s="322">
        <v>1.7</v>
      </c>
      <c r="I91" s="61"/>
      <c r="J91" s="61"/>
      <c r="K91" s="61"/>
    </row>
    <row r="92" spans="2:11" s="235" customFormat="1" ht="15" customHeight="1" x14ac:dyDescent="0.25">
      <c r="B92" s="61"/>
      <c r="C92" s="61"/>
      <c r="D92" s="61"/>
      <c r="E92" s="61"/>
      <c r="F92" s="61"/>
      <c r="G92" s="320" t="s">
        <v>1658</v>
      </c>
      <c r="H92" s="322">
        <v>1.7</v>
      </c>
      <c r="I92" s="61"/>
      <c r="J92" s="217"/>
      <c r="K92" s="217"/>
    </row>
    <row r="93" spans="2:11" s="235" customFormat="1" ht="15" customHeight="1" x14ac:dyDescent="0.25">
      <c r="B93" s="61"/>
      <c r="C93" s="217"/>
      <c r="D93" s="61"/>
      <c r="E93" s="61"/>
      <c r="F93" s="61"/>
      <c r="G93" s="320" t="s">
        <v>1620</v>
      </c>
      <c r="H93" s="322">
        <v>1.7</v>
      </c>
      <c r="I93" s="61"/>
      <c r="J93" s="61"/>
      <c r="K93" s="61"/>
    </row>
    <row r="94" spans="2:11" s="235" customFormat="1" ht="15" customHeight="1" x14ac:dyDescent="0.25">
      <c r="B94" s="217"/>
      <c r="C94" s="61"/>
      <c r="G94" s="320" t="s">
        <v>1661</v>
      </c>
      <c r="H94" s="322">
        <v>2.2999999999999998</v>
      </c>
      <c r="I94" s="61"/>
      <c r="J94" s="238"/>
      <c r="K94" s="238"/>
    </row>
    <row r="95" spans="2:11" ht="15" customHeight="1" x14ac:dyDescent="0.25">
      <c r="C95" s="238"/>
      <c r="D95" s="235"/>
      <c r="E95" s="235"/>
      <c r="F95" s="235"/>
      <c r="G95" s="320" t="s">
        <v>1662</v>
      </c>
      <c r="H95" s="322">
        <v>1.4</v>
      </c>
    </row>
    <row r="96" spans="2:11" ht="15" customHeight="1" x14ac:dyDescent="0.25">
      <c r="B96" s="238"/>
      <c r="D96" s="235"/>
      <c r="E96" s="235"/>
      <c r="F96" s="235"/>
      <c r="G96" s="320" t="s">
        <v>1660</v>
      </c>
      <c r="H96" s="322">
        <v>2.7</v>
      </c>
      <c r="I96" s="217"/>
    </row>
    <row r="97" spans="1:9" s="217" customFormat="1" ht="15" customHeight="1" x14ac:dyDescent="0.25">
      <c r="A97" s="61"/>
      <c r="B97" s="61"/>
      <c r="C97" s="61"/>
      <c r="D97" s="235"/>
      <c r="E97" s="235"/>
      <c r="F97" s="235"/>
      <c r="G97" s="320" t="s">
        <v>1613</v>
      </c>
      <c r="H97" s="321">
        <v>0.6</v>
      </c>
      <c r="I97" s="61"/>
    </row>
    <row r="98" spans="1:9" ht="15" customHeight="1" x14ac:dyDescent="0.25">
      <c r="D98" s="235"/>
      <c r="E98" s="235"/>
      <c r="F98" s="235"/>
      <c r="G98" s="320" t="s">
        <v>1667</v>
      </c>
      <c r="H98" s="322">
        <v>1</v>
      </c>
      <c r="I98" s="238"/>
    </row>
    <row r="99" spans="1:9" s="238" customFormat="1" ht="15" customHeight="1" x14ac:dyDescent="0.25">
      <c r="A99" s="61"/>
      <c r="B99" s="61"/>
      <c r="C99" s="61"/>
      <c r="D99" s="61"/>
      <c r="E99" s="61"/>
      <c r="F99" s="61"/>
      <c r="G99" s="320" t="s">
        <v>1666</v>
      </c>
      <c r="H99" s="322">
        <v>0.6</v>
      </c>
      <c r="I99" s="61"/>
    </row>
    <row r="100" spans="1:9" ht="15" customHeight="1" x14ac:dyDescent="0.25">
      <c r="G100" s="320" t="s">
        <v>1668</v>
      </c>
      <c r="H100" s="322">
        <v>1.5</v>
      </c>
    </row>
    <row r="101" spans="1:9" ht="15" customHeight="1" x14ac:dyDescent="0.25">
      <c r="G101" s="320" t="s">
        <v>1663</v>
      </c>
      <c r="H101" s="322">
        <v>1.4</v>
      </c>
      <c r="I101" s="217"/>
    </row>
    <row r="102" spans="1:9" ht="15" customHeight="1" x14ac:dyDescent="0.25">
      <c r="G102" s="320" t="s">
        <v>1664</v>
      </c>
      <c r="H102" s="322">
        <v>0.9</v>
      </c>
    </row>
    <row r="103" spans="1:9" ht="15" customHeight="1" thickBot="1" x14ac:dyDescent="0.3">
      <c r="G103" s="323" t="s">
        <v>1619</v>
      </c>
      <c r="H103" s="324">
        <v>1.9</v>
      </c>
      <c r="I103" s="238"/>
    </row>
  </sheetData>
  <sheetProtection selectLockedCells="1"/>
  <pageMargins left="0.7" right="0.7" top="0.5" bottom="0.75" header="0.3" footer="0.3"/>
  <pageSetup scale="51" orientation="landscape" r:id="rId1"/>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I34" sqref="I34"/>
    </sheetView>
  </sheetViews>
  <sheetFormatPr defaultRowHeight="15" x14ac:dyDescent="0.25"/>
  <cols>
    <col min="1" max="1" width="3.42578125" style="400" customWidth="1"/>
    <col min="2" max="2" width="89" style="400" customWidth="1"/>
    <col min="3" max="256" width="9.140625" style="400"/>
    <col min="257" max="257" width="3.42578125" style="400" customWidth="1"/>
    <col min="258" max="258" width="89" style="400" customWidth="1"/>
    <col min="259" max="512" width="9.140625" style="400"/>
    <col min="513" max="513" width="3.42578125" style="400" customWidth="1"/>
    <col min="514" max="514" width="89" style="400" customWidth="1"/>
    <col min="515" max="768" width="9.140625" style="400"/>
    <col min="769" max="769" width="3.42578125" style="400" customWidth="1"/>
    <col min="770" max="770" width="89" style="400" customWidth="1"/>
    <col min="771" max="1024" width="9.140625" style="400"/>
    <col min="1025" max="1025" width="3.42578125" style="400" customWidth="1"/>
    <col min="1026" max="1026" width="89" style="400" customWidth="1"/>
    <col min="1027" max="1280" width="9.140625" style="400"/>
    <col min="1281" max="1281" width="3.42578125" style="400" customWidth="1"/>
    <col min="1282" max="1282" width="89" style="400" customWidth="1"/>
    <col min="1283" max="1536" width="9.140625" style="400"/>
    <col min="1537" max="1537" width="3.42578125" style="400" customWidth="1"/>
    <col min="1538" max="1538" width="89" style="400" customWidth="1"/>
    <col min="1539" max="1792" width="9.140625" style="400"/>
    <col min="1793" max="1793" width="3.42578125" style="400" customWidth="1"/>
    <col min="1794" max="1794" width="89" style="400" customWidth="1"/>
    <col min="1795" max="2048" width="9.140625" style="400"/>
    <col min="2049" max="2049" width="3.42578125" style="400" customWidth="1"/>
    <col min="2050" max="2050" width="89" style="400" customWidth="1"/>
    <col min="2051" max="2304" width="9.140625" style="400"/>
    <col min="2305" max="2305" width="3.42578125" style="400" customWidth="1"/>
    <col min="2306" max="2306" width="89" style="400" customWidth="1"/>
    <col min="2307" max="2560" width="9.140625" style="400"/>
    <col min="2561" max="2561" width="3.42578125" style="400" customWidth="1"/>
    <col min="2562" max="2562" width="89" style="400" customWidth="1"/>
    <col min="2563" max="2816" width="9.140625" style="400"/>
    <col min="2817" max="2817" width="3.42578125" style="400" customWidth="1"/>
    <col min="2818" max="2818" width="89" style="400" customWidth="1"/>
    <col min="2819" max="3072" width="9.140625" style="400"/>
    <col min="3073" max="3073" width="3.42578125" style="400" customWidth="1"/>
    <col min="3074" max="3074" width="89" style="400" customWidth="1"/>
    <col min="3075" max="3328" width="9.140625" style="400"/>
    <col min="3329" max="3329" width="3.42578125" style="400" customWidth="1"/>
    <col min="3330" max="3330" width="89" style="400" customWidth="1"/>
    <col min="3331" max="3584" width="9.140625" style="400"/>
    <col min="3585" max="3585" width="3.42578125" style="400" customWidth="1"/>
    <col min="3586" max="3586" width="89" style="400" customWidth="1"/>
    <col min="3587" max="3840" width="9.140625" style="400"/>
    <col min="3841" max="3841" width="3.42578125" style="400" customWidth="1"/>
    <col min="3842" max="3842" width="89" style="400" customWidth="1"/>
    <col min="3843" max="4096" width="9.140625" style="400"/>
    <col min="4097" max="4097" width="3.42578125" style="400" customWidth="1"/>
    <col min="4098" max="4098" width="89" style="400" customWidth="1"/>
    <col min="4099" max="4352" width="9.140625" style="400"/>
    <col min="4353" max="4353" width="3.42578125" style="400" customWidth="1"/>
    <col min="4354" max="4354" width="89" style="400" customWidth="1"/>
    <col min="4355" max="4608" width="9.140625" style="400"/>
    <col min="4609" max="4609" width="3.42578125" style="400" customWidth="1"/>
    <col min="4610" max="4610" width="89" style="400" customWidth="1"/>
    <col min="4611" max="4864" width="9.140625" style="400"/>
    <col min="4865" max="4865" width="3.42578125" style="400" customWidth="1"/>
    <col min="4866" max="4866" width="89" style="400" customWidth="1"/>
    <col min="4867" max="5120" width="9.140625" style="400"/>
    <col min="5121" max="5121" width="3.42578125" style="400" customWidth="1"/>
    <col min="5122" max="5122" width="89" style="400" customWidth="1"/>
    <col min="5123" max="5376" width="9.140625" style="400"/>
    <col min="5377" max="5377" width="3.42578125" style="400" customWidth="1"/>
    <col min="5378" max="5378" width="89" style="400" customWidth="1"/>
    <col min="5379" max="5632" width="9.140625" style="400"/>
    <col min="5633" max="5633" width="3.42578125" style="400" customWidth="1"/>
    <col min="5634" max="5634" width="89" style="400" customWidth="1"/>
    <col min="5635" max="5888" width="9.140625" style="400"/>
    <col min="5889" max="5889" width="3.42578125" style="400" customWidth="1"/>
    <col min="5890" max="5890" width="89" style="400" customWidth="1"/>
    <col min="5891" max="6144" width="9.140625" style="400"/>
    <col min="6145" max="6145" width="3.42578125" style="400" customWidth="1"/>
    <col min="6146" max="6146" width="89" style="400" customWidth="1"/>
    <col min="6147" max="6400" width="9.140625" style="400"/>
    <col min="6401" max="6401" width="3.42578125" style="400" customWidth="1"/>
    <col min="6402" max="6402" width="89" style="400" customWidth="1"/>
    <col min="6403" max="6656" width="9.140625" style="400"/>
    <col min="6657" max="6657" width="3.42578125" style="400" customWidth="1"/>
    <col min="6658" max="6658" width="89" style="400" customWidth="1"/>
    <col min="6659" max="6912" width="9.140625" style="400"/>
    <col min="6913" max="6913" width="3.42578125" style="400" customWidth="1"/>
    <col min="6914" max="6914" width="89" style="400" customWidth="1"/>
    <col min="6915" max="7168" width="9.140625" style="400"/>
    <col min="7169" max="7169" width="3.42578125" style="400" customWidth="1"/>
    <col min="7170" max="7170" width="89" style="400" customWidth="1"/>
    <col min="7171" max="7424" width="9.140625" style="400"/>
    <col min="7425" max="7425" width="3.42578125" style="400" customWidth="1"/>
    <col min="7426" max="7426" width="89" style="400" customWidth="1"/>
    <col min="7427" max="7680" width="9.140625" style="400"/>
    <col min="7681" max="7681" width="3.42578125" style="400" customWidth="1"/>
    <col min="7682" max="7682" width="89" style="400" customWidth="1"/>
    <col min="7683" max="7936" width="9.140625" style="400"/>
    <col min="7937" max="7937" width="3.42578125" style="400" customWidth="1"/>
    <col min="7938" max="7938" width="89" style="400" customWidth="1"/>
    <col min="7939" max="8192" width="9.140625" style="400"/>
    <col min="8193" max="8193" width="3.42578125" style="400" customWidth="1"/>
    <col min="8194" max="8194" width="89" style="400" customWidth="1"/>
    <col min="8195" max="8448" width="9.140625" style="400"/>
    <col min="8449" max="8449" width="3.42578125" style="400" customWidth="1"/>
    <col min="8450" max="8450" width="89" style="400" customWidth="1"/>
    <col min="8451" max="8704" width="9.140625" style="400"/>
    <col min="8705" max="8705" width="3.42578125" style="400" customWidth="1"/>
    <col min="8706" max="8706" width="89" style="400" customWidth="1"/>
    <col min="8707" max="8960" width="9.140625" style="400"/>
    <col min="8961" max="8961" width="3.42578125" style="400" customWidth="1"/>
    <col min="8962" max="8962" width="89" style="400" customWidth="1"/>
    <col min="8963" max="9216" width="9.140625" style="400"/>
    <col min="9217" max="9217" width="3.42578125" style="400" customWidth="1"/>
    <col min="9218" max="9218" width="89" style="400" customWidth="1"/>
    <col min="9219" max="9472" width="9.140625" style="400"/>
    <col min="9473" max="9473" width="3.42578125" style="400" customWidth="1"/>
    <col min="9474" max="9474" width="89" style="400" customWidth="1"/>
    <col min="9475" max="9728" width="9.140625" style="400"/>
    <col min="9729" max="9729" width="3.42578125" style="400" customWidth="1"/>
    <col min="9730" max="9730" width="89" style="400" customWidth="1"/>
    <col min="9731" max="9984" width="9.140625" style="400"/>
    <col min="9985" max="9985" width="3.42578125" style="400" customWidth="1"/>
    <col min="9986" max="9986" width="89" style="400" customWidth="1"/>
    <col min="9987" max="10240" width="9.140625" style="400"/>
    <col min="10241" max="10241" width="3.42578125" style="400" customWidth="1"/>
    <col min="10242" max="10242" width="89" style="400" customWidth="1"/>
    <col min="10243" max="10496" width="9.140625" style="400"/>
    <col min="10497" max="10497" width="3.42578125" style="400" customWidth="1"/>
    <col min="10498" max="10498" width="89" style="400" customWidth="1"/>
    <col min="10499" max="10752" width="9.140625" style="400"/>
    <col min="10753" max="10753" width="3.42578125" style="400" customWidth="1"/>
    <col min="10754" max="10754" width="89" style="400" customWidth="1"/>
    <col min="10755" max="11008" width="9.140625" style="400"/>
    <col min="11009" max="11009" width="3.42578125" style="400" customWidth="1"/>
    <col min="11010" max="11010" width="89" style="400" customWidth="1"/>
    <col min="11011" max="11264" width="9.140625" style="400"/>
    <col min="11265" max="11265" width="3.42578125" style="400" customWidth="1"/>
    <col min="11266" max="11266" width="89" style="400" customWidth="1"/>
    <col min="11267" max="11520" width="9.140625" style="400"/>
    <col min="11521" max="11521" width="3.42578125" style="400" customWidth="1"/>
    <col min="11522" max="11522" width="89" style="400" customWidth="1"/>
    <col min="11523" max="11776" width="9.140625" style="400"/>
    <col min="11777" max="11777" width="3.42578125" style="400" customWidth="1"/>
    <col min="11778" max="11778" width="89" style="400" customWidth="1"/>
    <col min="11779" max="12032" width="9.140625" style="400"/>
    <col min="12033" max="12033" width="3.42578125" style="400" customWidth="1"/>
    <col min="12034" max="12034" width="89" style="400" customWidth="1"/>
    <col min="12035" max="12288" width="9.140625" style="400"/>
    <col min="12289" max="12289" width="3.42578125" style="400" customWidth="1"/>
    <col min="12290" max="12290" width="89" style="400" customWidth="1"/>
    <col min="12291" max="12544" width="9.140625" style="400"/>
    <col min="12545" max="12545" width="3.42578125" style="400" customWidth="1"/>
    <col min="12546" max="12546" width="89" style="400" customWidth="1"/>
    <col min="12547" max="12800" width="9.140625" style="400"/>
    <col min="12801" max="12801" width="3.42578125" style="400" customWidth="1"/>
    <col min="12802" max="12802" width="89" style="400" customWidth="1"/>
    <col min="12803" max="13056" width="9.140625" style="400"/>
    <col min="13057" max="13057" width="3.42578125" style="400" customWidth="1"/>
    <col min="13058" max="13058" width="89" style="400" customWidth="1"/>
    <col min="13059" max="13312" width="9.140625" style="400"/>
    <col min="13313" max="13313" width="3.42578125" style="400" customWidth="1"/>
    <col min="13314" max="13314" width="89" style="400" customWidth="1"/>
    <col min="13315" max="13568" width="9.140625" style="400"/>
    <col min="13569" max="13569" width="3.42578125" style="400" customWidth="1"/>
    <col min="13570" max="13570" width="89" style="400" customWidth="1"/>
    <col min="13571" max="13824" width="9.140625" style="400"/>
    <col min="13825" max="13825" width="3.42578125" style="400" customWidth="1"/>
    <col min="13826" max="13826" width="89" style="400" customWidth="1"/>
    <col min="13827" max="14080" width="9.140625" style="400"/>
    <col min="14081" max="14081" width="3.42578125" style="400" customWidth="1"/>
    <col min="14082" max="14082" width="89" style="400" customWidth="1"/>
    <col min="14083" max="14336" width="9.140625" style="400"/>
    <col min="14337" max="14337" width="3.42578125" style="400" customWidth="1"/>
    <col min="14338" max="14338" width="89" style="400" customWidth="1"/>
    <col min="14339" max="14592" width="9.140625" style="400"/>
    <col min="14593" max="14593" width="3.42578125" style="400" customWidth="1"/>
    <col min="14594" max="14594" width="89" style="400" customWidth="1"/>
    <col min="14595" max="14848" width="9.140625" style="400"/>
    <col min="14849" max="14849" width="3.42578125" style="400" customWidth="1"/>
    <col min="14850" max="14850" width="89" style="400" customWidth="1"/>
    <col min="14851" max="15104" width="9.140625" style="400"/>
    <col min="15105" max="15105" width="3.42578125" style="400" customWidth="1"/>
    <col min="15106" max="15106" width="89" style="400" customWidth="1"/>
    <col min="15107" max="15360" width="9.140625" style="400"/>
    <col min="15361" max="15361" width="3.42578125" style="400" customWidth="1"/>
    <col min="15362" max="15362" width="89" style="400" customWidth="1"/>
    <col min="15363" max="15616" width="9.140625" style="400"/>
    <col min="15617" max="15617" width="3.42578125" style="400" customWidth="1"/>
    <col min="15618" max="15618" width="89" style="400" customWidth="1"/>
    <col min="15619" max="15872" width="9.140625" style="400"/>
    <col min="15873" max="15873" width="3.42578125" style="400" customWidth="1"/>
    <col min="15874" max="15874" width="89" style="400" customWidth="1"/>
    <col min="15875" max="16128" width="9.140625" style="400"/>
    <col min="16129" max="16129" width="3.42578125" style="400" customWidth="1"/>
    <col min="16130" max="16130" width="89" style="400" customWidth="1"/>
    <col min="16131" max="16384" width="9.140625" style="400"/>
  </cols>
  <sheetData>
    <row r="1" spans="1:3" ht="18.75" x14ac:dyDescent="0.3">
      <c r="A1" s="432" t="s">
        <v>2194</v>
      </c>
      <c r="B1" s="432"/>
    </row>
    <row r="2" spans="1:3" ht="15.75" x14ac:dyDescent="0.25">
      <c r="A2" s="433" t="s">
        <v>2192</v>
      </c>
      <c r="B2" s="433"/>
    </row>
    <row r="4" spans="1:3" x14ac:dyDescent="0.25">
      <c r="A4" s="401" t="s">
        <v>2195</v>
      </c>
    </row>
    <row r="5" spans="1:3" x14ac:dyDescent="0.25">
      <c r="A5" s="402" t="s">
        <v>2193</v>
      </c>
      <c r="B5" s="392" t="s">
        <v>2196</v>
      </c>
    </row>
    <row r="6" spans="1:3" x14ac:dyDescent="0.25">
      <c r="B6" s="403"/>
      <c r="C6" s="375"/>
    </row>
    <row r="7" spans="1:3" x14ac:dyDescent="0.25">
      <c r="A7" s="401" t="s">
        <v>2565</v>
      </c>
    </row>
    <row r="8" spans="1:3" x14ac:dyDescent="0.25">
      <c r="A8" s="402" t="s">
        <v>2193</v>
      </c>
      <c r="B8" s="392" t="s">
        <v>2566</v>
      </c>
    </row>
    <row r="9" spans="1:3" x14ac:dyDescent="0.25">
      <c r="B9" s="403"/>
    </row>
    <row r="10" spans="1:3" x14ac:dyDescent="0.25">
      <c r="A10" s="401" t="s">
        <v>2571</v>
      </c>
    </row>
    <row r="11" spans="1:3" x14ac:dyDescent="0.25">
      <c r="A11" s="402" t="s">
        <v>2193</v>
      </c>
      <c r="B11" s="392" t="s">
        <v>2572</v>
      </c>
    </row>
    <row r="12" spans="1:3" x14ac:dyDescent="0.25">
      <c r="B12" s="403"/>
    </row>
    <row r="13" spans="1:3" x14ac:dyDescent="0.25">
      <c r="A13" s="401" t="s">
        <v>2773</v>
      </c>
    </row>
    <row r="14" spans="1:3" x14ac:dyDescent="0.25">
      <c r="A14" s="404" t="s">
        <v>2193</v>
      </c>
      <c r="B14" s="405" t="s">
        <v>2581</v>
      </c>
    </row>
    <row r="15" spans="1:3" x14ac:dyDescent="0.25">
      <c r="A15" s="404" t="s">
        <v>2582</v>
      </c>
      <c r="B15" s="405" t="s">
        <v>2584</v>
      </c>
    </row>
    <row r="16" spans="1:3" x14ac:dyDescent="0.25">
      <c r="A16" s="404" t="s">
        <v>2583</v>
      </c>
      <c r="B16" s="405" t="s">
        <v>2585</v>
      </c>
    </row>
    <row r="17" spans="1:2" x14ac:dyDescent="0.25">
      <c r="A17" s="404" t="s">
        <v>2586</v>
      </c>
      <c r="B17" s="405" t="s">
        <v>2587</v>
      </c>
    </row>
    <row r="18" spans="1:2" x14ac:dyDescent="0.25">
      <c r="A18" s="404" t="s">
        <v>2588</v>
      </c>
      <c r="B18" s="405" t="s">
        <v>2589</v>
      </c>
    </row>
    <row r="19" spans="1:2" x14ac:dyDescent="0.25">
      <c r="A19" s="404" t="s">
        <v>2590</v>
      </c>
      <c r="B19" s="406" t="s">
        <v>2672</v>
      </c>
    </row>
    <row r="20" spans="1:2" x14ac:dyDescent="0.25">
      <c r="A20" s="404" t="s">
        <v>2771</v>
      </c>
      <c r="B20" s="405" t="s">
        <v>2772</v>
      </c>
    </row>
    <row r="22" spans="1:2" x14ac:dyDescent="0.25">
      <c r="A22" s="401" t="s">
        <v>2941</v>
      </c>
    </row>
    <row r="23" spans="1:2" x14ac:dyDescent="0.25">
      <c r="A23" s="404" t="s">
        <v>2193</v>
      </c>
      <c r="B23" s="405" t="s">
        <v>2776</v>
      </c>
    </row>
    <row r="24" spans="1:2" x14ac:dyDescent="0.25">
      <c r="A24" s="404" t="s">
        <v>2582</v>
      </c>
      <c r="B24" s="405" t="s">
        <v>2777</v>
      </c>
    </row>
    <row r="25" spans="1:2" x14ac:dyDescent="0.25">
      <c r="A25" s="404" t="s">
        <v>2583</v>
      </c>
      <c r="B25" s="406" t="s">
        <v>2778</v>
      </c>
    </row>
    <row r="26" spans="1:2" x14ac:dyDescent="0.25">
      <c r="A26" s="404" t="s">
        <v>2583</v>
      </c>
      <c r="B26" s="406" t="s">
        <v>2672</v>
      </c>
    </row>
  </sheetData>
  <mergeCells count="2">
    <mergeCell ref="A1:B1"/>
    <mergeCell ref="A2:B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6"/>
  <sheetViews>
    <sheetView zoomScaleNormal="100" workbookViewId="0">
      <selection sqref="A1:D1"/>
    </sheetView>
  </sheetViews>
  <sheetFormatPr defaultRowHeight="15" x14ac:dyDescent="0.25"/>
  <cols>
    <col min="1" max="1" width="13.85546875" style="200" customWidth="1"/>
    <col min="2" max="2" width="80.7109375" style="191" customWidth="1"/>
    <col min="3" max="4" width="9.140625" style="192"/>
    <col min="5" max="5" width="14.140625" style="192" customWidth="1"/>
    <col min="6" max="6" width="80.7109375" style="191" customWidth="1"/>
    <col min="7" max="10" width="9.140625" style="193"/>
    <col min="11" max="256" width="9.140625" style="12"/>
    <col min="257" max="257" width="13.85546875" style="12" customWidth="1"/>
    <col min="258" max="258" width="76.28515625" style="12" customWidth="1"/>
    <col min="259" max="512" width="9.140625" style="12"/>
    <col min="513" max="513" width="13.85546875" style="12" customWidth="1"/>
    <col min="514" max="514" width="76.28515625" style="12" customWidth="1"/>
    <col min="515" max="768" width="9.140625" style="12"/>
    <col min="769" max="769" width="13.85546875" style="12" customWidth="1"/>
    <col min="770" max="770" width="76.28515625" style="12" customWidth="1"/>
    <col min="771" max="1024" width="9.140625" style="12"/>
    <col min="1025" max="1025" width="13.85546875" style="12" customWidth="1"/>
    <col min="1026" max="1026" width="76.28515625" style="12" customWidth="1"/>
    <col min="1027" max="1280" width="9.140625" style="12"/>
    <col min="1281" max="1281" width="13.85546875" style="12" customWidth="1"/>
    <col min="1282" max="1282" width="76.28515625" style="12" customWidth="1"/>
    <col min="1283" max="1536" width="9.140625" style="12"/>
    <col min="1537" max="1537" width="13.85546875" style="12" customWidth="1"/>
    <col min="1538" max="1538" width="76.28515625" style="12" customWidth="1"/>
    <col min="1539" max="1792" width="9.140625" style="12"/>
    <col min="1793" max="1793" width="13.85546875" style="12" customWidth="1"/>
    <col min="1794" max="1794" width="76.28515625" style="12" customWidth="1"/>
    <col min="1795" max="2048" width="9.140625" style="12"/>
    <col min="2049" max="2049" width="13.85546875" style="12" customWidth="1"/>
    <col min="2050" max="2050" width="76.28515625" style="12" customWidth="1"/>
    <col min="2051" max="2304" width="9.140625" style="12"/>
    <col min="2305" max="2305" width="13.85546875" style="12" customWidth="1"/>
    <col min="2306" max="2306" width="76.28515625" style="12" customWidth="1"/>
    <col min="2307" max="2560" width="9.140625" style="12"/>
    <col min="2561" max="2561" width="13.85546875" style="12" customWidth="1"/>
    <col min="2562" max="2562" width="76.28515625" style="12" customWidth="1"/>
    <col min="2563" max="2816" width="9.140625" style="12"/>
    <col min="2817" max="2817" width="13.85546875" style="12" customWidth="1"/>
    <col min="2818" max="2818" width="76.28515625" style="12" customWidth="1"/>
    <col min="2819" max="3072" width="9.140625" style="12"/>
    <col min="3073" max="3073" width="13.85546875" style="12" customWidth="1"/>
    <col min="3074" max="3074" width="76.28515625" style="12" customWidth="1"/>
    <col min="3075" max="3328" width="9.140625" style="12"/>
    <col min="3329" max="3329" width="13.85546875" style="12" customWidth="1"/>
    <col min="3330" max="3330" width="76.28515625" style="12" customWidth="1"/>
    <col min="3331" max="3584" width="9.140625" style="12"/>
    <col min="3585" max="3585" width="13.85546875" style="12" customWidth="1"/>
    <col min="3586" max="3586" width="76.28515625" style="12" customWidth="1"/>
    <col min="3587" max="3840" width="9.140625" style="12"/>
    <col min="3841" max="3841" width="13.85546875" style="12" customWidth="1"/>
    <col min="3842" max="3842" width="76.28515625" style="12" customWidth="1"/>
    <col min="3843" max="4096" width="9.140625" style="12"/>
    <col min="4097" max="4097" width="13.85546875" style="12" customWidth="1"/>
    <col min="4098" max="4098" width="76.28515625" style="12" customWidth="1"/>
    <col min="4099" max="4352" width="9.140625" style="12"/>
    <col min="4353" max="4353" width="13.85546875" style="12" customWidth="1"/>
    <col min="4354" max="4354" width="76.28515625" style="12" customWidth="1"/>
    <col min="4355" max="4608" width="9.140625" style="12"/>
    <col min="4609" max="4609" width="13.85546875" style="12" customWidth="1"/>
    <col min="4610" max="4610" width="76.28515625" style="12" customWidth="1"/>
    <col min="4611" max="4864" width="9.140625" style="12"/>
    <col min="4865" max="4865" width="13.85546875" style="12" customWidth="1"/>
    <col min="4866" max="4866" width="76.28515625" style="12" customWidth="1"/>
    <col min="4867" max="5120" width="9.140625" style="12"/>
    <col min="5121" max="5121" width="13.85546875" style="12" customWidth="1"/>
    <col min="5122" max="5122" width="76.28515625" style="12" customWidth="1"/>
    <col min="5123" max="5376" width="9.140625" style="12"/>
    <col min="5377" max="5377" width="13.85546875" style="12" customWidth="1"/>
    <col min="5378" max="5378" width="76.28515625" style="12" customWidth="1"/>
    <col min="5379" max="5632" width="9.140625" style="12"/>
    <col min="5633" max="5633" width="13.85546875" style="12" customWidth="1"/>
    <col min="5634" max="5634" width="76.28515625" style="12" customWidth="1"/>
    <col min="5635" max="5888" width="9.140625" style="12"/>
    <col min="5889" max="5889" width="13.85546875" style="12" customWidth="1"/>
    <col min="5890" max="5890" width="76.28515625" style="12" customWidth="1"/>
    <col min="5891" max="6144" width="9.140625" style="12"/>
    <col min="6145" max="6145" width="13.85546875" style="12" customWidth="1"/>
    <col min="6146" max="6146" width="76.28515625" style="12" customWidth="1"/>
    <col min="6147" max="6400" width="9.140625" style="12"/>
    <col min="6401" max="6401" width="13.85546875" style="12" customWidth="1"/>
    <col min="6402" max="6402" width="76.28515625" style="12" customWidth="1"/>
    <col min="6403" max="6656" width="9.140625" style="12"/>
    <col min="6657" max="6657" width="13.85546875" style="12" customWidth="1"/>
    <col min="6658" max="6658" width="76.28515625" style="12" customWidth="1"/>
    <col min="6659" max="6912" width="9.140625" style="12"/>
    <col min="6913" max="6913" width="13.85546875" style="12" customWidth="1"/>
    <col min="6914" max="6914" width="76.28515625" style="12" customWidth="1"/>
    <col min="6915" max="7168" width="9.140625" style="12"/>
    <col min="7169" max="7169" width="13.85546875" style="12" customWidth="1"/>
    <col min="7170" max="7170" width="76.28515625" style="12" customWidth="1"/>
    <col min="7171" max="7424" width="9.140625" style="12"/>
    <col min="7425" max="7425" width="13.85546875" style="12" customWidth="1"/>
    <col min="7426" max="7426" width="76.28515625" style="12" customWidth="1"/>
    <col min="7427" max="7680" width="9.140625" style="12"/>
    <col min="7681" max="7681" width="13.85546875" style="12" customWidth="1"/>
    <col min="7682" max="7682" width="76.28515625" style="12" customWidth="1"/>
    <col min="7683" max="7936" width="9.140625" style="12"/>
    <col min="7937" max="7937" width="13.85546875" style="12" customWidth="1"/>
    <col min="7938" max="7938" width="76.28515625" style="12" customWidth="1"/>
    <col min="7939" max="8192" width="9.140625" style="12"/>
    <col min="8193" max="8193" width="13.85546875" style="12" customWidth="1"/>
    <col min="8194" max="8194" width="76.28515625" style="12" customWidth="1"/>
    <col min="8195" max="8448" width="9.140625" style="12"/>
    <col min="8449" max="8449" width="13.85546875" style="12" customWidth="1"/>
    <col min="8450" max="8450" width="76.28515625" style="12" customWidth="1"/>
    <col min="8451" max="8704" width="9.140625" style="12"/>
    <col min="8705" max="8705" width="13.85546875" style="12" customWidth="1"/>
    <col min="8706" max="8706" width="76.28515625" style="12" customWidth="1"/>
    <col min="8707" max="8960" width="9.140625" style="12"/>
    <col min="8961" max="8961" width="13.85546875" style="12" customWidth="1"/>
    <col min="8962" max="8962" width="76.28515625" style="12" customWidth="1"/>
    <col min="8963" max="9216" width="9.140625" style="12"/>
    <col min="9217" max="9217" width="13.85546875" style="12" customWidth="1"/>
    <col min="9218" max="9218" width="76.28515625" style="12" customWidth="1"/>
    <col min="9219" max="9472" width="9.140625" style="12"/>
    <col min="9473" max="9473" width="13.85546875" style="12" customWidth="1"/>
    <col min="9474" max="9474" width="76.28515625" style="12" customWidth="1"/>
    <col min="9475" max="9728" width="9.140625" style="12"/>
    <col min="9729" max="9729" width="13.85546875" style="12" customWidth="1"/>
    <col min="9730" max="9730" width="76.28515625" style="12" customWidth="1"/>
    <col min="9731" max="9984" width="9.140625" style="12"/>
    <col min="9985" max="9985" width="13.85546875" style="12" customWidth="1"/>
    <col min="9986" max="9986" width="76.28515625" style="12" customWidth="1"/>
    <col min="9987" max="10240" width="9.140625" style="12"/>
    <col min="10241" max="10241" width="13.85546875" style="12" customWidth="1"/>
    <col min="10242" max="10242" width="76.28515625" style="12" customWidth="1"/>
    <col min="10243" max="10496" width="9.140625" style="12"/>
    <col min="10497" max="10497" width="13.85546875" style="12" customWidth="1"/>
    <col min="10498" max="10498" width="76.28515625" style="12" customWidth="1"/>
    <col min="10499" max="10752" width="9.140625" style="12"/>
    <col min="10753" max="10753" width="13.85546875" style="12" customWidth="1"/>
    <col min="10754" max="10754" width="76.28515625" style="12" customWidth="1"/>
    <col min="10755" max="11008" width="9.140625" style="12"/>
    <col min="11009" max="11009" width="13.85546875" style="12" customWidth="1"/>
    <col min="11010" max="11010" width="76.28515625" style="12" customWidth="1"/>
    <col min="11011" max="11264" width="9.140625" style="12"/>
    <col min="11265" max="11265" width="13.85546875" style="12" customWidth="1"/>
    <col min="11266" max="11266" width="76.28515625" style="12" customWidth="1"/>
    <col min="11267" max="11520" width="9.140625" style="12"/>
    <col min="11521" max="11521" width="13.85546875" style="12" customWidth="1"/>
    <col min="11522" max="11522" width="76.28515625" style="12" customWidth="1"/>
    <col min="11523" max="11776" width="9.140625" style="12"/>
    <col min="11777" max="11777" width="13.85546875" style="12" customWidth="1"/>
    <col min="11778" max="11778" width="76.28515625" style="12" customWidth="1"/>
    <col min="11779" max="12032" width="9.140625" style="12"/>
    <col min="12033" max="12033" width="13.85546875" style="12" customWidth="1"/>
    <col min="12034" max="12034" width="76.28515625" style="12" customWidth="1"/>
    <col min="12035" max="12288" width="9.140625" style="12"/>
    <col min="12289" max="12289" width="13.85546875" style="12" customWidth="1"/>
    <col min="12290" max="12290" width="76.28515625" style="12" customWidth="1"/>
    <col min="12291" max="12544" width="9.140625" style="12"/>
    <col min="12545" max="12545" width="13.85546875" style="12" customWidth="1"/>
    <col min="12546" max="12546" width="76.28515625" style="12" customWidth="1"/>
    <col min="12547" max="12800" width="9.140625" style="12"/>
    <col min="12801" max="12801" width="13.85546875" style="12" customWidth="1"/>
    <col min="12802" max="12802" width="76.28515625" style="12" customWidth="1"/>
    <col min="12803" max="13056" width="9.140625" style="12"/>
    <col min="13057" max="13057" width="13.85546875" style="12" customWidth="1"/>
    <col min="13058" max="13058" width="76.28515625" style="12" customWidth="1"/>
    <col min="13059" max="13312" width="9.140625" style="12"/>
    <col min="13313" max="13313" width="13.85546875" style="12" customWidth="1"/>
    <col min="13314" max="13314" width="76.28515625" style="12" customWidth="1"/>
    <col min="13315" max="13568" width="9.140625" style="12"/>
    <col min="13569" max="13569" width="13.85546875" style="12" customWidth="1"/>
    <col min="13570" max="13570" width="76.28515625" style="12" customWidth="1"/>
    <col min="13571" max="13824" width="9.140625" style="12"/>
    <col min="13825" max="13825" width="13.85546875" style="12" customWidth="1"/>
    <col min="13826" max="13826" width="76.28515625" style="12" customWidth="1"/>
    <col min="13827" max="14080" width="9.140625" style="12"/>
    <col min="14081" max="14081" width="13.85546875" style="12" customWidth="1"/>
    <col min="14082" max="14082" width="76.28515625" style="12" customWidth="1"/>
    <col min="14083" max="14336" width="9.140625" style="12"/>
    <col min="14337" max="14337" width="13.85546875" style="12" customWidth="1"/>
    <col min="14338" max="14338" width="76.28515625" style="12" customWidth="1"/>
    <col min="14339" max="14592" width="9.140625" style="12"/>
    <col min="14593" max="14593" width="13.85546875" style="12" customWidth="1"/>
    <col min="14594" max="14594" width="76.28515625" style="12" customWidth="1"/>
    <col min="14595" max="14848" width="9.140625" style="12"/>
    <col min="14849" max="14849" width="13.85546875" style="12" customWidth="1"/>
    <col min="14850" max="14850" width="76.28515625" style="12" customWidth="1"/>
    <col min="14851" max="15104" width="9.140625" style="12"/>
    <col min="15105" max="15105" width="13.85546875" style="12" customWidth="1"/>
    <col min="15106" max="15106" width="76.28515625" style="12" customWidth="1"/>
    <col min="15107" max="15360" width="9.140625" style="12"/>
    <col min="15361" max="15361" width="13.85546875" style="12" customWidth="1"/>
    <col min="15362" max="15362" width="76.28515625" style="12" customWidth="1"/>
    <col min="15363" max="15616" width="9.140625" style="12"/>
    <col min="15617" max="15617" width="13.85546875" style="12" customWidth="1"/>
    <col min="15618" max="15618" width="76.28515625" style="12" customWidth="1"/>
    <col min="15619" max="15872" width="9.140625" style="12"/>
    <col min="15873" max="15873" width="13.85546875" style="12" customWidth="1"/>
    <col min="15874" max="15874" width="76.28515625" style="12" customWidth="1"/>
    <col min="15875" max="16128" width="9.140625" style="12"/>
    <col min="16129" max="16129" width="13.85546875" style="12" customWidth="1"/>
    <col min="16130" max="16130" width="76.28515625" style="12" customWidth="1"/>
    <col min="16131" max="16384" width="9.140625" style="12"/>
  </cols>
  <sheetData>
    <row r="1" spans="1:10" s="193" customFormat="1" ht="18" x14ac:dyDescent="0.25">
      <c r="A1" s="446" t="s">
        <v>2422</v>
      </c>
      <c r="B1" s="446"/>
      <c r="C1" s="446"/>
      <c r="D1" s="446"/>
      <c r="E1" s="192"/>
      <c r="F1" s="191"/>
    </row>
    <row r="2" spans="1:10" s="193" customFormat="1" ht="15.75" x14ac:dyDescent="0.25">
      <c r="A2" s="447" t="s">
        <v>2417</v>
      </c>
      <c r="B2" s="447"/>
      <c r="C2" s="192"/>
      <c r="D2" s="192"/>
      <c r="E2" s="192"/>
      <c r="F2" s="191"/>
    </row>
    <row r="3" spans="1:10" s="193" customFormat="1" ht="15.75" x14ac:dyDescent="0.25">
      <c r="A3" s="207"/>
      <c r="B3" s="208"/>
      <c r="C3" s="192"/>
      <c r="D3" s="192"/>
      <c r="E3" s="192"/>
      <c r="F3" s="191"/>
    </row>
    <row r="4" spans="1:10" s="193" customFormat="1" ht="15.75" x14ac:dyDescent="0.25">
      <c r="A4" s="450" t="s">
        <v>2463</v>
      </c>
      <c r="B4" s="450"/>
      <c r="C4" s="192"/>
      <c r="D4" s="192"/>
      <c r="E4" s="209" t="s">
        <v>2523</v>
      </c>
      <c r="F4" s="210"/>
      <c r="G4" s="194"/>
      <c r="H4" s="194"/>
      <c r="I4" s="194"/>
    </row>
    <row r="5" spans="1:10" s="193" customFormat="1" ht="14.1" customHeight="1" x14ac:dyDescent="0.25">
      <c r="A5" s="207"/>
      <c r="B5" s="208"/>
      <c r="C5" s="192"/>
      <c r="D5" s="192"/>
      <c r="E5" s="192"/>
      <c r="F5" s="191"/>
    </row>
    <row r="6" spans="1:10" ht="14.1" customHeight="1" x14ac:dyDescent="0.25">
      <c r="A6" s="448" t="s">
        <v>2418</v>
      </c>
      <c r="B6" s="448"/>
      <c r="E6" s="448" t="s">
        <v>2418</v>
      </c>
      <c r="F6" s="448"/>
    </row>
    <row r="7" spans="1:10" s="11" customFormat="1" x14ac:dyDescent="0.25">
      <c r="A7" s="201" t="s">
        <v>2591</v>
      </c>
      <c r="B7" s="205" t="s">
        <v>2477</v>
      </c>
      <c r="C7" s="192"/>
      <c r="D7" s="192"/>
      <c r="E7" s="201" t="s">
        <v>2464</v>
      </c>
      <c r="F7" s="205" t="s">
        <v>2477</v>
      </c>
      <c r="G7" s="192"/>
      <c r="H7" s="192"/>
      <c r="I7" s="192"/>
      <c r="J7" s="192"/>
    </row>
    <row r="8" spans="1:10" s="11" customFormat="1" x14ac:dyDescent="0.25">
      <c r="A8" s="201" t="s">
        <v>2592</v>
      </c>
      <c r="B8" s="203" t="s">
        <v>2478</v>
      </c>
      <c r="C8" s="192"/>
      <c r="D8" s="192"/>
      <c r="E8" s="201" t="s">
        <v>2465</v>
      </c>
      <c r="F8" s="203" t="s">
        <v>2478</v>
      </c>
      <c r="G8" s="192"/>
      <c r="H8" s="192"/>
      <c r="I8" s="192"/>
      <c r="J8" s="192"/>
    </row>
    <row r="9" spans="1:10" s="11" customFormat="1" ht="30" x14ac:dyDescent="0.25">
      <c r="A9" s="201" t="s">
        <v>2593</v>
      </c>
      <c r="B9" s="206" t="s">
        <v>2479</v>
      </c>
      <c r="C9" s="192"/>
      <c r="D9" s="192"/>
      <c r="E9" s="201" t="s">
        <v>2466</v>
      </c>
      <c r="F9" s="206" t="s">
        <v>2479</v>
      </c>
      <c r="G9" s="192"/>
      <c r="H9" s="192"/>
      <c r="I9" s="192"/>
      <c r="J9" s="192"/>
    </row>
    <row r="10" spans="1:10" s="11" customFormat="1" ht="15" customHeight="1" x14ac:dyDescent="0.25">
      <c r="A10" s="201" t="s">
        <v>2594</v>
      </c>
      <c r="B10" s="203" t="s">
        <v>2480</v>
      </c>
      <c r="C10" s="192"/>
      <c r="D10" s="192"/>
      <c r="E10" s="201" t="s">
        <v>2467</v>
      </c>
      <c r="F10" s="203" t="s">
        <v>2480</v>
      </c>
      <c r="G10" s="192"/>
      <c r="H10" s="192"/>
      <c r="I10" s="192"/>
      <c r="J10" s="192"/>
    </row>
    <row r="11" spans="1:10" s="11" customFormat="1" ht="30" x14ac:dyDescent="0.25">
      <c r="A11" s="201" t="s">
        <v>2595</v>
      </c>
      <c r="B11" s="206" t="s">
        <v>2481</v>
      </c>
      <c r="C11" s="192"/>
      <c r="D11" s="192"/>
      <c r="E11" s="201" t="s">
        <v>2468</v>
      </c>
      <c r="F11" s="206" t="s">
        <v>2481</v>
      </c>
      <c r="G11" s="192"/>
      <c r="H11" s="192"/>
      <c r="I11" s="192"/>
      <c r="J11" s="192"/>
    </row>
    <row r="12" spans="1:10" s="11" customFormat="1" x14ac:dyDescent="0.25">
      <c r="A12" s="201" t="s">
        <v>2596</v>
      </c>
      <c r="B12" s="203" t="s">
        <v>2482</v>
      </c>
      <c r="C12" s="192"/>
      <c r="D12" s="192"/>
      <c r="E12" s="201" t="s">
        <v>2469</v>
      </c>
      <c r="F12" s="203" t="s">
        <v>2482</v>
      </c>
      <c r="G12" s="192"/>
      <c r="H12" s="192"/>
      <c r="I12" s="192"/>
      <c r="J12" s="192"/>
    </row>
    <row r="13" spans="1:10" s="11" customFormat="1" x14ac:dyDescent="0.25">
      <c r="A13" s="201" t="s">
        <v>2597</v>
      </c>
      <c r="B13" s="203" t="s">
        <v>2483</v>
      </c>
      <c r="C13" s="192"/>
      <c r="D13" s="192"/>
      <c r="E13" s="201" t="s">
        <v>2470</v>
      </c>
      <c r="F13" s="203" t="s">
        <v>2483</v>
      </c>
      <c r="G13" s="192"/>
      <c r="H13" s="192"/>
      <c r="I13" s="192"/>
      <c r="J13" s="192"/>
    </row>
    <row r="14" spans="1:10" s="11" customFormat="1" x14ac:dyDescent="0.25">
      <c r="A14" s="201" t="s">
        <v>2598</v>
      </c>
      <c r="B14" s="203" t="s">
        <v>2484</v>
      </c>
      <c r="C14" s="192"/>
      <c r="D14" s="192"/>
      <c r="E14" s="201" t="s">
        <v>2471</v>
      </c>
      <c r="F14" s="203" t="s">
        <v>2484</v>
      </c>
      <c r="G14" s="192"/>
      <c r="H14" s="192"/>
      <c r="I14" s="192"/>
      <c r="J14" s="192"/>
    </row>
    <row r="15" spans="1:10" s="11" customFormat="1" x14ac:dyDescent="0.25">
      <c r="A15" s="201" t="s">
        <v>2599</v>
      </c>
      <c r="B15" s="203" t="s">
        <v>2485</v>
      </c>
      <c r="C15" s="192"/>
      <c r="D15" s="192"/>
      <c r="E15" s="201" t="s">
        <v>2472</v>
      </c>
      <c r="F15" s="203" t="s">
        <v>2485</v>
      </c>
      <c r="G15" s="192"/>
      <c r="H15" s="192"/>
      <c r="I15" s="192"/>
      <c r="J15" s="192"/>
    </row>
    <row r="16" spans="1:10" s="11" customFormat="1" x14ac:dyDescent="0.25">
      <c r="A16" s="201" t="s">
        <v>2600</v>
      </c>
      <c r="B16" s="203" t="s">
        <v>2486</v>
      </c>
      <c r="C16" s="192"/>
      <c r="D16" s="192"/>
      <c r="E16" s="201" t="s">
        <v>2473</v>
      </c>
      <c r="F16" s="203" t="s">
        <v>2486</v>
      </c>
      <c r="G16" s="192"/>
      <c r="H16" s="192"/>
      <c r="I16" s="192"/>
      <c r="J16" s="192"/>
    </row>
    <row r="17" spans="1:10" s="11" customFormat="1" ht="30" x14ac:dyDescent="0.25">
      <c r="A17" s="201" t="s">
        <v>2601</v>
      </c>
      <c r="B17" s="206" t="s">
        <v>2487</v>
      </c>
      <c r="C17" s="192"/>
      <c r="D17" s="192"/>
      <c r="E17" s="201" t="s">
        <v>2474</v>
      </c>
      <c r="F17" s="206" t="s">
        <v>2487</v>
      </c>
      <c r="G17" s="192"/>
      <c r="H17" s="192"/>
      <c r="I17" s="192"/>
      <c r="J17" s="192"/>
    </row>
    <row r="18" spans="1:10" s="11" customFormat="1" x14ac:dyDescent="0.25">
      <c r="A18" s="201" t="s">
        <v>2602</v>
      </c>
      <c r="B18" s="203" t="s">
        <v>2488</v>
      </c>
      <c r="C18" s="192"/>
      <c r="D18" s="192"/>
      <c r="E18" s="201" t="s">
        <v>2475</v>
      </c>
      <c r="F18" s="203" t="s">
        <v>2488</v>
      </c>
      <c r="G18" s="192"/>
      <c r="H18" s="192"/>
      <c r="I18" s="192"/>
      <c r="J18" s="192"/>
    </row>
    <row r="19" spans="1:10" s="11" customFormat="1" x14ac:dyDescent="0.25">
      <c r="A19" s="201" t="s">
        <v>2603</v>
      </c>
      <c r="B19" s="203" t="s">
        <v>2489</v>
      </c>
      <c r="C19" s="192"/>
      <c r="D19" s="192"/>
      <c r="E19" s="201" t="s">
        <v>2476</v>
      </c>
      <c r="F19" s="203" t="s">
        <v>2489</v>
      </c>
      <c r="G19" s="192"/>
      <c r="H19" s="192"/>
      <c r="I19" s="192"/>
      <c r="J19" s="192"/>
    </row>
    <row r="20" spans="1:10" s="11" customFormat="1" ht="15" customHeight="1" x14ac:dyDescent="0.25">
      <c r="A20" s="366" t="s">
        <v>2942</v>
      </c>
      <c r="B20" s="206" t="s">
        <v>2945</v>
      </c>
      <c r="C20" s="192"/>
      <c r="D20" s="192"/>
      <c r="E20" s="195"/>
      <c r="F20" s="196"/>
      <c r="G20" s="192"/>
      <c r="H20" s="192"/>
      <c r="I20" s="192"/>
      <c r="J20" s="192"/>
    </row>
    <row r="21" spans="1:10" s="11" customFormat="1" ht="30" x14ac:dyDescent="0.25">
      <c r="A21" s="366" t="s">
        <v>2943</v>
      </c>
      <c r="B21" s="368" t="s">
        <v>2946</v>
      </c>
      <c r="C21" s="192"/>
      <c r="D21" s="192"/>
      <c r="E21" s="449" t="s">
        <v>2461</v>
      </c>
      <c r="F21" s="449"/>
      <c r="G21" s="192"/>
      <c r="H21" s="192"/>
      <c r="I21" s="192"/>
      <c r="J21" s="192"/>
    </row>
    <row r="22" spans="1:10" s="11" customFormat="1" ht="30" x14ac:dyDescent="0.25">
      <c r="A22" s="367" t="s">
        <v>2944</v>
      </c>
      <c r="B22" s="368" t="s">
        <v>2947</v>
      </c>
      <c r="C22" s="192"/>
      <c r="D22" s="192"/>
      <c r="E22" s="201" t="s">
        <v>2524</v>
      </c>
      <c r="F22" s="206" t="s">
        <v>2534</v>
      </c>
      <c r="G22" s="192"/>
      <c r="H22" s="192"/>
      <c r="I22" s="192"/>
      <c r="J22" s="192"/>
    </row>
    <row r="23" spans="1:10" s="11" customFormat="1" ht="15" customHeight="1" x14ac:dyDescent="0.25">
      <c r="A23" s="195"/>
      <c r="B23" s="369"/>
      <c r="C23" s="192"/>
      <c r="D23" s="192"/>
      <c r="E23" s="439" t="s">
        <v>2525</v>
      </c>
      <c r="F23" s="436" t="s">
        <v>2535</v>
      </c>
      <c r="G23" s="192"/>
      <c r="H23" s="192"/>
      <c r="I23" s="192"/>
      <c r="J23" s="192"/>
    </row>
    <row r="24" spans="1:10" s="11" customFormat="1" ht="15" customHeight="1" x14ac:dyDescent="0.25">
      <c r="A24" s="449" t="s">
        <v>2461</v>
      </c>
      <c r="B24" s="449"/>
      <c r="C24" s="192"/>
      <c r="D24" s="192"/>
      <c r="E24" s="440"/>
      <c r="F24" s="437"/>
      <c r="G24" s="192"/>
      <c r="H24" s="192"/>
      <c r="I24" s="192"/>
      <c r="J24" s="192"/>
    </row>
    <row r="25" spans="1:10" s="11" customFormat="1" ht="15" customHeight="1" x14ac:dyDescent="0.25">
      <c r="A25" s="439" t="s">
        <v>2639</v>
      </c>
      <c r="B25" s="436" t="s">
        <v>2495</v>
      </c>
      <c r="C25" s="192"/>
      <c r="D25" s="192"/>
      <c r="E25" s="441"/>
      <c r="F25" s="438"/>
      <c r="G25" s="192"/>
      <c r="H25" s="192"/>
      <c r="I25" s="192"/>
      <c r="J25" s="192"/>
    </row>
    <row r="26" spans="1:10" s="11" customFormat="1" ht="15" customHeight="1" x14ac:dyDescent="0.25">
      <c r="A26" s="440"/>
      <c r="B26" s="437"/>
      <c r="C26" s="192"/>
      <c r="D26" s="192"/>
      <c r="E26" s="439" t="s">
        <v>2526</v>
      </c>
      <c r="F26" s="436" t="s">
        <v>2533</v>
      </c>
      <c r="G26" s="192"/>
      <c r="H26" s="192"/>
      <c r="I26" s="192"/>
      <c r="J26" s="192"/>
    </row>
    <row r="27" spans="1:10" s="11" customFormat="1" ht="15" customHeight="1" x14ac:dyDescent="0.25">
      <c r="A27" s="441"/>
      <c r="B27" s="438"/>
      <c r="C27" s="192"/>
      <c r="D27" s="192"/>
      <c r="E27" s="441"/>
      <c r="F27" s="438"/>
      <c r="G27" s="192"/>
      <c r="H27" s="192"/>
      <c r="I27" s="192"/>
      <c r="J27" s="192"/>
    </row>
    <row r="28" spans="1:10" s="11" customFormat="1" ht="15" customHeight="1" x14ac:dyDescent="0.25">
      <c r="A28" s="202" t="s">
        <v>2640</v>
      </c>
      <c r="B28" s="203" t="s">
        <v>2496</v>
      </c>
      <c r="C28" s="192"/>
      <c r="D28" s="192"/>
      <c r="E28" s="439" t="s">
        <v>2527</v>
      </c>
      <c r="F28" s="436" t="s">
        <v>2532</v>
      </c>
      <c r="G28" s="192"/>
      <c r="H28" s="192"/>
      <c r="I28" s="192"/>
      <c r="J28" s="192"/>
    </row>
    <row r="29" spans="1:10" s="11" customFormat="1" ht="15" customHeight="1" x14ac:dyDescent="0.25">
      <c r="A29" s="439" t="s">
        <v>2641</v>
      </c>
      <c r="B29" s="436" t="s">
        <v>2497</v>
      </c>
      <c r="C29" s="192"/>
      <c r="D29" s="192"/>
      <c r="E29" s="440"/>
      <c r="F29" s="437"/>
      <c r="G29" s="192"/>
      <c r="H29" s="192"/>
      <c r="I29" s="192"/>
      <c r="J29" s="192"/>
    </row>
    <row r="30" spans="1:10" s="11" customFormat="1" ht="15" customHeight="1" x14ac:dyDescent="0.25">
      <c r="A30" s="441"/>
      <c r="B30" s="438"/>
      <c r="C30" s="192"/>
      <c r="D30" s="192"/>
      <c r="E30" s="441"/>
      <c r="F30" s="438"/>
      <c r="G30" s="192"/>
      <c r="H30" s="192"/>
      <c r="I30" s="192"/>
      <c r="J30" s="192"/>
    </row>
    <row r="31" spans="1:10" s="11" customFormat="1" ht="15" customHeight="1" x14ac:dyDescent="0.25">
      <c r="A31" s="439" t="s">
        <v>2642</v>
      </c>
      <c r="B31" s="436" t="s">
        <v>2498</v>
      </c>
      <c r="C31" s="192"/>
      <c r="D31" s="192"/>
      <c r="E31" s="439" t="s">
        <v>2528</v>
      </c>
      <c r="F31" s="436" t="s">
        <v>2531</v>
      </c>
      <c r="G31" s="192"/>
      <c r="H31" s="192"/>
      <c r="I31" s="192"/>
      <c r="J31" s="192"/>
    </row>
    <row r="32" spans="1:10" s="11" customFormat="1" ht="15" customHeight="1" x14ac:dyDescent="0.25">
      <c r="A32" s="440"/>
      <c r="B32" s="437"/>
      <c r="C32" s="192"/>
      <c r="D32" s="192"/>
      <c r="E32" s="441"/>
      <c r="F32" s="437"/>
      <c r="G32" s="192"/>
      <c r="H32" s="192"/>
      <c r="I32" s="192"/>
      <c r="J32" s="192"/>
    </row>
    <row r="33" spans="1:10" s="11" customFormat="1" ht="15" customHeight="1" x14ac:dyDescent="0.25">
      <c r="A33" s="441"/>
      <c r="B33" s="438"/>
      <c r="C33" s="192"/>
      <c r="D33" s="192"/>
      <c r="E33" s="439" t="s">
        <v>2529</v>
      </c>
      <c r="F33" s="436" t="s">
        <v>2530</v>
      </c>
      <c r="G33" s="192"/>
      <c r="H33" s="192"/>
      <c r="I33" s="192"/>
      <c r="J33" s="192"/>
    </row>
    <row r="34" spans="1:10" s="11" customFormat="1" ht="15" customHeight="1" x14ac:dyDescent="0.25">
      <c r="A34" s="439" t="s">
        <v>2643</v>
      </c>
      <c r="B34" s="443" t="s">
        <v>2644</v>
      </c>
      <c r="C34" s="192"/>
      <c r="D34" s="192"/>
      <c r="E34" s="440"/>
      <c r="F34" s="437"/>
      <c r="G34" s="192"/>
      <c r="H34" s="192"/>
      <c r="I34" s="192"/>
      <c r="J34" s="192"/>
    </row>
    <row r="35" spans="1:10" s="11" customFormat="1" ht="15" customHeight="1" x14ac:dyDescent="0.25">
      <c r="A35" s="440"/>
      <c r="B35" s="444"/>
      <c r="C35" s="192"/>
      <c r="D35" s="192"/>
      <c r="E35" s="441"/>
      <c r="F35" s="438"/>
      <c r="G35" s="192"/>
      <c r="H35" s="192"/>
      <c r="I35" s="192"/>
      <c r="J35" s="192"/>
    </row>
    <row r="36" spans="1:10" s="11" customFormat="1" ht="15" customHeight="1" x14ac:dyDescent="0.25">
      <c r="A36" s="440"/>
      <c r="B36" s="444"/>
      <c r="C36" s="192"/>
      <c r="D36" s="192"/>
      <c r="E36" s="192"/>
      <c r="F36" s="191"/>
      <c r="G36" s="192"/>
      <c r="H36" s="192"/>
      <c r="I36" s="192"/>
      <c r="J36" s="192"/>
    </row>
    <row r="37" spans="1:10" s="11" customFormat="1" ht="15" customHeight="1" x14ac:dyDescent="0.25">
      <c r="A37" s="440"/>
      <c r="B37" s="444"/>
      <c r="C37" s="192"/>
      <c r="D37" s="192"/>
      <c r="E37" s="451" t="s">
        <v>2419</v>
      </c>
      <c r="F37" s="451"/>
      <c r="G37" s="192"/>
      <c r="H37" s="192"/>
      <c r="I37" s="192"/>
      <c r="J37" s="192"/>
    </row>
    <row r="38" spans="1:10" s="11" customFormat="1" ht="15" customHeight="1" x14ac:dyDescent="0.25">
      <c r="A38" s="440"/>
      <c r="B38" s="444"/>
      <c r="C38" s="192"/>
      <c r="D38" s="192"/>
      <c r="E38" s="201" t="s">
        <v>2536</v>
      </c>
      <c r="F38" s="203" t="s">
        <v>2503</v>
      </c>
      <c r="G38" s="192"/>
      <c r="H38" s="192"/>
      <c r="I38" s="192"/>
      <c r="J38" s="192"/>
    </row>
    <row r="39" spans="1:10" s="11" customFormat="1" ht="15" customHeight="1" x14ac:dyDescent="0.25">
      <c r="A39" s="440"/>
      <c r="B39" s="444"/>
      <c r="C39" s="192"/>
      <c r="D39" s="192"/>
      <c r="E39" s="201" t="s">
        <v>2537</v>
      </c>
      <c r="F39" s="203" t="s">
        <v>2606</v>
      </c>
      <c r="G39" s="192"/>
      <c r="H39" s="192"/>
      <c r="I39" s="192"/>
      <c r="J39" s="192"/>
    </row>
    <row r="40" spans="1:10" s="11" customFormat="1" ht="15" customHeight="1" x14ac:dyDescent="0.25">
      <c r="A40" s="440"/>
      <c r="B40" s="444"/>
      <c r="C40" s="192"/>
      <c r="D40" s="192"/>
      <c r="E40" s="201" t="s">
        <v>2538</v>
      </c>
      <c r="F40" s="203" t="s">
        <v>2607</v>
      </c>
      <c r="G40" s="192"/>
      <c r="H40" s="192"/>
      <c r="I40" s="192"/>
      <c r="J40" s="192"/>
    </row>
    <row r="41" spans="1:10" s="11" customFormat="1" ht="15" customHeight="1" x14ac:dyDescent="0.25">
      <c r="A41" s="441"/>
      <c r="B41" s="445"/>
      <c r="C41" s="192"/>
      <c r="D41" s="192"/>
      <c r="E41" s="201" t="s">
        <v>2539</v>
      </c>
      <c r="F41" s="203" t="s">
        <v>2504</v>
      </c>
      <c r="G41" s="192"/>
      <c r="H41" s="192"/>
      <c r="I41" s="192"/>
      <c r="J41" s="192"/>
    </row>
    <row r="42" spans="1:10" s="11" customFormat="1" ht="14.1" customHeight="1" x14ac:dyDescent="0.25">
      <c r="A42" s="435" t="s">
        <v>2645</v>
      </c>
      <c r="B42" s="434" t="s">
        <v>2647</v>
      </c>
      <c r="C42" s="192"/>
      <c r="D42" s="192"/>
      <c r="E42" s="439" t="s">
        <v>2540</v>
      </c>
      <c r="F42" s="443" t="s">
        <v>2505</v>
      </c>
      <c r="G42" s="192"/>
      <c r="H42" s="192"/>
      <c r="I42" s="192"/>
      <c r="J42" s="192"/>
    </row>
    <row r="43" spans="1:10" s="11" customFormat="1" ht="14.1" customHeight="1" x14ac:dyDescent="0.25">
      <c r="A43" s="435"/>
      <c r="B43" s="434"/>
      <c r="C43" s="192"/>
      <c r="D43" s="192"/>
      <c r="E43" s="440"/>
      <c r="F43" s="444"/>
      <c r="G43" s="192"/>
      <c r="H43" s="192"/>
      <c r="I43" s="192"/>
      <c r="J43" s="192"/>
    </row>
    <row r="44" spans="1:10" s="11" customFormat="1" ht="14.1" customHeight="1" x14ac:dyDescent="0.25">
      <c r="A44" s="435"/>
      <c r="B44" s="434"/>
      <c r="C44" s="192"/>
      <c r="D44" s="192"/>
      <c r="E44" s="440"/>
      <c r="F44" s="444"/>
      <c r="G44" s="192"/>
      <c r="H44" s="192"/>
      <c r="I44" s="192"/>
      <c r="J44" s="192"/>
    </row>
    <row r="45" spans="1:10" s="11" customFormat="1" ht="14.1" customHeight="1" x14ac:dyDescent="0.25">
      <c r="A45" s="435"/>
      <c r="B45" s="434"/>
      <c r="C45" s="192"/>
      <c r="D45" s="192"/>
      <c r="E45" s="440"/>
      <c r="F45" s="444"/>
      <c r="G45" s="192"/>
      <c r="H45" s="192"/>
      <c r="I45" s="192"/>
      <c r="J45" s="192"/>
    </row>
    <row r="46" spans="1:10" s="11" customFormat="1" ht="14.1" customHeight="1" x14ac:dyDescent="0.25">
      <c r="A46" s="435" t="s">
        <v>2646</v>
      </c>
      <c r="B46" s="434" t="s">
        <v>2648</v>
      </c>
      <c r="C46" s="192"/>
      <c r="D46" s="192"/>
      <c r="E46" s="441"/>
      <c r="F46" s="445"/>
      <c r="G46" s="192"/>
      <c r="H46" s="192"/>
      <c r="I46" s="192"/>
      <c r="J46" s="192"/>
    </row>
    <row r="47" spans="1:10" s="11" customFormat="1" ht="14.1" customHeight="1" x14ac:dyDescent="0.25">
      <c r="A47" s="435"/>
      <c r="B47" s="434"/>
      <c r="C47" s="192"/>
      <c r="D47" s="192"/>
      <c r="E47" s="435" t="s">
        <v>2541</v>
      </c>
      <c r="F47" s="434" t="s">
        <v>2506</v>
      </c>
      <c r="G47" s="192"/>
      <c r="H47" s="192"/>
      <c r="I47" s="192"/>
      <c r="J47" s="192"/>
    </row>
    <row r="48" spans="1:10" s="11" customFormat="1" ht="14.1" customHeight="1" x14ac:dyDescent="0.25">
      <c r="A48" s="435"/>
      <c r="B48" s="434"/>
      <c r="C48" s="192"/>
      <c r="D48" s="192"/>
      <c r="E48" s="435"/>
      <c r="F48" s="434"/>
      <c r="G48" s="192"/>
      <c r="H48" s="192"/>
      <c r="I48" s="192"/>
      <c r="J48" s="192"/>
    </row>
    <row r="49" spans="1:10" s="11" customFormat="1" ht="14.1" customHeight="1" x14ac:dyDescent="0.25">
      <c r="A49" s="435"/>
      <c r="B49" s="434"/>
      <c r="C49" s="192"/>
      <c r="D49" s="192"/>
      <c r="E49" s="202" t="s">
        <v>2542</v>
      </c>
      <c r="F49" s="203" t="s">
        <v>2507</v>
      </c>
      <c r="G49" s="192"/>
      <c r="H49" s="192"/>
      <c r="I49" s="192"/>
      <c r="J49" s="192"/>
    </row>
    <row r="50" spans="1:10" s="11" customFormat="1" ht="14.1" customHeight="1" x14ac:dyDescent="0.25">
      <c r="A50" s="439" t="s">
        <v>2649</v>
      </c>
      <c r="B50" s="436" t="s">
        <v>2517</v>
      </c>
      <c r="C50" s="192"/>
      <c r="D50" s="192"/>
      <c r="E50" s="192"/>
      <c r="F50" s="191"/>
      <c r="G50" s="192"/>
      <c r="H50" s="192"/>
      <c r="I50" s="192"/>
      <c r="J50" s="192"/>
    </row>
    <row r="51" spans="1:10" s="11" customFormat="1" ht="14.1" customHeight="1" x14ac:dyDescent="0.25">
      <c r="A51" s="440"/>
      <c r="B51" s="437"/>
      <c r="C51" s="192"/>
      <c r="D51" s="192"/>
      <c r="E51" s="451" t="s">
        <v>2462</v>
      </c>
      <c r="F51" s="451"/>
      <c r="G51" s="192"/>
      <c r="H51" s="192"/>
      <c r="I51" s="192"/>
      <c r="J51" s="192"/>
    </row>
    <row r="52" spans="1:10" s="11" customFormat="1" ht="14.1" customHeight="1" x14ac:dyDescent="0.25">
      <c r="A52" s="440"/>
      <c r="B52" s="437"/>
      <c r="C52" s="192"/>
      <c r="D52" s="192"/>
      <c r="E52" s="435" t="s">
        <v>2543</v>
      </c>
      <c r="F52" s="434" t="s">
        <v>2508</v>
      </c>
      <c r="G52" s="192"/>
      <c r="H52" s="192"/>
      <c r="I52" s="192"/>
      <c r="J52" s="192"/>
    </row>
    <row r="53" spans="1:10" s="11" customFormat="1" ht="14.1" customHeight="1" x14ac:dyDescent="0.25">
      <c r="A53" s="441"/>
      <c r="B53" s="438"/>
      <c r="C53" s="192"/>
      <c r="D53" s="192"/>
      <c r="E53" s="435"/>
      <c r="F53" s="434"/>
      <c r="G53" s="192"/>
      <c r="H53" s="192"/>
      <c r="I53" s="192"/>
      <c r="J53" s="192"/>
    </row>
    <row r="54" spans="1:10" s="11" customFormat="1" ht="14.1" customHeight="1" x14ac:dyDescent="0.25">
      <c r="A54" s="439" t="s">
        <v>2650</v>
      </c>
      <c r="B54" s="436" t="s">
        <v>2521</v>
      </c>
      <c r="C54" s="199"/>
      <c r="D54" s="192"/>
      <c r="E54" s="435"/>
      <c r="F54" s="434"/>
      <c r="G54" s="192"/>
      <c r="H54" s="192"/>
      <c r="I54" s="192"/>
      <c r="J54" s="192"/>
    </row>
    <row r="55" spans="1:10" s="11" customFormat="1" ht="15.75" customHeight="1" x14ac:dyDescent="0.25">
      <c r="A55" s="441"/>
      <c r="B55" s="438"/>
      <c r="C55" s="199"/>
      <c r="D55" s="192"/>
      <c r="E55" s="435" t="s">
        <v>2544</v>
      </c>
      <c r="F55" s="434" t="s">
        <v>2546</v>
      </c>
      <c r="G55" s="192"/>
      <c r="H55" s="192"/>
      <c r="I55" s="192"/>
      <c r="J55" s="192"/>
    </row>
    <row r="56" spans="1:10" s="11" customFormat="1" ht="14.1" customHeight="1" x14ac:dyDescent="0.25">
      <c r="A56" s="243" t="s">
        <v>2651</v>
      </c>
      <c r="B56" s="203" t="s">
        <v>2661</v>
      </c>
      <c r="C56" s="199"/>
      <c r="D56" s="192"/>
      <c r="E56" s="435"/>
      <c r="F56" s="434"/>
      <c r="G56" s="192"/>
      <c r="H56" s="192"/>
      <c r="I56" s="192"/>
      <c r="J56" s="192"/>
    </row>
    <row r="57" spans="1:10" s="11" customFormat="1" ht="14.1" customHeight="1" x14ac:dyDescent="0.25">
      <c r="A57" s="202" t="s">
        <v>2653</v>
      </c>
      <c r="B57" s="203" t="s">
        <v>2652</v>
      </c>
      <c r="C57" s="199"/>
      <c r="D57" s="192"/>
      <c r="E57" s="435" t="s">
        <v>2545</v>
      </c>
      <c r="F57" s="434" t="s">
        <v>2511</v>
      </c>
      <c r="G57" s="192"/>
      <c r="H57" s="192"/>
      <c r="I57" s="192"/>
      <c r="J57" s="192"/>
    </row>
    <row r="58" spans="1:10" s="11" customFormat="1" ht="14.1" customHeight="1" x14ac:dyDescent="0.25">
      <c r="A58" s="439" t="s">
        <v>2654</v>
      </c>
      <c r="B58" s="436" t="s">
        <v>2499</v>
      </c>
      <c r="C58" s="199"/>
      <c r="D58" s="192"/>
      <c r="E58" s="434"/>
      <c r="F58" s="434"/>
      <c r="G58" s="192"/>
      <c r="H58" s="192"/>
      <c r="I58" s="192"/>
      <c r="J58" s="192"/>
    </row>
    <row r="59" spans="1:10" s="11" customFormat="1" ht="14.1" customHeight="1" x14ac:dyDescent="0.25">
      <c r="A59" s="440"/>
      <c r="B59" s="437"/>
      <c r="C59" s="199"/>
      <c r="D59" s="192"/>
      <c r="E59" s="435" t="s">
        <v>2490</v>
      </c>
      <c r="F59" s="434" t="s">
        <v>2512</v>
      </c>
      <c r="G59" s="192"/>
      <c r="H59" s="192"/>
      <c r="I59" s="192"/>
      <c r="J59" s="192"/>
    </row>
    <row r="60" spans="1:10" s="11" customFormat="1" ht="14.1" customHeight="1" x14ac:dyDescent="0.25">
      <c r="A60" s="440"/>
      <c r="B60" s="437"/>
      <c r="C60" s="199"/>
      <c r="D60" s="192"/>
      <c r="E60" s="434"/>
      <c r="F60" s="434"/>
      <c r="G60" s="192"/>
      <c r="H60" s="192"/>
      <c r="I60" s="192"/>
      <c r="J60" s="192"/>
    </row>
    <row r="61" spans="1:10" s="11" customFormat="1" ht="14.1" customHeight="1" x14ac:dyDescent="0.25">
      <c r="A61" s="441"/>
      <c r="B61" s="438"/>
      <c r="C61" s="199"/>
      <c r="D61" s="192"/>
      <c r="E61" s="435" t="s">
        <v>2491</v>
      </c>
      <c r="F61" s="434" t="s">
        <v>2513</v>
      </c>
      <c r="G61" s="192"/>
      <c r="H61" s="192"/>
      <c r="I61" s="192"/>
      <c r="J61" s="192"/>
    </row>
    <row r="62" spans="1:10" s="11" customFormat="1" ht="14.1" customHeight="1" x14ac:dyDescent="0.25">
      <c r="A62" s="202" t="s">
        <v>2655</v>
      </c>
      <c r="B62" s="203" t="s">
        <v>2500</v>
      </c>
      <c r="C62" s="199"/>
      <c r="D62" s="192"/>
      <c r="E62" s="434"/>
      <c r="F62" s="434"/>
      <c r="G62" s="192"/>
      <c r="H62" s="192"/>
      <c r="I62" s="192"/>
      <c r="J62" s="192"/>
    </row>
    <row r="63" spans="1:10" s="11" customFormat="1" ht="14.1" customHeight="1" x14ac:dyDescent="0.25">
      <c r="A63" s="439" t="s">
        <v>2656</v>
      </c>
      <c r="B63" s="436" t="s">
        <v>2501</v>
      </c>
      <c r="C63" s="199"/>
      <c r="D63" s="192"/>
      <c r="E63" s="202" t="s">
        <v>2492</v>
      </c>
      <c r="F63" s="203" t="s">
        <v>2514</v>
      </c>
      <c r="G63" s="192"/>
      <c r="H63" s="192"/>
      <c r="I63" s="192"/>
      <c r="J63" s="192"/>
    </row>
    <row r="64" spans="1:10" s="11" customFormat="1" ht="14.1" customHeight="1" x14ac:dyDescent="0.25">
      <c r="A64" s="441"/>
      <c r="B64" s="438"/>
      <c r="C64" s="199"/>
      <c r="D64" s="192"/>
      <c r="E64" s="202" t="s">
        <v>2493</v>
      </c>
      <c r="F64" s="203" t="s">
        <v>2515</v>
      </c>
      <c r="G64" s="192"/>
      <c r="H64" s="192"/>
      <c r="I64" s="192"/>
      <c r="J64" s="192"/>
    </row>
    <row r="65" spans="1:10" s="11" customFormat="1" ht="14.1" customHeight="1" x14ac:dyDescent="0.25">
      <c r="A65" s="439" t="s">
        <v>2657</v>
      </c>
      <c r="B65" s="436" t="s">
        <v>2502</v>
      </c>
      <c r="C65" s="199"/>
      <c r="D65" s="192"/>
      <c r="E65" s="204" t="s">
        <v>2494</v>
      </c>
      <c r="F65" s="203" t="s">
        <v>2516</v>
      </c>
      <c r="G65" s="192"/>
      <c r="H65" s="192"/>
      <c r="I65" s="192"/>
      <c r="J65" s="192"/>
    </row>
    <row r="66" spans="1:10" s="11" customFormat="1" ht="14.1" customHeight="1" x14ac:dyDescent="0.25">
      <c r="A66" s="440"/>
      <c r="B66" s="437"/>
      <c r="C66" s="199"/>
      <c r="D66" s="192"/>
      <c r="E66" s="192"/>
      <c r="F66" s="191"/>
      <c r="G66" s="192"/>
      <c r="H66" s="192"/>
      <c r="I66" s="192"/>
      <c r="J66" s="192"/>
    </row>
    <row r="67" spans="1:10" s="11" customFormat="1" ht="14.1" customHeight="1" x14ac:dyDescent="0.25">
      <c r="A67" s="441"/>
      <c r="B67" s="438"/>
      <c r="C67" s="199"/>
      <c r="D67" s="192"/>
      <c r="E67" s="451" t="s">
        <v>2420</v>
      </c>
      <c r="F67" s="451"/>
      <c r="G67" s="192"/>
      <c r="H67" s="192"/>
      <c r="I67" s="192"/>
      <c r="J67" s="192"/>
    </row>
    <row r="68" spans="1:10" s="11" customFormat="1" ht="14.1" customHeight="1" x14ac:dyDescent="0.25">
      <c r="A68" s="439" t="s">
        <v>2658</v>
      </c>
      <c r="B68" s="436" t="s">
        <v>2644</v>
      </c>
      <c r="C68" s="199"/>
      <c r="D68" s="192"/>
      <c r="E68" s="435" t="s">
        <v>2547</v>
      </c>
      <c r="F68" s="434" t="s">
        <v>2517</v>
      </c>
      <c r="G68" s="192"/>
      <c r="H68" s="192"/>
      <c r="I68" s="192"/>
      <c r="J68" s="192"/>
    </row>
    <row r="69" spans="1:10" s="11" customFormat="1" ht="14.1" customHeight="1" x14ac:dyDescent="0.25">
      <c r="A69" s="440"/>
      <c r="B69" s="437"/>
      <c r="C69" s="199"/>
      <c r="D69" s="192"/>
      <c r="E69" s="434"/>
      <c r="F69" s="434"/>
      <c r="G69" s="192"/>
      <c r="H69" s="192"/>
      <c r="I69" s="192"/>
      <c r="J69" s="192"/>
    </row>
    <row r="70" spans="1:10" s="11" customFormat="1" ht="14.1" customHeight="1" x14ac:dyDescent="0.25">
      <c r="A70" s="440"/>
      <c r="B70" s="437"/>
      <c r="C70" s="199"/>
      <c r="D70" s="192"/>
      <c r="E70" s="434"/>
      <c r="F70" s="434"/>
      <c r="G70" s="192"/>
      <c r="H70" s="192"/>
      <c r="I70" s="192"/>
      <c r="J70" s="192"/>
    </row>
    <row r="71" spans="1:10" s="11" customFormat="1" ht="14.1" customHeight="1" x14ac:dyDescent="0.25">
      <c r="A71" s="440"/>
      <c r="B71" s="437"/>
      <c r="C71" s="199"/>
      <c r="D71" s="192"/>
      <c r="E71" s="435" t="s">
        <v>2548</v>
      </c>
      <c r="F71" s="434" t="s">
        <v>2518</v>
      </c>
      <c r="G71" s="192"/>
      <c r="H71" s="192"/>
      <c r="I71" s="192"/>
      <c r="J71" s="192"/>
    </row>
    <row r="72" spans="1:10" s="11" customFormat="1" ht="14.1" customHeight="1" x14ac:dyDescent="0.25">
      <c r="A72" s="440"/>
      <c r="B72" s="437"/>
      <c r="C72" s="192"/>
      <c r="D72" s="192"/>
      <c r="E72" s="434"/>
      <c r="F72" s="434"/>
      <c r="G72" s="192"/>
      <c r="H72" s="192"/>
      <c r="I72" s="192"/>
      <c r="J72" s="192"/>
    </row>
    <row r="73" spans="1:10" s="11" customFormat="1" ht="14.1" customHeight="1" x14ac:dyDescent="0.25">
      <c r="A73" s="440"/>
      <c r="B73" s="437"/>
      <c r="C73" s="192"/>
      <c r="D73" s="192"/>
      <c r="E73" s="202" t="s">
        <v>2549</v>
      </c>
      <c r="F73" s="203" t="s">
        <v>2519</v>
      </c>
      <c r="G73" s="192"/>
      <c r="H73" s="192"/>
      <c r="I73" s="192"/>
      <c r="J73" s="192"/>
    </row>
    <row r="74" spans="1:10" s="11" customFormat="1" ht="14.1" customHeight="1" x14ac:dyDescent="0.25">
      <c r="A74" s="440"/>
      <c r="B74" s="437"/>
      <c r="C74" s="192"/>
      <c r="D74" s="192"/>
      <c r="E74" s="435" t="s">
        <v>2550</v>
      </c>
      <c r="F74" s="434" t="s">
        <v>2520</v>
      </c>
      <c r="G74" s="192"/>
      <c r="H74" s="192"/>
      <c r="I74" s="192"/>
      <c r="J74" s="192"/>
    </row>
    <row r="75" spans="1:10" s="11" customFormat="1" ht="14.1" customHeight="1" x14ac:dyDescent="0.25">
      <c r="A75" s="441"/>
      <c r="B75" s="438"/>
      <c r="C75" s="192"/>
      <c r="D75" s="192"/>
      <c r="E75" s="434"/>
      <c r="F75" s="434"/>
      <c r="G75" s="192"/>
      <c r="H75" s="192"/>
      <c r="I75" s="192"/>
      <c r="J75" s="192"/>
    </row>
    <row r="76" spans="1:10" s="11" customFormat="1" ht="14.1" customHeight="1" x14ac:dyDescent="0.25">
      <c r="A76" s="435" t="s">
        <v>2659</v>
      </c>
      <c r="B76" s="434" t="s">
        <v>2647</v>
      </c>
      <c r="C76" s="192"/>
      <c r="D76" s="192"/>
      <c r="E76" s="435" t="s">
        <v>2551</v>
      </c>
      <c r="F76" s="434" t="s">
        <v>2644</v>
      </c>
      <c r="G76" s="192"/>
      <c r="H76" s="192"/>
      <c r="I76" s="192"/>
      <c r="J76" s="192"/>
    </row>
    <row r="77" spans="1:10" ht="15" customHeight="1" x14ac:dyDescent="0.25">
      <c r="A77" s="435"/>
      <c r="B77" s="434"/>
      <c r="E77" s="435"/>
      <c r="F77" s="434"/>
    </row>
    <row r="78" spans="1:10" ht="15" customHeight="1" x14ac:dyDescent="0.25">
      <c r="A78" s="435"/>
      <c r="B78" s="434"/>
      <c r="E78" s="435"/>
      <c r="F78" s="434"/>
    </row>
    <row r="79" spans="1:10" ht="15" customHeight="1" x14ac:dyDescent="0.25">
      <c r="A79" s="435"/>
      <c r="B79" s="434"/>
      <c r="E79" s="439" t="s">
        <v>2552</v>
      </c>
      <c r="F79" s="434" t="s">
        <v>2556</v>
      </c>
    </row>
    <row r="80" spans="1:10" ht="15" customHeight="1" x14ac:dyDescent="0.25">
      <c r="A80" s="435" t="s">
        <v>2660</v>
      </c>
      <c r="B80" s="434" t="s">
        <v>2648</v>
      </c>
      <c r="E80" s="440"/>
      <c r="F80" s="434"/>
    </row>
    <row r="81" spans="1:6" ht="15" customHeight="1" x14ac:dyDescent="0.25">
      <c r="A81" s="435"/>
      <c r="B81" s="434"/>
      <c r="E81" s="441"/>
      <c r="F81" s="434"/>
    </row>
    <row r="82" spans="1:6" ht="15" customHeight="1" x14ac:dyDescent="0.25">
      <c r="A82" s="435"/>
      <c r="B82" s="434"/>
      <c r="E82" s="439" t="s">
        <v>2553</v>
      </c>
      <c r="F82" s="436" t="s">
        <v>2557</v>
      </c>
    </row>
    <row r="83" spans="1:6" ht="15" customHeight="1" x14ac:dyDescent="0.25">
      <c r="A83" s="435"/>
      <c r="B83" s="434"/>
      <c r="E83" s="440"/>
      <c r="F83" s="437"/>
    </row>
    <row r="84" spans="1:6" ht="15" customHeight="1" x14ac:dyDescent="0.25">
      <c r="A84" s="439" t="s">
        <v>2662</v>
      </c>
      <c r="B84" s="436" t="s">
        <v>2517</v>
      </c>
      <c r="E84" s="441"/>
      <c r="F84" s="438"/>
    </row>
    <row r="85" spans="1:6" ht="30" x14ac:dyDescent="0.25">
      <c r="A85" s="440"/>
      <c r="B85" s="437"/>
      <c r="E85" s="202" t="s">
        <v>2554</v>
      </c>
      <c r="F85" s="203" t="s">
        <v>2521</v>
      </c>
    </row>
    <row r="86" spans="1:6" x14ac:dyDescent="0.25">
      <c r="A86" s="440"/>
      <c r="B86" s="437"/>
      <c r="E86" s="202" t="s">
        <v>2555</v>
      </c>
      <c r="F86" s="203" t="s">
        <v>2522</v>
      </c>
    </row>
    <row r="87" spans="1:6" x14ac:dyDescent="0.25">
      <c r="A87" s="441"/>
      <c r="B87" s="438"/>
    </row>
    <row r="88" spans="1:6" x14ac:dyDescent="0.25">
      <c r="A88" s="439" t="s">
        <v>2663</v>
      </c>
      <c r="B88" s="436" t="s">
        <v>2521</v>
      </c>
    </row>
    <row r="89" spans="1:6" x14ac:dyDescent="0.25">
      <c r="A89" s="441"/>
      <c r="B89" s="438"/>
    </row>
    <row r="90" spans="1:6" x14ac:dyDescent="0.25">
      <c r="A90" s="243" t="s">
        <v>2664</v>
      </c>
      <c r="B90" s="203" t="s">
        <v>2661</v>
      </c>
    </row>
    <row r="91" spans="1:6" x14ac:dyDescent="0.25">
      <c r="A91" s="197"/>
      <c r="B91" s="198"/>
    </row>
    <row r="92" spans="1:6" x14ac:dyDescent="0.25">
      <c r="A92" s="442" t="s">
        <v>2419</v>
      </c>
      <c r="B92" s="442"/>
    </row>
    <row r="93" spans="1:6" x14ac:dyDescent="0.25">
      <c r="A93" s="201" t="s">
        <v>2665</v>
      </c>
      <c r="B93" s="203" t="s">
        <v>2503</v>
      </c>
    </row>
    <row r="94" spans="1:6" s="193" customFormat="1" ht="15" customHeight="1" x14ac:dyDescent="0.25">
      <c r="A94" s="201" t="s">
        <v>2666</v>
      </c>
      <c r="B94" s="203" t="s">
        <v>2606</v>
      </c>
      <c r="C94" s="192"/>
      <c r="D94" s="192"/>
      <c r="E94" s="192"/>
      <c r="F94" s="191"/>
    </row>
    <row r="95" spans="1:6" s="193" customFormat="1" ht="15" customHeight="1" x14ac:dyDescent="0.25">
      <c r="A95" s="201" t="s">
        <v>2667</v>
      </c>
      <c r="B95" s="203" t="s">
        <v>2607</v>
      </c>
      <c r="C95" s="192"/>
      <c r="D95" s="192"/>
      <c r="E95" s="192"/>
      <c r="F95" s="191"/>
    </row>
    <row r="96" spans="1:6" s="193" customFormat="1" ht="15" customHeight="1" x14ac:dyDescent="0.25">
      <c r="A96" s="201" t="s">
        <v>2668</v>
      </c>
      <c r="B96" s="203" t="s">
        <v>2504</v>
      </c>
      <c r="C96" s="192"/>
      <c r="D96" s="192"/>
      <c r="E96" s="192"/>
      <c r="F96" s="191"/>
    </row>
    <row r="97" spans="1:2" ht="15" customHeight="1" x14ac:dyDescent="0.25">
      <c r="A97" s="439" t="s">
        <v>2669</v>
      </c>
      <c r="B97" s="443" t="s">
        <v>2505</v>
      </c>
    </row>
    <row r="98" spans="1:2" ht="51" customHeight="1" x14ac:dyDescent="0.25">
      <c r="A98" s="440"/>
      <c r="B98" s="444"/>
    </row>
    <row r="99" spans="1:2" x14ac:dyDescent="0.25">
      <c r="A99" s="440"/>
      <c r="B99" s="444"/>
    </row>
    <row r="100" spans="1:2" x14ac:dyDescent="0.25">
      <c r="A100" s="440"/>
      <c r="B100" s="444"/>
    </row>
    <row r="101" spans="1:2" x14ac:dyDescent="0.25">
      <c r="A101" s="441"/>
      <c r="B101" s="445"/>
    </row>
    <row r="102" spans="1:2" x14ac:dyDescent="0.25">
      <c r="A102" s="439" t="s">
        <v>2670</v>
      </c>
      <c r="B102" s="434" t="s">
        <v>2506</v>
      </c>
    </row>
    <row r="103" spans="1:2" x14ac:dyDescent="0.25">
      <c r="A103" s="441"/>
      <c r="B103" s="434"/>
    </row>
    <row r="104" spans="1:2" x14ac:dyDescent="0.25">
      <c r="A104" s="201" t="s">
        <v>2671</v>
      </c>
      <c r="B104" s="203" t="s">
        <v>2507</v>
      </c>
    </row>
    <row r="105" spans="1:2" x14ac:dyDescent="0.25">
      <c r="A105" s="195"/>
      <c r="B105" s="196"/>
    </row>
    <row r="106" spans="1:2" x14ac:dyDescent="0.25">
      <c r="A106" s="442" t="s">
        <v>2623</v>
      </c>
      <c r="B106" s="442"/>
    </row>
    <row r="107" spans="1:2" x14ac:dyDescent="0.25">
      <c r="A107" s="439" t="s">
        <v>2624</v>
      </c>
      <c r="B107" s="434" t="s">
        <v>2508</v>
      </c>
    </row>
    <row r="108" spans="1:2" x14ac:dyDescent="0.25">
      <c r="A108" s="440"/>
      <c r="B108" s="434"/>
    </row>
    <row r="109" spans="1:2" x14ac:dyDescent="0.25">
      <c r="A109" s="441"/>
      <c r="B109" s="434"/>
    </row>
    <row r="110" spans="1:2" x14ac:dyDescent="0.25">
      <c r="A110" s="439" t="s">
        <v>2625</v>
      </c>
      <c r="B110" s="443" t="s">
        <v>2509</v>
      </c>
    </row>
    <row r="111" spans="1:2" x14ac:dyDescent="0.25">
      <c r="A111" s="440"/>
      <c r="B111" s="444"/>
    </row>
    <row r="112" spans="1:2" x14ac:dyDescent="0.25">
      <c r="A112" s="440"/>
      <c r="B112" s="444"/>
    </row>
    <row r="113" spans="1:2" x14ac:dyDescent="0.25">
      <c r="A113" s="441"/>
      <c r="B113" s="445"/>
    </row>
    <row r="114" spans="1:2" x14ac:dyDescent="0.25">
      <c r="A114" s="439" t="s">
        <v>2626</v>
      </c>
      <c r="B114" s="434" t="s">
        <v>2510</v>
      </c>
    </row>
    <row r="115" spans="1:2" x14ac:dyDescent="0.25">
      <c r="A115" s="441"/>
      <c r="B115" s="434"/>
    </row>
    <row r="116" spans="1:2" x14ac:dyDescent="0.25">
      <c r="A116" s="439" t="s">
        <v>2627</v>
      </c>
      <c r="B116" s="434" t="s">
        <v>2511</v>
      </c>
    </row>
    <row r="117" spans="1:2" x14ac:dyDescent="0.25">
      <c r="A117" s="441"/>
      <c r="B117" s="434"/>
    </row>
    <row r="118" spans="1:2" x14ac:dyDescent="0.25">
      <c r="A118" s="439" t="s">
        <v>2628</v>
      </c>
      <c r="B118" s="434" t="s">
        <v>2512</v>
      </c>
    </row>
    <row r="119" spans="1:2" x14ac:dyDescent="0.25">
      <c r="A119" s="441"/>
      <c r="B119" s="434"/>
    </row>
    <row r="120" spans="1:2" x14ac:dyDescent="0.25">
      <c r="A120" s="439" t="s">
        <v>2629</v>
      </c>
      <c r="B120" s="434" t="s">
        <v>2513</v>
      </c>
    </row>
    <row r="121" spans="1:2" x14ac:dyDescent="0.25">
      <c r="A121" s="441"/>
      <c r="B121" s="434"/>
    </row>
    <row r="122" spans="1:2" x14ac:dyDescent="0.25">
      <c r="A122" s="201" t="s">
        <v>2630</v>
      </c>
      <c r="B122" s="203" t="s">
        <v>2514</v>
      </c>
    </row>
    <row r="123" spans="1:2" x14ac:dyDescent="0.25">
      <c r="A123" s="201" t="s">
        <v>2549</v>
      </c>
      <c r="B123" s="203" t="s">
        <v>2515</v>
      </c>
    </row>
    <row r="124" spans="1:2" x14ac:dyDescent="0.25">
      <c r="A124" s="201" t="s">
        <v>2631</v>
      </c>
      <c r="B124" s="203" t="s">
        <v>2516</v>
      </c>
    </row>
    <row r="125" spans="1:2" x14ac:dyDescent="0.25">
      <c r="A125" s="196"/>
      <c r="B125" s="196"/>
    </row>
    <row r="126" spans="1:2" x14ac:dyDescent="0.25">
      <c r="A126" s="442" t="s">
        <v>2604</v>
      </c>
      <c r="B126" s="442"/>
    </row>
    <row r="127" spans="1:2" x14ac:dyDescent="0.25">
      <c r="A127" s="435" t="s">
        <v>2632</v>
      </c>
      <c r="B127" s="434" t="s">
        <v>2635</v>
      </c>
    </row>
    <row r="128" spans="1:2" x14ac:dyDescent="0.25">
      <c r="A128" s="435"/>
      <c r="B128" s="434"/>
    </row>
    <row r="129" spans="1:2" x14ac:dyDescent="0.25">
      <c r="A129" s="435"/>
      <c r="B129" s="434"/>
    </row>
    <row r="130" spans="1:2" x14ac:dyDescent="0.25">
      <c r="A130" s="435" t="s">
        <v>2605</v>
      </c>
      <c r="B130" s="434" t="s">
        <v>2636</v>
      </c>
    </row>
    <row r="131" spans="1:2" x14ac:dyDescent="0.25">
      <c r="A131" s="435"/>
      <c r="B131" s="434"/>
    </row>
    <row r="132" spans="1:2" x14ac:dyDescent="0.25">
      <c r="A132" s="435" t="s">
        <v>2633</v>
      </c>
      <c r="B132" s="434" t="s">
        <v>2637</v>
      </c>
    </row>
    <row r="133" spans="1:2" x14ac:dyDescent="0.25">
      <c r="A133" s="435"/>
      <c r="B133" s="434"/>
    </row>
    <row r="134" spans="1:2" x14ac:dyDescent="0.25">
      <c r="A134" s="435"/>
      <c r="B134" s="434"/>
    </row>
    <row r="135" spans="1:2" x14ac:dyDescent="0.25">
      <c r="A135" s="435" t="s">
        <v>2634</v>
      </c>
      <c r="B135" s="434" t="s">
        <v>2638</v>
      </c>
    </row>
    <row r="136" spans="1:2" x14ac:dyDescent="0.25">
      <c r="A136" s="435"/>
      <c r="B136" s="434"/>
    </row>
  </sheetData>
  <mergeCells count="105">
    <mergeCell ref="E6:F6"/>
    <mergeCell ref="B31:B33"/>
    <mergeCell ref="B110:B113"/>
    <mergeCell ref="B118:B119"/>
    <mergeCell ref="F55:F56"/>
    <mergeCell ref="E55:E56"/>
    <mergeCell ref="E21:F21"/>
    <mergeCell ref="E47:E48"/>
    <mergeCell ref="F47:F48"/>
    <mergeCell ref="E51:F51"/>
    <mergeCell ref="F52:F54"/>
    <mergeCell ref="E52:E54"/>
    <mergeCell ref="E33:E35"/>
    <mergeCell ref="E37:F37"/>
    <mergeCell ref="E61:E62"/>
    <mergeCell ref="F61:F62"/>
    <mergeCell ref="F79:F81"/>
    <mergeCell ref="E79:E81"/>
    <mergeCell ref="E67:F67"/>
    <mergeCell ref="F68:F70"/>
    <mergeCell ref="E68:E70"/>
    <mergeCell ref="E71:E72"/>
    <mergeCell ref="F71:F72"/>
    <mergeCell ref="E74:E75"/>
    <mergeCell ref="A1:D1"/>
    <mergeCell ref="B102:B103"/>
    <mergeCell ref="A102:A103"/>
    <mergeCell ref="B107:B109"/>
    <mergeCell ref="A107:A109"/>
    <mergeCell ref="B58:B61"/>
    <mergeCell ref="A58:A61"/>
    <mergeCell ref="B63:B64"/>
    <mergeCell ref="A63:A64"/>
    <mergeCell ref="B65:B67"/>
    <mergeCell ref="A65:A67"/>
    <mergeCell ref="A25:A27"/>
    <mergeCell ref="B29:B30"/>
    <mergeCell ref="A29:A30"/>
    <mergeCell ref="A2:B2"/>
    <mergeCell ref="A6:B6"/>
    <mergeCell ref="A24:B24"/>
    <mergeCell ref="A92:B92"/>
    <mergeCell ref="A106:B106"/>
    <mergeCell ref="A4:B4"/>
    <mergeCell ref="B25:B27"/>
    <mergeCell ref="B97:B101"/>
    <mergeCell ref="A97:A101"/>
    <mergeCell ref="A50:A53"/>
    <mergeCell ref="B54:B55"/>
    <mergeCell ref="A54:A55"/>
    <mergeCell ref="A68:A75"/>
    <mergeCell ref="B68:B75"/>
    <mergeCell ref="A76:A79"/>
    <mergeCell ref="B76:B79"/>
    <mergeCell ref="A80:A83"/>
    <mergeCell ref="F42:F46"/>
    <mergeCell ref="E42:E46"/>
    <mergeCell ref="F57:F58"/>
    <mergeCell ref="E57:E58"/>
    <mergeCell ref="E59:E60"/>
    <mergeCell ref="F59:F60"/>
    <mergeCell ref="B42:B45"/>
    <mergeCell ref="B46:B49"/>
    <mergeCell ref="A42:A45"/>
    <mergeCell ref="A46:A49"/>
    <mergeCell ref="B50:B53"/>
    <mergeCell ref="B80:B83"/>
    <mergeCell ref="F74:F75"/>
    <mergeCell ref="F76:F78"/>
    <mergeCell ref="E76:E78"/>
    <mergeCell ref="F23:F25"/>
    <mergeCell ref="E23:E25"/>
    <mergeCell ref="A31:A33"/>
    <mergeCell ref="F26:F27"/>
    <mergeCell ref="F33:F35"/>
    <mergeCell ref="E26:E27"/>
    <mergeCell ref="F28:F30"/>
    <mergeCell ref="E28:E30"/>
    <mergeCell ref="F31:F32"/>
    <mergeCell ref="E31:E32"/>
    <mergeCell ref="B34:B41"/>
    <mergeCell ref="A34:A41"/>
    <mergeCell ref="B135:B136"/>
    <mergeCell ref="A135:A136"/>
    <mergeCell ref="F82:F84"/>
    <mergeCell ref="E82:E84"/>
    <mergeCell ref="B130:B131"/>
    <mergeCell ref="A130:A131"/>
    <mergeCell ref="A132:A134"/>
    <mergeCell ref="B132:B134"/>
    <mergeCell ref="A110:A113"/>
    <mergeCell ref="B114:B115"/>
    <mergeCell ref="A114:A115"/>
    <mergeCell ref="B127:B129"/>
    <mergeCell ref="A127:A129"/>
    <mergeCell ref="A120:A121"/>
    <mergeCell ref="A126:B126"/>
    <mergeCell ref="A118:A119"/>
    <mergeCell ref="A116:A117"/>
    <mergeCell ref="B120:B121"/>
    <mergeCell ref="B116:B117"/>
    <mergeCell ref="A84:A87"/>
    <mergeCell ref="B84:B87"/>
    <mergeCell ref="A88:A89"/>
    <mergeCell ref="B88:B8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8000"/>
  </sheetPr>
  <dimension ref="A1:AC1368"/>
  <sheetViews>
    <sheetView zoomScale="70" zoomScaleNormal="70" zoomScaleSheetLayoutView="80" workbookViewId="0">
      <selection activeCell="B11" sqref="B11:C11"/>
    </sheetView>
  </sheetViews>
  <sheetFormatPr defaultRowHeight="15" x14ac:dyDescent="0.25"/>
  <cols>
    <col min="1" max="1" width="5.7109375" style="1" customWidth="1"/>
    <col min="2" max="2" width="28.85546875" style="1" customWidth="1"/>
    <col min="3" max="3" width="25.7109375" style="1" customWidth="1"/>
    <col min="4" max="4" width="36.140625" style="1" customWidth="1"/>
    <col min="5" max="5" width="26.5703125" style="1" customWidth="1"/>
    <col min="6" max="6" width="23.5703125" style="1" customWidth="1"/>
    <col min="7" max="7" width="18.140625" style="1" customWidth="1"/>
    <col min="8" max="8" width="15.42578125" style="1" customWidth="1"/>
    <col min="9" max="10" width="15.140625" style="1" customWidth="1"/>
    <col min="11" max="11" width="15.42578125" style="1" customWidth="1"/>
    <col min="12" max="12" width="15.140625" style="1" customWidth="1"/>
    <col min="13" max="13" width="17" style="1" customWidth="1"/>
    <col min="14" max="14" width="5.7109375" style="1" customWidth="1"/>
    <col min="15" max="29" width="9.140625" style="61"/>
    <col min="30" max="16384" width="9.140625" style="1"/>
  </cols>
  <sheetData>
    <row r="1" spans="1:29" ht="15.75" thickBot="1" x14ac:dyDescent="0.3">
      <c r="A1" s="155"/>
      <c r="B1" s="155"/>
      <c r="C1" s="155"/>
      <c r="D1" s="155"/>
      <c r="E1" s="155"/>
      <c r="F1" s="155"/>
      <c r="G1" s="155"/>
      <c r="H1" s="155"/>
      <c r="I1" s="155"/>
      <c r="J1" s="155"/>
      <c r="K1" s="155"/>
      <c r="L1" s="155"/>
      <c r="M1" s="155"/>
      <c r="N1" s="155"/>
    </row>
    <row r="2" spans="1:29" s="218" customFormat="1" ht="24" thickBot="1" x14ac:dyDescent="0.3">
      <c r="A2" s="216"/>
      <c r="B2" s="460" t="s">
        <v>2580</v>
      </c>
      <c r="C2" s="461"/>
      <c r="D2" s="461"/>
      <c r="E2" s="461"/>
      <c r="F2" s="461"/>
      <c r="G2" s="461"/>
      <c r="H2" s="461"/>
      <c r="I2" s="461"/>
      <c r="J2" s="461"/>
      <c r="K2" s="461"/>
      <c r="L2" s="461"/>
      <c r="M2" s="462"/>
      <c r="N2" s="216"/>
      <c r="O2" s="217" t="s">
        <v>2558</v>
      </c>
      <c r="P2" s="217"/>
      <c r="Q2" s="217"/>
      <c r="R2" s="217"/>
      <c r="S2" s="217"/>
      <c r="T2" s="217"/>
      <c r="U2" s="217"/>
      <c r="V2" s="217"/>
      <c r="W2" s="217"/>
      <c r="X2" s="217"/>
      <c r="Y2" s="217"/>
      <c r="Z2" s="217"/>
      <c r="AA2" s="217"/>
      <c r="AB2" s="217"/>
      <c r="AC2" s="217"/>
    </row>
    <row r="3" spans="1:29" ht="15.75" thickBot="1" x14ac:dyDescent="0.3">
      <c r="A3" s="155"/>
      <c r="B3" s="155"/>
      <c r="C3" s="155"/>
      <c r="D3" s="155"/>
      <c r="E3" s="155"/>
      <c r="F3" s="155"/>
      <c r="G3" s="155"/>
      <c r="H3" s="155"/>
      <c r="I3" s="155"/>
      <c r="J3" s="155"/>
      <c r="K3" s="155"/>
      <c r="L3" s="155"/>
      <c r="M3" s="155"/>
      <c r="N3" s="155"/>
    </row>
    <row r="4" spans="1:29" ht="21" customHeight="1" thickBot="1" x14ac:dyDescent="0.3">
      <c r="A4" s="155"/>
      <c r="B4" s="463" t="s">
        <v>1972</v>
      </c>
      <c r="C4" s="464"/>
      <c r="D4" s="464"/>
      <c r="E4" s="465"/>
      <c r="F4" s="155"/>
      <c r="G4" s="155"/>
      <c r="H4" s="155"/>
      <c r="I4" s="155"/>
      <c r="J4" s="155"/>
      <c r="K4" s="155"/>
      <c r="L4" s="155"/>
      <c r="M4" s="155"/>
      <c r="N4" s="155"/>
      <c r="O4" s="128" t="s">
        <v>2559</v>
      </c>
      <c r="P4" s="126"/>
      <c r="Q4" s="127"/>
      <c r="R4" s="126"/>
    </row>
    <row r="5" spans="1:29" ht="21" customHeight="1" x14ac:dyDescent="0.25">
      <c r="A5" s="155"/>
      <c r="B5" s="466" t="s">
        <v>817</v>
      </c>
      <c r="C5" s="467"/>
      <c r="D5" s="468"/>
      <c r="E5" s="469"/>
      <c r="F5" s="155"/>
      <c r="G5" s="155"/>
      <c r="H5" s="155"/>
      <c r="I5" s="155"/>
      <c r="J5" s="155"/>
      <c r="K5" s="155"/>
      <c r="L5" s="155"/>
      <c r="M5" s="155"/>
      <c r="N5" s="155"/>
    </row>
    <row r="6" spans="1:29" ht="21" customHeight="1" x14ac:dyDescent="0.25">
      <c r="A6" s="155"/>
      <c r="B6" s="452" t="s">
        <v>777</v>
      </c>
      <c r="C6" s="456"/>
      <c r="D6" s="457"/>
      <c r="E6" s="458"/>
      <c r="F6" s="155"/>
      <c r="G6" s="155"/>
      <c r="H6" s="155"/>
      <c r="I6" s="155"/>
      <c r="J6" s="155"/>
      <c r="K6" s="155"/>
      <c r="L6" s="155"/>
      <c r="M6" s="155"/>
      <c r="N6" s="155"/>
    </row>
    <row r="7" spans="1:29" ht="21" customHeight="1" x14ac:dyDescent="0.25">
      <c r="A7" s="155"/>
      <c r="B7" s="452" t="s">
        <v>1970</v>
      </c>
      <c r="C7" s="453"/>
      <c r="D7" s="457"/>
      <c r="E7" s="458"/>
      <c r="F7" s="155"/>
      <c r="G7" s="155"/>
      <c r="H7" s="155"/>
      <c r="I7" s="155"/>
      <c r="J7" s="155"/>
      <c r="K7" s="155"/>
      <c r="L7" s="155"/>
      <c r="M7" s="155"/>
      <c r="N7" s="155"/>
    </row>
    <row r="8" spans="1:29" ht="21" customHeight="1" x14ac:dyDescent="0.25">
      <c r="A8" s="155"/>
      <c r="B8" s="452" t="s">
        <v>1969</v>
      </c>
      <c r="C8" s="453"/>
      <c r="D8" s="457"/>
      <c r="E8" s="458"/>
      <c r="F8" s="155"/>
      <c r="G8" s="155"/>
      <c r="H8" s="155"/>
      <c r="I8" s="155"/>
      <c r="J8" s="155"/>
      <c r="K8" s="155"/>
      <c r="L8" s="155"/>
      <c r="M8" s="155"/>
      <c r="N8" s="155"/>
    </row>
    <row r="9" spans="1:29" ht="21" customHeight="1" x14ac:dyDescent="0.25">
      <c r="A9" s="155"/>
      <c r="B9" s="452" t="s">
        <v>814</v>
      </c>
      <c r="C9" s="453"/>
      <c r="D9" s="454"/>
      <c r="E9" s="455"/>
      <c r="F9" s="155"/>
      <c r="G9" s="155"/>
      <c r="H9" s="155"/>
      <c r="I9" s="155"/>
      <c r="J9" s="155"/>
      <c r="K9" s="155"/>
      <c r="L9" s="155"/>
      <c r="M9" s="155"/>
      <c r="N9" s="155"/>
    </row>
    <row r="10" spans="1:29" ht="21" customHeight="1" x14ac:dyDescent="0.25">
      <c r="A10" s="155"/>
      <c r="B10" s="452" t="s">
        <v>815</v>
      </c>
      <c r="C10" s="456"/>
      <c r="D10" s="459"/>
      <c r="E10" s="458"/>
      <c r="F10" s="155"/>
      <c r="G10" s="155"/>
      <c r="H10" s="155"/>
      <c r="I10" s="155"/>
      <c r="J10" s="155"/>
      <c r="K10" s="155"/>
      <c r="L10" s="155"/>
      <c r="M10" s="155"/>
      <c r="N10" s="155"/>
    </row>
    <row r="11" spans="1:29" ht="21" customHeight="1" x14ac:dyDescent="0.25">
      <c r="A11" s="155"/>
      <c r="B11" s="452" t="s">
        <v>778</v>
      </c>
      <c r="C11" s="453"/>
      <c r="D11" s="457"/>
      <c r="E11" s="458"/>
      <c r="F11" s="155"/>
      <c r="G11" s="155"/>
      <c r="H11" s="155"/>
      <c r="I11" s="155"/>
      <c r="J11" s="155"/>
      <c r="K11" s="155"/>
      <c r="L11" s="155"/>
      <c r="M11" s="155"/>
      <c r="N11" s="155"/>
    </row>
    <row r="12" spans="1:29" ht="21" customHeight="1" x14ac:dyDescent="0.25">
      <c r="A12" s="155"/>
      <c r="B12" s="452" t="s">
        <v>2125</v>
      </c>
      <c r="C12" s="453"/>
      <c r="D12" s="470"/>
      <c r="E12" s="458"/>
      <c r="F12" s="155"/>
      <c r="G12" s="155"/>
      <c r="H12" s="155"/>
      <c r="I12" s="155"/>
      <c r="J12" s="155"/>
      <c r="K12" s="155"/>
      <c r="L12" s="155"/>
      <c r="M12" s="155"/>
      <c r="N12" s="155"/>
    </row>
    <row r="13" spans="1:29" ht="19.5" customHeight="1" x14ac:dyDescent="0.25">
      <c r="A13" s="155"/>
      <c r="B13" s="452" t="s">
        <v>2130</v>
      </c>
      <c r="C13" s="453"/>
      <c r="D13" s="454"/>
      <c r="E13" s="455"/>
      <c r="F13" s="155"/>
      <c r="G13" s="155"/>
      <c r="H13" s="155"/>
      <c r="I13" s="155"/>
      <c r="J13" s="155"/>
      <c r="K13" s="155"/>
      <c r="L13" s="155"/>
      <c r="M13" s="155"/>
      <c r="N13" s="155"/>
    </row>
    <row r="14" spans="1:29" ht="19.5" customHeight="1" x14ac:dyDescent="0.25">
      <c r="A14" s="155"/>
      <c r="B14" s="452" t="s">
        <v>2126</v>
      </c>
      <c r="C14" s="456"/>
      <c r="D14" s="457"/>
      <c r="E14" s="458"/>
      <c r="F14" s="155"/>
      <c r="G14" s="155"/>
      <c r="H14" s="155"/>
      <c r="I14" s="155"/>
      <c r="J14" s="155"/>
      <c r="K14" s="155"/>
      <c r="L14" s="155"/>
      <c r="M14" s="155"/>
      <c r="N14" s="155"/>
    </row>
    <row r="15" spans="1:29" ht="21.75" customHeight="1" x14ac:dyDescent="0.25">
      <c r="A15" s="155"/>
      <c r="B15" s="452" t="s">
        <v>2127</v>
      </c>
      <c r="C15" s="453"/>
      <c r="D15" s="454"/>
      <c r="E15" s="455"/>
      <c r="F15" s="155"/>
      <c r="G15" s="155"/>
      <c r="H15" s="155"/>
      <c r="I15" s="155"/>
      <c r="J15" s="155"/>
      <c r="K15" s="155"/>
      <c r="L15" s="155"/>
      <c r="M15" s="155"/>
      <c r="N15" s="155"/>
    </row>
    <row r="16" spans="1:29" ht="21.75" customHeight="1" x14ac:dyDescent="0.25">
      <c r="A16" s="155"/>
      <c r="B16" s="452" t="s">
        <v>2128</v>
      </c>
      <c r="C16" s="456"/>
      <c r="D16" s="470"/>
      <c r="E16" s="458"/>
      <c r="F16" s="155"/>
      <c r="G16" s="155"/>
      <c r="H16" s="155"/>
      <c r="I16" s="155"/>
      <c r="J16" s="155"/>
      <c r="K16" s="155"/>
      <c r="L16" s="155"/>
      <c r="M16" s="155"/>
      <c r="N16" s="155"/>
    </row>
    <row r="17" spans="1:29" ht="21.75" customHeight="1" x14ac:dyDescent="0.25">
      <c r="A17" s="155"/>
      <c r="B17" s="452" t="s">
        <v>2129</v>
      </c>
      <c r="C17" s="453"/>
      <c r="D17" s="454"/>
      <c r="E17" s="455"/>
      <c r="F17" s="155"/>
      <c r="G17" s="155"/>
      <c r="H17" s="155"/>
      <c r="I17" s="155"/>
      <c r="J17" s="155"/>
      <c r="K17" s="155"/>
      <c r="L17" s="155"/>
      <c r="M17" s="155"/>
      <c r="N17" s="155"/>
    </row>
    <row r="18" spans="1:29" ht="21.75" customHeight="1" x14ac:dyDescent="0.25">
      <c r="A18" s="155"/>
      <c r="B18" s="452" t="s">
        <v>2612</v>
      </c>
      <c r="C18" s="456"/>
      <c r="D18" s="457"/>
      <c r="E18" s="458"/>
      <c r="F18" s="155"/>
      <c r="G18" s="155"/>
      <c r="H18" s="155"/>
      <c r="I18" s="155"/>
      <c r="J18" s="155"/>
      <c r="K18" s="155"/>
      <c r="L18" s="155"/>
      <c r="M18" s="155"/>
      <c r="N18" s="155"/>
    </row>
    <row r="19" spans="1:29" ht="21.75" customHeight="1" x14ac:dyDescent="0.25">
      <c r="A19" s="155"/>
      <c r="B19" s="452" t="s">
        <v>2613</v>
      </c>
      <c r="C19" s="456"/>
      <c r="D19" s="476" t="str">
        <f>IF($D$18="","",VLOOKUP($D$18,'02 Interior User Input'!$B$4:$D$29,2,FALSE))</f>
        <v/>
      </c>
      <c r="E19" s="477"/>
      <c r="F19" s="155"/>
      <c r="G19" s="155"/>
      <c r="H19" s="155"/>
      <c r="I19" s="155"/>
      <c r="J19" s="155"/>
      <c r="K19" s="155"/>
      <c r="L19" s="155"/>
      <c r="M19" s="155"/>
      <c r="N19" s="155"/>
    </row>
    <row r="20" spans="1:29" ht="21.75" customHeight="1" thickBot="1" x14ac:dyDescent="0.3">
      <c r="A20" s="155"/>
      <c r="B20" s="474" t="s">
        <v>2614</v>
      </c>
      <c r="C20" s="475"/>
      <c r="D20" s="478" t="str">
        <f>IF($D$18="","",VLOOKUP($D$18,'02 Interior User Input'!$B$4:$D$29,3,FALSE))</f>
        <v/>
      </c>
      <c r="E20" s="479"/>
      <c r="F20" s="155"/>
      <c r="G20" s="155"/>
      <c r="H20" s="155"/>
      <c r="I20" s="155"/>
      <c r="J20" s="155"/>
      <c r="K20" s="155"/>
      <c r="L20" s="155"/>
      <c r="M20" s="155"/>
      <c r="N20" s="155"/>
    </row>
    <row r="21" spans="1:29" ht="22.5" customHeight="1" x14ac:dyDescent="0.25">
      <c r="A21" s="155"/>
      <c r="B21" s="61"/>
      <c r="C21" s="61"/>
      <c r="D21" s="61"/>
      <c r="E21" s="61"/>
      <c r="F21" s="155"/>
      <c r="G21" s="155"/>
      <c r="H21" s="155"/>
      <c r="I21" s="155"/>
      <c r="J21" s="155"/>
      <c r="K21" s="155"/>
      <c r="L21" s="155"/>
      <c r="M21" s="155"/>
      <c r="N21" s="155"/>
    </row>
    <row r="22" spans="1:29" ht="19.5" customHeight="1" x14ac:dyDescent="0.35">
      <c r="A22" s="155"/>
      <c r="B22" s="219"/>
      <c r="C22" s="219"/>
      <c r="D22" s="219"/>
      <c r="E22" s="220"/>
      <c r="F22" s="155"/>
      <c r="G22" s="155"/>
      <c r="H22" s="155"/>
      <c r="I22" s="155"/>
      <c r="J22" s="155"/>
      <c r="K22" s="155"/>
      <c r="L22" s="155"/>
      <c r="M22" s="155"/>
      <c r="N22" s="155"/>
    </row>
    <row r="23" spans="1:29" ht="15" customHeight="1" x14ac:dyDescent="0.25">
      <c r="A23" s="155"/>
      <c r="B23" s="221"/>
      <c r="C23" s="217" t="s">
        <v>2139</v>
      </c>
      <c r="D23" s="61"/>
      <c r="E23" s="61"/>
      <c r="F23" s="155"/>
      <c r="G23" s="155"/>
      <c r="H23" s="155"/>
      <c r="I23" s="155"/>
      <c r="J23" s="155"/>
      <c r="K23" s="155"/>
      <c r="L23" s="155"/>
      <c r="M23" s="155"/>
      <c r="N23" s="155"/>
    </row>
    <row r="24" spans="1:29" ht="15" customHeight="1" x14ac:dyDescent="0.35">
      <c r="A24" s="155"/>
      <c r="B24" s="222"/>
      <c r="C24" s="217" t="s">
        <v>2140</v>
      </c>
      <c r="D24" s="219"/>
      <c r="E24" s="220"/>
      <c r="F24" s="155"/>
      <c r="G24" s="155"/>
      <c r="H24" s="155"/>
      <c r="I24" s="155"/>
      <c r="J24" s="155"/>
      <c r="K24" s="155"/>
      <c r="L24" s="155"/>
      <c r="M24" s="155"/>
      <c r="N24" s="155"/>
    </row>
    <row r="25" spans="1:29" ht="19.5" customHeight="1" x14ac:dyDescent="0.35">
      <c r="A25" s="155"/>
      <c r="B25" s="219"/>
      <c r="C25" s="219"/>
      <c r="D25" s="219"/>
      <c r="E25" s="220"/>
      <c r="F25" s="155"/>
      <c r="G25" s="155"/>
      <c r="H25" s="155"/>
      <c r="I25" s="155"/>
      <c r="J25" s="155"/>
      <c r="K25" s="155"/>
      <c r="L25" s="155"/>
      <c r="M25" s="155"/>
      <c r="N25" s="155"/>
    </row>
    <row r="26" spans="1:29" ht="21" x14ac:dyDescent="0.35">
      <c r="A26" s="155"/>
      <c r="B26" s="223" t="s">
        <v>2621</v>
      </c>
      <c r="C26" s="219"/>
      <c r="D26" s="219"/>
      <c r="E26" s="220"/>
      <c r="F26" s="155"/>
      <c r="G26" s="155"/>
      <c r="H26" s="155"/>
      <c r="I26" s="155"/>
      <c r="J26" s="155"/>
      <c r="K26" s="155"/>
      <c r="L26" s="155"/>
      <c r="M26" s="155"/>
      <c r="N26" s="155"/>
      <c r="U26" s="217"/>
    </row>
    <row r="27" spans="1:29" ht="19.5" customHeight="1" x14ac:dyDescent="0.35">
      <c r="A27" s="155"/>
      <c r="B27" s="223" t="s">
        <v>2622</v>
      </c>
      <c r="C27" s="219"/>
      <c r="D27" s="219"/>
      <c r="E27" s="220"/>
      <c r="F27" s="155"/>
      <c r="G27" s="155"/>
      <c r="H27" s="155"/>
      <c r="I27" s="155"/>
      <c r="J27" s="155"/>
      <c r="K27" s="155"/>
      <c r="L27" s="155"/>
      <c r="M27" s="155"/>
      <c r="N27" s="155"/>
    </row>
    <row r="28" spans="1:29" ht="19.5" customHeight="1" thickBot="1" x14ac:dyDescent="0.3">
      <c r="A28" s="155"/>
      <c r="B28" s="155"/>
      <c r="C28" s="155"/>
      <c r="D28" s="155"/>
      <c r="E28" s="155"/>
      <c r="F28" s="155"/>
      <c r="G28" s="155"/>
      <c r="H28" s="155"/>
      <c r="I28" s="155"/>
      <c r="J28" s="155"/>
      <c r="K28" s="155"/>
      <c r="L28" s="155"/>
      <c r="M28" s="155"/>
      <c r="N28" s="155"/>
    </row>
    <row r="29" spans="1:29" ht="19.5" thickBot="1" x14ac:dyDescent="0.35">
      <c r="A29" s="155"/>
      <c r="B29" s="481" t="s">
        <v>2618</v>
      </c>
      <c r="C29" s="482"/>
      <c r="D29" s="482"/>
      <c r="E29" s="483"/>
      <c r="F29" s="244" t="s">
        <v>2617</v>
      </c>
      <c r="G29" s="245"/>
      <c r="H29" s="245"/>
      <c r="I29" s="225"/>
      <c r="J29" s="225"/>
      <c r="K29" s="226"/>
      <c r="L29" s="155"/>
      <c r="M29" s="155"/>
      <c r="N29" s="155"/>
    </row>
    <row r="30" spans="1:29" s="218" customFormat="1" ht="76.5" customHeight="1" x14ac:dyDescent="0.25">
      <c r="A30" s="216"/>
      <c r="B30" s="212" t="s">
        <v>2145</v>
      </c>
      <c r="C30" s="171" t="s">
        <v>2949</v>
      </c>
      <c r="D30" s="171" t="s">
        <v>2948</v>
      </c>
      <c r="E30" s="172" t="s">
        <v>2146</v>
      </c>
      <c r="F30" s="212" t="s">
        <v>1715</v>
      </c>
      <c r="G30" s="171" t="s">
        <v>2576</v>
      </c>
      <c r="H30" s="172" t="s">
        <v>2577</v>
      </c>
      <c r="I30" s="173" t="s">
        <v>2573</v>
      </c>
      <c r="J30" s="171" t="s">
        <v>2574</v>
      </c>
      <c r="K30" s="172" t="s">
        <v>2575</v>
      </c>
      <c r="L30" s="216"/>
      <c r="M30" s="216"/>
      <c r="N30" s="216"/>
      <c r="O30" s="217"/>
      <c r="P30" s="217"/>
      <c r="Q30" s="217"/>
      <c r="R30" s="217"/>
      <c r="S30" s="217"/>
      <c r="T30" s="217"/>
      <c r="U30" s="217"/>
      <c r="V30" s="217"/>
      <c r="W30" s="217"/>
      <c r="X30" s="217"/>
      <c r="Y30" s="217"/>
      <c r="Z30" s="217"/>
      <c r="AA30" s="217"/>
      <c r="AB30" s="217"/>
      <c r="AC30" s="217"/>
    </row>
    <row r="31" spans="1:29" ht="75.75" customHeight="1" thickBot="1" x14ac:dyDescent="0.3">
      <c r="A31" s="155"/>
      <c r="B31" s="188"/>
      <c r="C31" s="190"/>
      <c r="D31" s="224" t="str">
        <f>IF(B31="", "", VLOOKUP(B31,'Lookup Tables'!D12:E43, 2, FALSE))</f>
        <v/>
      </c>
      <c r="E31" s="34" t="str">
        <f>IF(D31="", "", C31*D31)</f>
        <v/>
      </c>
      <c r="F31" s="188"/>
      <c r="G31" s="43" t="str">
        <f>IF(F31="","",VLOOKUP(F31,'Lookup Tables'!E3:G8,2,FALSE))</f>
        <v/>
      </c>
      <c r="H31" s="150" t="str">
        <f>IF(F31="","",VLOOKUP(F31,'Lookup Tables'!E3:G8,3,FALSE))</f>
        <v/>
      </c>
      <c r="I31" s="154" t="e">
        <f>IF(F31="","",(E31-H81))/1000</f>
        <v>#VALUE!</v>
      </c>
      <c r="J31" s="43" t="str">
        <f>IF(OR(F31="",$D$18=""),"",I31*$D$20*(1+G31))</f>
        <v/>
      </c>
      <c r="K31" s="150" t="str">
        <f>IF(OR(F31="",$D$18=""),"",I31*$D$19*(1+H31))</f>
        <v/>
      </c>
      <c r="L31" s="155"/>
      <c r="M31" s="155"/>
      <c r="N31" s="155"/>
    </row>
    <row r="32" spans="1:29" ht="19.5" customHeight="1" thickBot="1" x14ac:dyDescent="0.3">
      <c r="A32" s="155"/>
      <c r="B32" s="155"/>
      <c r="C32" s="155"/>
      <c r="D32" s="155"/>
      <c r="E32" s="155"/>
      <c r="F32" s="155"/>
      <c r="G32" s="155"/>
      <c r="H32" s="155"/>
      <c r="I32" s="155"/>
      <c r="J32" s="155"/>
      <c r="K32" s="155"/>
      <c r="L32" s="155"/>
      <c r="M32" s="155"/>
      <c r="N32" s="155"/>
    </row>
    <row r="33" spans="1:29" ht="19.5" thickBot="1" x14ac:dyDescent="0.35">
      <c r="A33" s="155"/>
      <c r="B33" s="490" t="s">
        <v>2608</v>
      </c>
      <c r="C33" s="491"/>
      <c r="D33" s="491"/>
      <c r="E33" s="491"/>
      <c r="F33" s="492"/>
      <c r="G33" s="244" t="s">
        <v>2609</v>
      </c>
      <c r="H33" s="245"/>
      <c r="I33" s="245"/>
      <c r="J33" s="225"/>
      <c r="K33" s="225"/>
      <c r="L33" s="226"/>
      <c r="M33" s="62"/>
      <c r="N33" s="155"/>
    </row>
    <row r="34" spans="1:29" s="218" customFormat="1" ht="90.75" customHeight="1" x14ac:dyDescent="0.25">
      <c r="A34" s="216"/>
      <c r="B34" s="212" t="s">
        <v>2147</v>
      </c>
      <c r="C34" s="171" t="s">
        <v>2143</v>
      </c>
      <c r="D34" s="171" t="s">
        <v>2460</v>
      </c>
      <c r="E34" s="171" t="s">
        <v>2950</v>
      </c>
      <c r="F34" s="172" t="s">
        <v>2144</v>
      </c>
      <c r="G34" s="212" t="s">
        <v>1715</v>
      </c>
      <c r="H34" s="171" t="s">
        <v>2576</v>
      </c>
      <c r="I34" s="172" t="s">
        <v>2577</v>
      </c>
      <c r="J34" s="173" t="s">
        <v>2573</v>
      </c>
      <c r="K34" s="171" t="s">
        <v>2574</v>
      </c>
      <c r="L34" s="172" t="s">
        <v>2575</v>
      </c>
      <c r="M34" s="227"/>
      <c r="N34" s="216"/>
      <c r="O34" s="217"/>
      <c r="P34" s="217"/>
      <c r="Q34" s="217"/>
      <c r="R34" s="217"/>
      <c r="S34" s="217"/>
      <c r="T34" s="217"/>
      <c r="U34" s="61"/>
      <c r="V34" s="217"/>
      <c r="W34" s="217"/>
      <c r="X34" s="217"/>
      <c r="Y34" s="217"/>
      <c r="Z34" s="217"/>
      <c r="AA34" s="217"/>
      <c r="AB34" s="217"/>
      <c r="AC34" s="217"/>
    </row>
    <row r="35" spans="1:29" x14ac:dyDescent="0.25">
      <c r="A35" s="155"/>
      <c r="B35" s="174" t="s">
        <v>2421</v>
      </c>
      <c r="C35" s="228" t="s">
        <v>1602</v>
      </c>
      <c r="D35" s="44">
        <v>1000</v>
      </c>
      <c r="E35" s="229">
        <f>IF(C35="", "", VLOOKUP(C35,'Lookup Tables'!$G$12:$H$103, 2, FALSE))</f>
        <v>1.3</v>
      </c>
      <c r="F35" s="35">
        <f t="shared" ref="F35:F46" si="0">IF(E35="", "", D35*E35)</f>
        <v>1300</v>
      </c>
      <c r="G35" s="175" t="s">
        <v>1702</v>
      </c>
      <c r="H35" s="129">
        <f>IF(G35="","",VLOOKUP(G35,'Lookup Tables'!$E$4:$G$8,2,FALSE))</f>
        <v>0.34</v>
      </c>
      <c r="I35" s="148">
        <f>IF(G35="","",VLOOKUP(G35,'Lookup Tables'!$E$4:$G$8,3,FALSE))</f>
        <v>0.12</v>
      </c>
      <c r="J35" s="153">
        <f>IF(G35="","",(F35-(SUMIF($B$51:$B$80,B35,$H$51:$H$80)))/1000)</f>
        <v>1.3</v>
      </c>
      <c r="K35" s="129" t="str">
        <f>IF(OR(G35="",$D$18=""),"",J35*$D$20*(1+H35))</f>
        <v/>
      </c>
      <c r="L35" s="148" t="str">
        <f>IF(OR(G35="",$D$18=""),"",J35*$D$19*(1+I35))</f>
        <v/>
      </c>
      <c r="M35" s="62"/>
      <c r="N35" s="155"/>
    </row>
    <row r="36" spans="1:29" x14ac:dyDescent="0.25">
      <c r="A36" s="155"/>
      <c r="B36" s="185"/>
      <c r="C36" s="186"/>
      <c r="D36" s="187"/>
      <c r="E36" s="229" t="str">
        <f>IF(C36="", "", VLOOKUP(C36,'Lookup Tables'!$G$12:$H$103, 2, FALSE))</f>
        <v/>
      </c>
      <c r="F36" s="35" t="str">
        <f>IF(E36="", "", D36*E36)</f>
        <v/>
      </c>
      <c r="G36" s="213"/>
      <c r="H36" s="129" t="str">
        <f>IF(G36="","",VLOOKUP(G36,'Lookup Tables'!$E$4:$G$8,2,FALSE))</f>
        <v/>
      </c>
      <c r="I36" s="148" t="str">
        <f>IF(G36="","",VLOOKUP(G36,'Lookup Tables'!$E$4:$G$8,3,FALSE))</f>
        <v/>
      </c>
      <c r="J36" s="153" t="str">
        <f>IF(G36="","",(F36-(SUMIF($B$51:$B$80,B36,$H$51:$H$80)))/1000)</f>
        <v/>
      </c>
      <c r="K36" s="129" t="str">
        <f t="shared" ref="K36:K46" si="1">IF(OR(G36="",$D$18=""),"",J36*$D$20*(1+H36))</f>
        <v/>
      </c>
      <c r="L36" s="148" t="str">
        <f t="shared" ref="L36:L46" si="2">IF(OR(G36="",$D$18=""),"",J36*$D$19*(1+I36))</f>
        <v/>
      </c>
      <c r="M36" s="62"/>
      <c r="N36" s="155"/>
    </row>
    <row r="37" spans="1:29" x14ac:dyDescent="0.25">
      <c r="A37" s="155"/>
      <c r="B37" s="185"/>
      <c r="C37" s="186"/>
      <c r="D37" s="187"/>
      <c r="E37" s="229" t="str">
        <f>IF(C37="", "", VLOOKUP(C37,'Lookup Tables'!$G$12:$H$103, 2, FALSE))</f>
        <v/>
      </c>
      <c r="F37" s="35" t="str">
        <f t="shared" si="0"/>
        <v/>
      </c>
      <c r="G37" s="213"/>
      <c r="H37" s="129" t="str">
        <f>IF(G37="","",VLOOKUP(G37,'Lookup Tables'!$E$4:$G$8,2,FALSE))</f>
        <v/>
      </c>
      <c r="I37" s="148" t="str">
        <f>IF(G37="","",VLOOKUP(G37,'Lookup Tables'!$E$4:$G$8,3,FALSE))</f>
        <v/>
      </c>
      <c r="J37" s="153" t="str">
        <f t="shared" ref="J37:J46" si="3">IF(G37="","",(F37-(SUMIF($B$51:$B$80,B37,$H$51:$H$80)))/1000)</f>
        <v/>
      </c>
      <c r="K37" s="129" t="str">
        <f t="shared" si="1"/>
        <v/>
      </c>
      <c r="L37" s="148" t="str">
        <f t="shared" si="2"/>
        <v/>
      </c>
      <c r="M37" s="62"/>
      <c r="N37" s="155"/>
    </row>
    <row r="38" spans="1:29" x14ac:dyDescent="0.25">
      <c r="A38" s="155"/>
      <c r="B38" s="185"/>
      <c r="C38" s="186"/>
      <c r="D38" s="187"/>
      <c r="E38" s="229" t="str">
        <f>IF(C38="", "", VLOOKUP(C38,'Lookup Tables'!$G$12:$H$103, 2, FALSE))</f>
        <v/>
      </c>
      <c r="F38" s="35" t="str">
        <f t="shared" si="0"/>
        <v/>
      </c>
      <c r="G38" s="213"/>
      <c r="H38" s="129" t="str">
        <f>IF(G38="","",VLOOKUP(G38,'Lookup Tables'!$E$4:$G$8,2,FALSE))</f>
        <v/>
      </c>
      <c r="I38" s="148" t="str">
        <f>IF(G38="","",VLOOKUP(G38,'Lookup Tables'!$E$4:$G$8,3,FALSE))</f>
        <v/>
      </c>
      <c r="J38" s="153" t="str">
        <f t="shared" si="3"/>
        <v/>
      </c>
      <c r="K38" s="129" t="str">
        <f t="shared" si="1"/>
        <v/>
      </c>
      <c r="L38" s="148" t="str">
        <f t="shared" si="2"/>
        <v/>
      </c>
      <c r="M38" s="62"/>
      <c r="N38" s="155"/>
    </row>
    <row r="39" spans="1:29" x14ac:dyDescent="0.25">
      <c r="A39" s="155"/>
      <c r="B39" s="185"/>
      <c r="C39" s="186"/>
      <c r="D39" s="187"/>
      <c r="E39" s="229" t="str">
        <f>IF(C39="", "", VLOOKUP(C39,'Lookup Tables'!$G$12:$H$103, 2, FALSE))</f>
        <v/>
      </c>
      <c r="F39" s="35" t="str">
        <f t="shared" si="0"/>
        <v/>
      </c>
      <c r="G39" s="213"/>
      <c r="H39" s="129" t="str">
        <f>IF(G39="","",VLOOKUP(G39,'Lookup Tables'!$E$4:$G$8,2,FALSE))</f>
        <v/>
      </c>
      <c r="I39" s="148" t="str">
        <f>IF(G39="","",VLOOKUP(G39,'Lookup Tables'!$E$4:$G$8,3,FALSE))</f>
        <v/>
      </c>
      <c r="J39" s="153" t="str">
        <f t="shared" si="3"/>
        <v/>
      </c>
      <c r="K39" s="129" t="str">
        <f t="shared" si="1"/>
        <v/>
      </c>
      <c r="L39" s="148" t="str">
        <f t="shared" si="2"/>
        <v/>
      </c>
      <c r="M39" s="62"/>
      <c r="N39" s="155"/>
    </row>
    <row r="40" spans="1:29" x14ac:dyDescent="0.25">
      <c r="A40" s="155"/>
      <c r="B40" s="185"/>
      <c r="C40" s="186"/>
      <c r="D40" s="187"/>
      <c r="E40" s="229" t="str">
        <f>IF(C40="", "", VLOOKUP(C40,'Lookup Tables'!$G$12:$H$103, 2, FALSE))</f>
        <v/>
      </c>
      <c r="F40" s="35" t="str">
        <f t="shared" si="0"/>
        <v/>
      </c>
      <c r="G40" s="213"/>
      <c r="H40" s="129" t="str">
        <f>IF(G40="","",VLOOKUP(G40,'Lookup Tables'!$E$4:$G$8,2,FALSE))</f>
        <v/>
      </c>
      <c r="I40" s="148" t="str">
        <f>IF(G40="","",VLOOKUP(G40,'Lookup Tables'!$E$4:$G$8,3,FALSE))</f>
        <v/>
      </c>
      <c r="J40" s="153" t="str">
        <f t="shared" si="3"/>
        <v/>
      </c>
      <c r="K40" s="129" t="str">
        <f t="shared" si="1"/>
        <v/>
      </c>
      <c r="L40" s="148" t="str">
        <f t="shared" si="2"/>
        <v/>
      </c>
      <c r="M40" s="62"/>
      <c r="N40" s="155"/>
    </row>
    <row r="41" spans="1:29" x14ac:dyDescent="0.25">
      <c r="A41" s="155"/>
      <c r="B41" s="185"/>
      <c r="C41" s="186"/>
      <c r="D41" s="187"/>
      <c r="E41" s="229" t="str">
        <f>IF(C41="", "", VLOOKUP(C41,'Lookup Tables'!$G$12:$H$103, 2, FALSE))</f>
        <v/>
      </c>
      <c r="F41" s="35" t="str">
        <f t="shared" si="0"/>
        <v/>
      </c>
      <c r="G41" s="213"/>
      <c r="H41" s="129" t="str">
        <f>IF(G41="","",VLOOKUP(G41,'Lookup Tables'!$E$4:$G$8,2,FALSE))</f>
        <v/>
      </c>
      <c r="I41" s="148" t="str">
        <f>IF(G41="","",VLOOKUP(G41,'Lookup Tables'!$E$4:$G$8,3,FALSE))</f>
        <v/>
      </c>
      <c r="J41" s="153" t="str">
        <f t="shared" si="3"/>
        <v/>
      </c>
      <c r="K41" s="129" t="str">
        <f t="shared" si="1"/>
        <v/>
      </c>
      <c r="L41" s="148" t="str">
        <f t="shared" si="2"/>
        <v/>
      </c>
      <c r="M41" s="62"/>
      <c r="N41" s="155"/>
    </row>
    <row r="42" spans="1:29" x14ac:dyDescent="0.25">
      <c r="A42" s="155"/>
      <c r="B42" s="185"/>
      <c r="C42" s="186"/>
      <c r="D42" s="187"/>
      <c r="E42" s="229" t="str">
        <f>IF(C42="", "", VLOOKUP(C42,'Lookup Tables'!$G$12:$H$103, 2, FALSE))</f>
        <v/>
      </c>
      <c r="F42" s="35" t="str">
        <f t="shared" si="0"/>
        <v/>
      </c>
      <c r="G42" s="213"/>
      <c r="H42" s="129" t="str">
        <f>IF(G42="","",VLOOKUP(G42,'Lookup Tables'!$E$4:$G$8,2,FALSE))</f>
        <v/>
      </c>
      <c r="I42" s="148" t="str">
        <f>IF(G42="","",VLOOKUP(G42,'Lookup Tables'!$E$4:$G$8,3,FALSE))</f>
        <v/>
      </c>
      <c r="J42" s="153" t="str">
        <f t="shared" si="3"/>
        <v/>
      </c>
      <c r="K42" s="129" t="str">
        <f t="shared" si="1"/>
        <v/>
      </c>
      <c r="L42" s="148" t="str">
        <f t="shared" si="2"/>
        <v/>
      </c>
      <c r="M42" s="62"/>
      <c r="N42" s="155"/>
    </row>
    <row r="43" spans="1:29" x14ac:dyDescent="0.25">
      <c r="A43" s="155"/>
      <c r="B43" s="185"/>
      <c r="C43" s="186"/>
      <c r="D43" s="187"/>
      <c r="E43" s="229" t="str">
        <f>IF(C43="", "", VLOOKUP(C43,'Lookup Tables'!$G$12:$H$103, 2, FALSE))</f>
        <v/>
      </c>
      <c r="F43" s="35" t="str">
        <f t="shared" si="0"/>
        <v/>
      </c>
      <c r="G43" s="213"/>
      <c r="H43" s="129" t="str">
        <f>IF(G43="","",VLOOKUP(G43,'Lookup Tables'!$E$4:$G$8,2,FALSE))</f>
        <v/>
      </c>
      <c r="I43" s="148" t="str">
        <f>IF(G43="","",VLOOKUP(G43,'Lookup Tables'!$E$4:$G$8,3,FALSE))</f>
        <v/>
      </c>
      <c r="J43" s="153" t="str">
        <f t="shared" si="3"/>
        <v/>
      </c>
      <c r="K43" s="129" t="str">
        <f t="shared" si="1"/>
        <v/>
      </c>
      <c r="L43" s="148" t="str">
        <f t="shared" si="2"/>
        <v/>
      </c>
      <c r="M43" s="62"/>
      <c r="N43" s="155"/>
      <c r="U43" s="217"/>
    </row>
    <row r="44" spans="1:29" x14ac:dyDescent="0.25">
      <c r="A44" s="155"/>
      <c r="B44" s="185"/>
      <c r="C44" s="186"/>
      <c r="D44" s="187"/>
      <c r="E44" s="229" t="str">
        <f>IF(C44="", "", VLOOKUP(C44,'Lookup Tables'!$G$12:$H$103, 2, FALSE))</f>
        <v/>
      </c>
      <c r="F44" s="35" t="str">
        <f t="shared" si="0"/>
        <v/>
      </c>
      <c r="G44" s="213"/>
      <c r="H44" s="129" t="str">
        <f>IF(G44="","",VLOOKUP(G44,'Lookup Tables'!$E$4:$G$8,2,FALSE))</f>
        <v/>
      </c>
      <c r="I44" s="148" t="str">
        <f>IF(G44="","",VLOOKUP(G44,'Lookup Tables'!$E$4:$G$8,3,FALSE))</f>
        <v/>
      </c>
      <c r="J44" s="153" t="str">
        <f t="shared" si="3"/>
        <v/>
      </c>
      <c r="K44" s="129" t="str">
        <f t="shared" si="1"/>
        <v/>
      </c>
      <c r="L44" s="148" t="str">
        <f t="shared" si="2"/>
        <v/>
      </c>
      <c r="M44" s="62"/>
      <c r="N44" s="155"/>
    </row>
    <row r="45" spans="1:29" x14ac:dyDescent="0.25">
      <c r="A45" s="155"/>
      <c r="B45" s="185"/>
      <c r="C45" s="186"/>
      <c r="D45" s="187"/>
      <c r="E45" s="229" t="str">
        <f>IF(C45="", "", VLOOKUP(C45,'Lookup Tables'!$G$12:$H$103, 2, FALSE))</f>
        <v/>
      </c>
      <c r="F45" s="35" t="str">
        <f t="shared" si="0"/>
        <v/>
      </c>
      <c r="G45" s="213"/>
      <c r="H45" s="129" t="str">
        <f>IF(G45="","",VLOOKUP(G45,'Lookup Tables'!$E$4:$G$8,2,FALSE))</f>
        <v/>
      </c>
      <c r="I45" s="148" t="str">
        <f>IF(G45="","",VLOOKUP(G45,'Lookup Tables'!$E$4:$G$8,3,FALSE))</f>
        <v/>
      </c>
      <c r="J45" s="153" t="str">
        <f t="shared" si="3"/>
        <v/>
      </c>
      <c r="K45" s="129" t="str">
        <f t="shared" si="1"/>
        <v/>
      </c>
      <c r="L45" s="148" t="str">
        <f t="shared" si="2"/>
        <v/>
      </c>
      <c r="M45" s="62"/>
      <c r="N45" s="155"/>
    </row>
    <row r="46" spans="1:29" ht="15.75" thickBot="1" x14ac:dyDescent="0.3">
      <c r="A46" s="155"/>
      <c r="B46" s="188"/>
      <c r="C46" s="189"/>
      <c r="D46" s="190"/>
      <c r="E46" s="224" t="str">
        <f>IF(C46="", "", VLOOKUP(C46,'Lookup Tables'!$G$12:$H$103, 2, FALSE))</f>
        <v/>
      </c>
      <c r="F46" s="34" t="str">
        <f t="shared" si="0"/>
        <v/>
      </c>
      <c r="G46" s="214"/>
      <c r="H46" s="43" t="str">
        <f>IF(G46="","",VLOOKUP(G46,'Lookup Tables'!$E$4:$G$8,2,FALSE))</f>
        <v/>
      </c>
      <c r="I46" s="150" t="str">
        <f>IF(G46="","",VLOOKUP(G46,'Lookup Tables'!$E$4:$G$8,3,FALSE))</f>
        <v/>
      </c>
      <c r="J46" s="154" t="str">
        <f t="shared" si="3"/>
        <v/>
      </c>
      <c r="K46" s="43" t="str">
        <f t="shared" si="1"/>
        <v/>
      </c>
      <c r="L46" s="150" t="str">
        <f t="shared" si="2"/>
        <v/>
      </c>
      <c r="M46" s="62"/>
      <c r="N46" s="155"/>
      <c r="U46" s="217"/>
    </row>
    <row r="47" spans="1:29" s="218" customFormat="1" ht="21" customHeight="1" thickBot="1" x14ac:dyDescent="0.3">
      <c r="A47" s="216"/>
      <c r="B47" s="216"/>
      <c r="C47" s="216"/>
      <c r="D47" s="230" t="str">
        <f>IF(SUM(D36:D46)=0, "", SUM(D36:D46))</f>
        <v/>
      </c>
      <c r="E47" s="216"/>
      <c r="F47" s="36" t="str">
        <f>IF(SUM(F36:F46)=0,"",SUM(F36:F46))</f>
        <v/>
      </c>
      <c r="G47" s="216"/>
      <c r="H47" s="216"/>
      <c r="I47" s="216"/>
      <c r="J47" s="227"/>
      <c r="K47" s="227"/>
      <c r="L47" s="227"/>
      <c r="M47" s="227"/>
      <c r="N47" s="216"/>
      <c r="O47" s="217"/>
      <c r="P47" s="217"/>
      <c r="Q47" s="217"/>
      <c r="R47" s="217"/>
      <c r="S47" s="217"/>
      <c r="T47" s="217"/>
      <c r="U47" s="61"/>
      <c r="V47" s="217"/>
      <c r="W47" s="217"/>
      <c r="X47" s="217"/>
      <c r="Y47" s="217"/>
      <c r="Z47" s="217"/>
      <c r="AA47" s="217"/>
      <c r="AB47" s="217"/>
      <c r="AC47" s="217"/>
    </row>
    <row r="48" spans="1:29" ht="19.5" customHeight="1" thickBot="1" x14ac:dyDescent="0.3">
      <c r="A48" s="155"/>
      <c r="B48" s="155"/>
      <c r="C48" s="155"/>
      <c r="D48" s="155"/>
      <c r="E48" s="155"/>
      <c r="F48" s="155"/>
      <c r="G48" s="155"/>
      <c r="H48" s="155"/>
      <c r="I48" s="155"/>
      <c r="J48" s="155"/>
      <c r="K48" s="155"/>
      <c r="L48" s="155"/>
      <c r="M48" s="155"/>
      <c r="N48" s="61"/>
    </row>
    <row r="49" spans="1:29" ht="19.5" thickBot="1" x14ac:dyDescent="0.35">
      <c r="A49" s="155"/>
      <c r="B49" s="481" t="s">
        <v>2442</v>
      </c>
      <c r="C49" s="482"/>
      <c r="D49" s="482"/>
      <c r="E49" s="482"/>
      <c r="F49" s="482"/>
      <c r="G49" s="482"/>
      <c r="H49" s="483"/>
      <c r="I49" s="155"/>
      <c r="J49" s="155"/>
      <c r="K49" s="155"/>
      <c r="L49" s="155"/>
      <c r="M49" s="155"/>
      <c r="N49" s="61"/>
    </row>
    <row r="50" spans="1:29" s="218" customFormat="1" ht="65.25" customHeight="1" x14ac:dyDescent="0.25">
      <c r="A50" s="216"/>
      <c r="B50" s="180" t="s">
        <v>2147</v>
      </c>
      <c r="C50" s="179" t="s">
        <v>2148</v>
      </c>
      <c r="D50" s="179" t="s">
        <v>2149</v>
      </c>
      <c r="E50" s="179" t="s">
        <v>2150</v>
      </c>
      <c r="F50" s="179" t="s">
        <v>2151</v>
      </c>
      <c r="G50" s="179" t="s">
        <v>2152</v>
      </c>
      <c r="H50" s="231" t="s">
        <v>2153</v>
      </c>
      <c r="I50" s="216"/>
      <c r="J50" s="216"/>
      <c r="K50" s="216"/>
      <c r="L50" s="216"/>
      <c r="M50" s="216"/>
      <c r="N50" s="217"/>
      <c r="O50" s="217"/>
      <c r="P50" s="217"/>
      <c r="Q50" s="217"/>
      <c r="R50" s="217"/>
      <c r="S50" s="217"/>
      <c r="T50" s="217"/>
      <c r="U50" s="61"/>
      <c r="V50" s="217"/>
      <c r="W50" s="217"/>
      <c r="X50" s="217"/>
      <c r="Y50" s="217"/>
      <c r="Z50" s="217"/>
      <c r="AA50" s="217"/>
      <c r="AB50" s="217"/>
      <c r="AC50" s="217"/>
    </row>
    <row r="51" spans="1:29" ht="30" x14ac:dyDescent="0.25">
      <c r="A51" s="155"/>
      <c r="B51" s="175" t="s">
        <v>2168</v>
      </c>
      <c r="C51" s="229" t="s">
        <v>1723</v>
      </c>
      <c r="D51" s="228" t="s">
        <v>2619</v>
      </c>
      <c r="E51" s="229">
        <v>155</v>
      </c>
      <c r="F51" s="229" t="s">
        <v>1724</v>
      </c>
      <c r="G51" s="58">
        <f>IF(F51="","", IF(ISERROR(VLOOKUP(F51, '06 Wattage Table'!$A$3:$G$962,7,0)),"N/A",VLOOKUP(F51,'06 Wattage Table'!$A$3:$G$962,7,0)))</f>
        <v>59</v>
      </c>
      <c r="H51" s="35">
        <f>IF(F51="", "", IF(G51="N/A", "N/A", E51*G51))</f>
        <v>9145</v>
      </c>
      <c r="I51" s="232"/>
      <c r="J51" s="232"/>
      <c r="K51" s="232"/>
      <c r="L51" s="232"/>
      <c r="M51" s="232"/>
      <c r="N51" s="61"/>
    </row>
    <row r="52" spans="1:29" x14ac:dyDescent="0.25">
      <c r="A52" s="155"/>
      <c r="B52" s="185"/>
      <c r="C52" s="247"/>
      <c r="D52" s="247"/>
      <c r="E52" s="247"/>
      <c r="F52" s="247"/>
      <c r="G52" s="37" t="str">
        <f>IF(F52="","", IF(ISERROR(VLOOKUP(F52, '06 Wattage Table'!$A$3:$G$962,7,0)),"N/A",VLOOKUP(F52,'06 Wattage Table'!$A$3:$G$962,7,0)))</f>
        <v/>
      </c>
      <c r="H52" s="38" t="str">
        <f>IF(F52="", "", IF(G52="N/A", "N/A", E52*G52))</f>
        <v/>
      </c>
      <c r="I52" s="232"/>
      <c r="J52" s="232"/>
      <c r="K52" s="232"/>
      <c r="L52" s="232"/>
      <c r="M52" s="232"/>
      <c r="N52" s="61"/>
    </row>
    <row r="53" spans="1:29" x14ac:dyDescent="0.25">
      <c r="A53" s="155"/>
      <c r="B53" s="185"/>
      <c r="C53" s="247"/>
      <c r="D53" s="247"/>
      <c r="E53" s="247"/>
      <c r="F53" s="247"/>
      <c r="G53" s="37" t="str">
        <f>IF(F53="","", IF(ISERROR(VLOOKUP(F53, '06 Wattage Table'!$A$3:$G$962,7,0)),"N/A",VLOOKUP(F53,'06 Wattage Table'!$A$3:$G$962,7,0)))</f>
        <v/>
      </c>
      <c r="H53" s="38" t="str">
        <f t="shared" ref="H53:H80" si="4">IF(F53="", "", IF(G53="N/A", "N/A", E53*G53))</f>
        <v/>
      </c>
      <c r="I53" s="233"/>
      <c r="J53" s="233"/>
      <c r="K53" s="233"/>
      <c r="L53" s="233"/>
      <c r="M53" s="234"/>
      <c r="N53" s="61"/>
    </row>
    <row r="54" spans="1:29" x14ac:dyDescent="0.25">
      <c r="A54" s="155"/>
      <c r="B54" s="185"/>
      <c r="C54" s="247"/>
      <c r="D54" s="247"/>
      <c r="E54" s="247"/>
      <c r="F54" s="247"/>
      <c r="G54" s="37" t="str">
        <f>IF(F54="","", IF(ISERROR(VLOOKUP(F54, '06 Wattage Table'!$A$3:$G$962,7,0)),"N/A",VLOOKUP(F54,'06 Wattage Table'!$A$3:$G$962,7,0)))</f>
        <v/>
      </c>
      <c r="H54" s="35" t="str">
        <f t="shared" si="4"/>
        <v/>
      </c>
      <c r="I54" s="155"/>
      <c r="J54" s="155"/>
      <c r="K54" s="155"/>
      <c r="L54" s="155"/>
      <c r="M54" s="155"/>
      <c r="N54" s="61"/>
    </row>
    <row r="55" spans="1:29" x14ac:dyDescent="0.25">
      <c r="A55" s="155"/>
      <c r="B55" s="185"/>
      <c r="C55" s="247"/>
      <c r="D55" s="247"/>
      <c r="E55" s="247"/>
      <c r="F55" s="247"/>
      <c r="G55" s="37" t="str">
        <f>IF(F55="","", IF(ISERROR(VLOOKUP(F55, '06 Wattage Table'!$A$3:$G$962,7,0)),"N/A",VLOOKUP(F55,'06 Wattage Table'!$A$3:$G$962,7,0)))</f>
        <v/>
      </c>
      <c r="H55" s="35" t="str">
        <f t="shared" si="4"/>
        <v/>
      </c>
      <c r="I55" s="155"/>
      <c r="J55" s="155"/>
      <c r="K55" s="155"/>
      <c r="L55" s="155"/>
      <c r="M55" s="155"/>
      <c r="N55" s="61"/>
    </row>
    <row r="56" spans="1:29" x14ac:dyDescent="0.25">
      <c r="A56" s="155"/>
      <c r="B56" s="185"/>
      <c r="C56" s="247"/>
      <c r="D56" s="247"/>
      <c r="E56" s="247"/>
      <c r="F56" s="247"/>
      <c r="G56" s="37" t="str">
        <f>IF(F56="","", IF(ISERROR(VLOOKUP(F56, '06 Wattage Table'!$A$3:$G$962,7,0)),"N/A",VLOOKUP(F56,'06 Wattage Table'!$A$3:$G$962,7,0)))</f>
        <v/>
      </c>
      <c r="H56" s="35" t="str">
        <f t="shared" si="4"/>
        <v/>
      </c>
      <c r="I56" s="232"/>
      <c r="J56" s="232"/>
      <c r="K56" s="232"/>
      <c r="L56" s="232"/>
      <c r="M56" s="232"/>
      <c r="N56" s="61"/>
    </row>
    <row r="57" spans="1:29" x14ac:dyDescent="0.25">
      <c r="A57" s="155"/>
      <c r="B57" s="185"/>
      <c r="C57" s="247"/>
      <c r="D57" s="247"/>
      <c r="E57" s="247"/>
      <c r="F57" s="247"/>
      <c r="G57" s="37" t="str">
        <f>IF(F57="","", IF(ISERROR(VLOOKUP(F57, '06 Wattage Table'!$A$3:$G$962,7,0)),"N/A",VLOOKUP(F57,'06 Wattage Table'!$A$3:$G$962,7,0)))</f>
        <v/>
      </c>
      <c r="H57" s="35" t="str">
        <f t="shared" si="4"/>
        <v/>
      </c>
      <c r="I57" s="233"/>
      <c r="J57" s="233"/>
      <c r="K57" s="233"/>
      <c r="L57" s="233"/>
      <c r="M57" s="234"/>
      <c r="N57" s="61"/>
    </row>
    <row r="58" spans="1:29" x14ac:dyDescent="0.25">
      <c r="A58" s="155"/>
      <c r="B58" s="185"/>
      <c r="C58" s="247"/>
      <c r="D58" s="247"/>
      <c r="E58" s="247"/>
      <c r="F58" s="247"/>
      <c r="G58" s="37" t="str">
        <f>IF(F58="","", IF(ISERROR(VLOOKUP(F58, '06 Wattage Table'!$A$3:$G$962,7,0)),"N/A",VLOOKUP(F58,'06 Wattage Table'!$A$3:$G$962,7,0)))</f>
        <v/>
      </c>
      <c r="H58" s="35" t="str">
        <f t="shared" si="4"/>
        <v/>
      </c>
      <c r="I58" s="155"/>
      <c r="J58" s="155"/>
      <c r="K58" s="155"/>
      <c r="L58" s="155"/>
      <c r="M58" s="155"/>
      <c r="N58" s="61"/>
    </row>
    <row r="59" spans="1:29" x14ac:dyDescent="0.25">
      <c r="A59" s="155"/>
      <c r="B59" s="185"/>
      <c r="C59" s="247"/>
      <c r="D59" s="247"/>
      <c r="E59" s="247"/>
      <c r="F59" s="247"/>
      <c r="G59" s="37" t="str">
        <f>IF(F59="","", IF(ISERROR(VLOOKUP(F59, '06 Wattage Table'!$A$3:$G$962,7,0)),"N/A",VLOOKUP(F59,'06 Wattage Table'!$A$3:$G$962,7,0)))</f>
        <v/>
      </c>
      <c r="H59" s="35" t="str">
        <f t="shared" si="4"/>
        <v/>
      </c>
      <c r="I59" s="232"/>
      <c r="J59" s="232"/>
      <c r="K59" s="232"/>
      <c r="L59" s="232"/>
      <c r="M59" s="232"/>
      <c r="N59" s="61"/>
    </row>
    <row r="60" spans="1:29" x14ac:dyDescent="0.25">
      <c r="A60" s="155"/>
      <c r="B60" s="185"/>
      <c r="C60" s="247"/>
      <c r="D60" s="247"/>
      <c r="E60" s="247"/>
      <c r="F60" s="247"/>
      <c r="G60" s="37" t="str">
        <f>IF(F60="","", IF(ISERROR(VLOOKUP(F60, '06 Wattage Table'!$A$3:$G$962,7,0)),"N/A",VLOOKUP(F60,'06 Wattage Table'!$A$3:$G$962,7,0)))</f>
        <v/>
      </c>
      <c r="H60" s="35" t="str">
        <f t="shared" si="4"/>
        <v/>
      </c>
      <c r="I60" s="233"/>
      <c r="J60" s="233"/>
      <c r="K60" s="233"/>
      <c r="L60" s="233"/>
      <c r="M60" s="234"/>
      <c r="N60" s="61"/>
    </row>
    <row r="61" spans="1:29" x14ac:dyDescent="0.25">
      <c r="A61" s="155"/>
      <c r="B61" s="185"/>
      <c r="C61" s="247"/>
      <c r="D61" s="247"/>
      <c r="E61" s="247"/>
      <c r="F61" s="247"/>
      <c r="G61" s="37" t="str">
        <f>IF(F61="","", IF(ISERROR(VLOOKUP(F61, '06 Wattage Table'!$A$3:$G$962,7,0)),"N/A",VLOOKUP(F61,'06 Wattage Table'!$A$3:$G$962,7,0)))</f>
        <v/>
      </c>
      <c r="H61" s="35" t="str">
        <f t="shared" si="4"/>
        <v/>
      </c>
      <c r="I61" s="155"/>
      <c r="J61" s="155"/>
      <c r="K61" s="155"/>
      <c r="L61" s="155"/>
      <c r="M61" s="155"/>
      <c r="N61" s="61"/>
    </row>
    <row r="62" spans="1:29" x14ac:dyDescent="0.25">
      <c r="A62" s="155"/>
      <c r="B62" s="185"/>
      <c r="C62" s="247"/>
      <c r="D62" s="247"/>
      <c r="E62" s="247"/>
      <c r="F62" s="247"/>
      <c r="G62" s="37" t="str">
        <f>IF(F62="","", IF(ISERROR(VLOOKUP(F62, '06 Wattage Table'!$A$3:$G$962,7,0)),"N/A",VLOOKUP(F62,'06 Wattage Table'!$A$3:$G$962,7,0)))</f>
        <v/>
      </c>
      <c r="H62" s="35" t="str">
        <f t="shared" si="4"/>
        <v/>
      </c>
      <c r="I62" s="232"/>
      <c r="J62" s="232"/>
      <c r="K62" s="232"/>
      <c r="L62" s="232"/>
      <c r="M62" s="232"/>
      <c r="N62" s="61"/>
    </row>
    <row r="63" spans="1:29" x14ac:dyDescent="0.25">
      <c r="A63" s="155"/>
      <c r="B63" s="185"/>
      <c r="C63" s="247"/>
      <c r="D63" s="247"/>
      <c r="E63" s="247"/>
      <c r="F63" s="247"/>
      <c r="G63" s="37" t="str">
        <f>IF(F63="","", IF(ISERROR(VLOOKUP(F63, '06 Wattage Table'!$A$3:$G$962,7,0)),"N/A",VLOOKUP(F63,'06 Wattage Table'!$A$3:$G$962,7,0)))</f>
        <v/>
      </c>
      <c r="H63" s="35" t="str">
        <f t="shared" si="4"/>
        <v/>
      </c>
      <c r="I63" s="233"/>
      <c r="J63" s="233"/>
      <c r="K63" s="233"/>
      <c r="L63" s="233"/>
      <c r="M63" s="234"/>
      <c r="N63" s="61"/>
    </row>
    <row r="64" spans="1:29" x14ac:dyDescent="0.25">
      <c r="A64" s="155"/>
      <c r="B64" s="185"/>
      <c r="C64" s="247"/>
      <c r="D64" s="247"/>
      <c r="E64" s="247"/>
      <c r="F64" s="247"/>
      <c r="G64" s="37" t="str">
        <f>IF(F64="","", IF(ISERROR(VLOOKUP(F64, '06 Wattage Table'!$A$3:$G$962,7,0)),"N/A",VLOOKUP(F64,'06 Wattage Table'!$A$3:$G$962,7,0)))</f>
        <v/>
      </c>
      <c r="H64" s="35" t="str">
        <f t="shared" si="4"/>
        <v/>
      </c>
      <c r="I64" s="155"/>
      <c r="J64" s="155"/>
      <c r="K64" s="155"/>
      <c r="L64" s="155"/>
      <c r="M64" s="155"/>
      <c r="N64" s="61"/>
    </row>
    <row r="65" spans="1:14" x14ac:dyDescent="0.25">
      <c r="A65" s="155"/>
      <c r="B65" s="185"/>
      <c r="C65" s="247"/>
      <c r="D65" s="247"/>
      <c r="E65" s="247"/>
      <c r="F65" s="247"/>
      <c r="G65" s="37" t="str">
        <f>IF(F65="","", IF(ISERROR(VLOOKUP(F65, '06 Wattage Table'!$A$3:$G$962,7,0)),"N/A",VLOOKUP(F65,'06 Wattage Table'!$A$3:$G$962,7,0)))</f>
        <v/>
      </c>
      <c r="H65" s="35" t="str">
        <f t="shared" si="4"/>
        <v/>
      </c>
      <c r="I65" s="155"/>
      <c r="J65" s="155"/>
      <c r="K65" s="155"/>
      <c r="L65" s="155"/>
      <c r="M65" s="155"/>
      <c r="N65" s="61"/>
    </row>
    <row r="66" spans="1:14" x14ac:dyDescent="0.25">
      <c r="A66" s="155"/>
      <c r="B66" s="185"/>
      <c r="C66" s="247"/>
      <c r="D66" s="247"/>
      <c r="E66" s="247"/>
      <c r="F66" s="247"/>
      <c r="G66" s="37" t="str">
        <f>IF(F66="","", IF(ISERROR(VLOOKUP(F66, '06 Wattage Table'!$A$3:$G$962,7,0)),"N/A",VLOOKUP(F66,'06 Wattage Table'!$A$3:$G$962,7,0)))</f>
        <v/>
      </c>
      <c r="H66" s="35" t="str">
        <f t="shared" si="4"/>
        <v/>
      </c>
      <c r="I66" s="232"/>
      <c r="J66" s="232"/>
      <c r="K66" s="232"/>
      <c r="L66" s="232"/>
      <c r="M66" s="232"/>
      <c r="N66" s="61"/>
    </row>
    <row r="67" spans="1:14" x14ac:dyDescent="0.25">
      <c r="A67" s="155"/>
      <c r="B67" s="185"/>
      <c r="C67" s="247"/>
      <c r="D67" s="247"/>
      <c r="E67" s="247"/>
      <c r="F67" s="247"/>
      <c r="G67" s="37" t="str">
        <f>IF(F67="","", IF(ISERROR(VLOOKUP(F67, '06 Wattage Table'!$A$3:$G$962,7,0)),"N/A",VLOOKUP(F67,'06 Wattage Table'!$A$3:$G$962,7,0)))</f>
        <v/>
      </c>
      <c r="H67" s="35" t="str">
        <f t="shared" si="4"/>
        <v/>
      </c>
      <c r="I67" s="233"/>
      <c r="J67" s="233"/>
      <c r="K67" s="233"/>
      <c r="L67" s="233"/>
      <c r="M67" s="234"/>
      <c r="N67" s="61"/>
    </row>
    <row r="68" spans="1:14" x14ac:dyDescent="0.25">
      <c r="A68" s="155"/>
      <c r="B68" s="185"/>
      <c r="C68" s="247"/>
      <c r="D68" s="247"/>
      <c r="E68" s="247"/>
      <c r="F68" s="247"/>
      <c r="G68" s="37" t="str">
        <f>IF(F68="","", IF(ISERROR(VLOOKUP(F68, '06 Wattage Table'!$A$3:$G$962,7,0)),"N/A",VLOOKUP(F68,'06 Wattage Table'!$A$3:$G$962,7,0)))</f>
        <v/>
      </c>
      <c r="H68" s="35" t="str">
        <f t="shared" si="4"/>
        <v/>
      </c>
      <c r="I68" s="155"/>
      <c r="J68" s="155"/>
      <c r="K68" s="155"/>
      <c r="L68" s="155"/>
      <c r="M68" s="155"/>
      <c r="N68" s="61"/>
    </row>
    <row r="69" spans="1:14" x14ac:dyDescent="0.25">
      <c r="A69" s="155"/>
      <c r="B69" s="185"/>
      <c r="C69" s="247"/>
      <c r="D69" s="247"/>
      <c r="E69" s="247"/>
      <c r="F69" s="247"/>
      <c r="G69" s="37" t="str">
        <f>IF(F69="","", IF(ISERROR(VLOOKUP(F69, '06 Wattage Table'!$A$3:$G$962,7,0)),"N/A",VLOOKUP(F69,'06 Wattage Table'!$A$3:$G$962,7,0)))</f>
        <v/>
      </c>
      <c r="H69" s="35" t="str">
        <f t="shared" si="4"/>
        <v/>
      </c>
      <c r="I69" s="232"/>
      <c r="J69" s="232"/>
      <c r="K69" s="232"/>
      <c r="L69" s="232"/>
      <c r="M69" s="232"/>
      <c r="N69" s="61"/>
    </row>
    <row r="70" spans="1:14" x14ac:dyDescent="0.25">
      <c r="A70" s="155"/>
      <c r="B70" s="185"/>
      <c r="C70" s="247"/>
      <c r="D70" s="247"/>
      <c r="E70" s="247"/>
      <c r="F70" s="247"/>
      <c r="G70" s="37" t="str">
        <f>IF(F70="","", IF(ISERROR(VLOOKUP(F70, '06 Wattage Table'!$A$3:$G$962,7,0)),"N/A",VLOOKUP(F70,'06 Wattage Table'!$A$3:$G$962,7,0)))</f>
        <v/>
      </c>
      <c r="H70" s="35" t="str">
        <f t="shared" si="4"/>
        <v/>
      </c>
      <c r="I70" s="233"/>
      <c r="J70" s="233"/>
      <c r="K70" s="233"/>
      <c r="L70" s="233"/>
      <c r="M70" s="234"/>
      <c r="N70" s="61"/>
    </row>
    <row r="71" spans="1:14" x14ac:dyDescent="0.25">
      <c r="A71" s="155"/>
      <c r="B71" s="185"/>
      <c r="C71" s="247"/>
      <c r="D71" s="247"/>
      <c r="E71" s="247"/>
      <c r="F71" s="247"/>
      <c r="G71" s="37" t="str">
        <f>IF(F71="","", IF(ISERROR(VLOOKUP(F71, '06 Wattage Table'!$A$3:$G$962,7,0)),"N/A",VLOOKUP(F71,'06 Wattage Table'!$A$3:$G$962,7,0)))</f>
        <v/>
      </c>
      <c r="H71" s="35" t="str">
        <f t="shared" si="4"/>
        <v/>
      </c>
      <c r="I71" s="155"/>
      <c r="J71" s="155"/>
      <c r="K71" s="155"/>
      <c r="L71" s="155"/>
      <c r="M71" s="155"/>
      <c r="N71" s="61"/>
    </row>
    <row r="72" spans="1:14" x14ac:dyDescent="0.25">
      <c r="A72" s="155"/>
      <c r="B72" s="185"/>
      <c r="C72" s="247"/>
      <c r="D72" s="247"/>
      <c r="E72" s="247"/>
      <c r="F72" s="247"/>
      <c r="G72" s="37" t="str">
        <f>IF(F72="","", IF(ISERROR(VLOOKUP(F72, '06 Wattage Table'!$A$3:$G$962,7,0)),"N/A",VLOOKUP(F72,'06 Wattage Table'!$A$3:$G$962,7,0)))</f>
        <v/>
      </c>
      <c r="H72" s="35" t="str">
        <f t="shared" si="4"/>
        <v/>
      </c>
      <c r="I72" s="232"/>
      <c r="J72" s="232"/>
      <c r="K72" s="232"/>
      <c r="L72" s="232"/>
      <c r="M72" s="232"/>
      <c r="N72" s="61"/>
    </row>
    <row r="73" spans="1:14" x14ac:dyDescent="0.25">
      <c r="A73" s="155"/>
      <c r="B73" s="185"/>
      <c r="C73" s="247"/>
      <c r="D73" s="247"/>
      <c r="E73" s="247"/>
      <c r="F73" s="247"/>
      <c r="G73" s="37" t="str">
        <f>IF(F73="","", IF(ISERROR(VLOOKUP(F73, '06 Wattage Table'!$A$3:$G$962,7,0)),"N/A",VLOOKUP(F73,'06 Wattage Table'!$A$3:$G$962,7,0)))</f>
        <v/>
      </c>
      <c r="H73" s="35" t="str">
        <f t="shared" si="4"/>
        <v/>
      </c>
      <c r="I73" s="233"/>
      <c r="J73" s="233"/>
      <c r="K73" s="233"/>
      <c r="L73" s="233"/>
      <c r="M73" s="234"/>
      <c r="N73" s="61"/>
    </row>
    <row r="74" spans="1:14" x14ac:dyDescent="0.25">
      <c r="A74" s="155"/>
      <c r="B74" s="185"/>
      <c r="C74" s="247"/>
      <c r="D74" s="247"/>
      <c r="E74" s="247"/>
      <c r="F74" s="247"/>
      <c r="G74" s="37" t="str">
        <f>IF(F74="","", IF(ISERROR(VLOOKUP(F74, '06 Wattage Table'!$A$3:$G$962,7,0)),"N/A",VLOOKUP(F74,'06 Wattage Table'!$A$3:$G$962,7,0)))</f>
        <v/>
      </c>
      <c r="H74" s="35" t="str">
        <f t="shared" si="4"/>
        <v/>
      </c>
      <c r="I74" s="155"/>
      <c r="J74" s="155"/>
      <c r="K74" s="155"/>
      <c r="L74" s="155"/>
      <c r="M74" s="155"/>
      <c r="N74" s="61"/>
    </row>
    <row r="75" spans="1:14" x14ac:dyDescent="0.25">
      <c r="A75" s="155"/>
      <c r="B75" s="185"/>
      <c r="C75" s="247"/>
      <c r="D75" s="247"/>
      <c r="E75" s="247"/>
      <c r="F75" s="247"/>
      <c r="G75" s="37" t="str">
        <f>IF(F75="","", IF(ISERROR(VLOOKUP(F75, '06 Wattage Table'!$A$3:$G$962,7,0)),"N/A",VLOOKUP(F75,'06 Wattage Table'!$A$3:$G$962,7,0)))</f>
        <v/>
      </c>
      <c r="H75" s="35" t="str">
        <f t="shared" si="4"/>
        <v/>
      </c>
      <c r="I75" s="232"/>
      <c r="J75" s="232"/>
      <c r="K75" s="232"/>
      <c r="L75" s="232"/>
      <c r="M75" s="232"/>
      <c r="N75" s="61"/>
    </row>
    <row r="76" spans="1:14" x14ac:dyDescent="0.25">
      <c r="A76" s="155"/>
      <c r="B76" s="185"/>
      <c r="C76" s="247"/>
      <c r="D76" s="247"/>
      <c r="E76" s="247"/>
      <c r="F76" s="247"/>
      <c r="G76" s="37" t="str">
        <f>IF(F76="","", IF(ISERROR(VLOOKUP(F76, '06 Wattage Table'!$A$3:$G$962,7,0)),"N/A",VLOOKUP(F76,'06 Wattage Table'!$A$3:$G$962,7,0)))</f>
        <v/>
      </c>
      <c r="H76" s="35" t="str">
        <f t="shared" si="4"/>
        <v/>
      </c>
      <c r="I76" s="233"/>
      <c r="J76" s="233"/>
      <c r="K76" s="233"/>
      <c r="L76" s="233"/>
      <c r="M76" s="234"/>
      <c r="N76" s="61"/>
    </row>
    <row r="77" spans="1:14" x14ac:dyDescent="0.25">
      <c r="A77" s="155"/>
      <c r="B77" s="185"/>
      <c r="C77" s="247"/>
      <c r="D77" s="247"/>
      <c r="E77" s="247"/>
      <c r="F77" s="247"/>
      <c r="G77" s="37" t="str">
        <f>IF(F77="","", IF(ISERROR(VLOOKUP(F77, '06 Wattage Table'!$A$3:$G$962,7,0)),"N/A",VLOOKUP(F77,'06 Wattage Table'!$A$3:$G$962,7,0)))</f>
        <v/>
      </c>
      <c r="H77" s="35" t="str">
        <f t="shared" si="4"/>
        <v/>
      </c>
      <c r="I77" s="155"/>
      <c r="J77" s="155"/>
      <c r="K77" s="155"/>
      <c r="L77" s="155"/>
      <c r="M77" s="155"/>
      <c r="N77" s="61"/>
    </row>
    <row r="78" spans="1:14" x14ac:dyDescent="0.25">
      <c r="A78" s="155"/>
      <c r="B78" s="185"/>
      <c r="C78" s="247"/>
      <c r="D78" s="247"/>
      <c r="E78" s="247"/>
      <c r="F78" s="247"/>
      <c r="G78" s="37" t="str">
        <f>IF(F78="","", IF(ISERROR(VLOOKUP(F78, '06 Wattage Table'!$A$3:$G$962,7,0)),"N/A",VLOOKUP(F78,'06 Wattage Table'!$A$3:$G$962,7,0)))</f>
        <v/>
      </c>
      <c r="H78" s="35" t="str">
        <f t="shared" si="4"/>
        <v/>
      </c>
      <c r="I78" s="155"/>
      <c r="J78" s="155"/>
      <c r="K78" s="155"/>
      <c r="L78" s="155"/>
      <c r="M78" s="155"/>
      <c r="N78" s="61"/>
    </row>
    <row r="79" spans="1:14" x14ac:dyDescent="0.25">
      <c r="A79" s="155"/>
      <c r="B79" s="185"/>
      <c r="C79" s="247"/>
      <c r="D79" s="247"/>
      <c r="E79" s="247"/>
      <c r="F79" s="247"/>
      <c r="G79" s="37" t="str">
        <f>IF(F79="","", IF(ISERROR(VLOOKUP(F79, '06 Wattage Table'!$A$3:$G$962,7,0)),"N/A",VLOOKUP(F79,'06 Wattage Table'!$A$3:$G$962,7,0)))</f>
        <v/>
      </c>
      <c r="H79" s="35" t="str">
        <f t="shared" si="4"/>
        <v/>
      </c>
      <c r="I79" s="232"/>
      <c r="J79" s="232"/>
      <c r="K79" s="232"/>
      <c r="L79" s="232"/>
      <c r="M79" s="232"/>
      <c r="N79" s="61"/>
    </row>
    <row r="80" spans="1:14" ht="15.75" thickBot="1" x14ac:dyDescent="0.3">
      <c r="A80" s="155"/>
      <c r="B80" s="188"/>
      <c r="C80" s="29"/>
      <c r="D80" s="29"/>
      <c r="E80" s="29"/>
      <c r="F80" s="29"/>
      <c r="G80" s="39" t="str">
        <f>IF(F80="","", IF(ISERROR(VLOOKUP(F80, '06 Wattage Table'!$A$3:$G$962,7,0)),"N/A",VLOOKUP(F80,'06 Wattage Table'!$A$3:$G$962,7,0)))</f>
        <v/>
      </c>
      <c r="H80" s="34" t="str">
        <f t="shared" si="4"/>
        <v/>
      </c>
      <c r="I80" s="233"/>
      <c r="J80" s="233"/>
      <c r="K80" s="233"/>
      <c r="L80" s="233"/>
      <c r="M80" s="234"/>
      <c r="N80" s="61"/>
    </row>
    <row r="81" spans="1:29" ht="15.75" thickBot="1" x14ac:dyDescent="0.3">
      <c r="A81" s="155"/>
      <c r="B81" s="487" t="s">
        <v>1714</v>
      </c>
      <c r="C81" s="488"/>
      <c r="D81" s="488"/>
      <c r="E81" s="488"/>
      <c r="F81" s="488"/>
      <c r="G81" s="489"/>
      <c r="H81" s="36" t="str">
        <f>IF(SUM(H52:H80)=0,"",SUM(H52:H80))</f>
        <v/>
      </c>
      <c r="I81" s="155"/>
      <c r="J81" s="155"/>
      <c r="K81" s="155"/>
      <c r="L81" s="155"/>
      <c r="M81" s="155"/>
      <c r="N81" s="61"/>
    </row>
    <row r="82" spans="1:29" ht="18.75" customHeight="1" thickBot="1" x14ac:dyDescent="0.3">
      <c r="A82" s="155"/>
      <c r="B82" s="155"/>
      <c r="C82" s="232"/>
      <c r="D82" s="155"/>
      <c r="E82" s="155"/>
      <c r="F82" s="155"/>
      <c r="G82" s="155"/>
      <c r="H82" s="155"/>
      <c r="I82" s="155"/>
      <c r="J82" s="61"/>
      <c r="K82" s="61"/>
      <c r="L82" s="61"/>
      <c r="M82" s="61"/>
      <c r="N82" s="61"/>
    </row>
    <row r="83" spans="1:29" ht="19.5" thickBot="1" x14ac:dyDescent="0.35">
      <c r="A83" s="155"/>
      <c r="B83" s="484" t="s">
        <v>2443</v>
      </c>
      <c r="C83" s="485"/>
      <c r="D83" s="486"/>
      <c r="E83" s="155"/>
      <c r="F83" s="155"/>
      <c r="G83" s="155"/>
      <c r="H83" s="155"/>
      <c r="I83" s="155"/>
      <c r="J83" s="61"/>
      <c r="K83" s="61"/>
      <c r="L83" s="61"/>
      <c r="M83" s="61"/>
      <c r="N83" s="61"/>
    </row>
    <row r="84" spans="1:29" x14ac:dyDescent="0.25">
      <c r="A84" s="155"/>
      <c r="B84" s="156" t="s">
        <v>1971</v>
      </c>
      <c r="C84" s="157"/>
      <c r="D84" s="40" t="str">
        <f>IF(H81="", "", H81)</f>
        <v/>
      </c>
      <c r="E84" s="155"/>
      <c r="F84" s="155"/>
      <c r="G84" s="155"/>
      <c r="H84" s="155"/>
      <c r="I84" s="155"/>
      <c r="J84" s="61"/>
      <c r="K84" s="61"/>
      <c r="L84" s="61"/>
      <c r="M84" s="61"/>
      <c r="N84" s="61"/>
    </row>
    <row r="85" spans="1:29" x14ac:dyDescent="0.25">
      <c r="A85" s="155"/>
      <c r="B85" s="158" t="s">
        <v>2069</v>
      </c>
      <c r="C85" s="159"/>
      <c r="D85" s="41" t="str">
        <f>IF(F47="",E31,MAX(E31,F47))</f>
        <v/>
      </c>
      <c r="E85" s="155"/>
      <c r="F85" s="155"/>
      <c r="G85" s="155"/>
      <c r="H85" s="155"/>
      <c r="I85" s="155"/>
      <c r="J85" s="61"/>
      <c r="K85" s="61"/>
      <c r="L85" s="61"/>
      <c r="M85" s="61"/>
      <c r="N85" s="61"/>
    </row>
    <row r="86" spans="1:29" x14ac:dyDescent="0.25">
      <c r="A86" s="155"/>
      <c r="B86" s="158" t="s">
        <v>2061</v>
      </c>
      <c r="C86" s="159"/>
      <c r="D86" s="41" t="str">
        <f>IF(AND(F47="",E31=""),"",IF(F47&gt;E31,"Space-by-Space","Building Area"))</f>
        <v/>
      </c>
      <c r="E86" s="155"/>
      <c r="F86" s="155"/>
      <c r="G86" s="155"/>
      <c r="H86" s="155"/>
      <c r="I86" s="155"/>
      <c r="J86" s="61"/>
      <c r="K86" s="61"/>
      <c r="L86" s="61"/>
      <c r="M86" s="61"/>
      <c r="N86" s="61"/>
    </row>
    <row r="87" spans="1:29" x14ac:dyDescent="0.25">
      <c r="A87" s="155"/>
      <c r="B87" s="158" t="s">
        <v>2166</v>
      </c>
      <c r="C87" s="159"/>
      <c r="D87" s="176"/>
      <c r="E87" s="155"/>
      <c r="F87" s="155"/>
      <c r="G87" s="155"/>
      <c r="H87" s="155"/>
      <c r="I87" s="155"/>
      <c r="J87" s="61"/>
      <c r="K87" s="61"/>
      <c r="L87" s="61"/>
      <c r="M87" s="61"/>
      <c r="N87" s="61"/>
    </row>
    <row r="88" spans="1:29" x14ac:dyDescent="0.25">
      <c r="A88" s="155"/>
      <c r="B88" s="162" t="s">
        <v>2167</v>
      </c>
      <c r="C88" s="163"/>
      <c r="D88" s="41" t="str">
        <f>IF(D85="","",(1-D87)*D85)</f>
        <v/>
      </c>
      <c r="E88" s="155"/>
      <c r="F88" s="155"/>
      <c r="G88" s="155"/>
      <c r="H88" s="155"/>
      <c r="I88" s="155"/>
      <c r="J88" s="61"/>
      <c r="K88" s="61"/>
      <c r="L88" s="61"/>
      <c r="M88" s="61"/>
      <c r="N88" s="61"/>
    </row>
    <row r="89" spans="1:29" x14ac:dyDescent="0.25">
      <c r="A89" s="155"/>
      <c r="B89" s="158" t="s">
        <v>1718</v>
      </c>
      <c r="C89" s="159"/>
      <c r="D89" s="41" t="str">
        <f>IF(D88="","",IF(D84&lt;D88, "YES", "NOT ELIGIBLE"))</f>
        <v/>
      </c>
      <c r="E89" s="155"/>
      <c r="F89" s="155"/>
      <c r="G89" s="155"/>
      <c r="H89" s="155"/>
      <c r="I89" s="155"/>
      <c r="J89" s="61"/>
      <c r="K89" s="61"/>
      <c r="L89" s="61"/>
      <c r="M89" s="61"/>
      <c r="N89" s="61"/>
    </row>
    <row r="90" spans="1:29" x14ac:dyDescent="0.25">
      <c r="A90" s="155"/>
      <c r="B90" s="158" t="s">
        <v>816</v>
      </c>
      <c r="C90" s="159"/>
      <c r="D90" s="42" t="str">
        <f>IF(D85="","",(D85-D84)/1000)</f>
        <v/>
      </c>
      <c r="E90" s="155"/>
      <c r="F90" s="155"/>
      <c r="G90" s="155"/>
      <c r="H90" s="155"/>
      <c r="I90" s="155"/>
      <c r="J90" s="61"/>
      <c r="K90" s="61"/>
      <c r="L90" s="61"/>
      <c r="M90" s="61"/>
      <c r="N90" s="61"/>
    </row>
    <row r="91" spans="1:29" ht="15.75" thickBot="1" x14ac:dyDescent="0.3">
      <c r="A91" s="155"/>
      <c r="B91" s="160" t="s">
        <v>2165</v>
      </c>
      <c r="C91" s="161"/>
      <c r="D91" s="177"/>
      <c r="E91" s="155"/>
      <c r="F91" s="164"/>
      <c r="G91" s="164"/>
      <c r="H91" s="151"/>
      <c r="I91" s="155"/>
      <c r="J91" s="155"/>
      <c r="K91" s="155"/>
      <c r="L91" s="155"/>
      <c r="M91" s="155"/>
      <c r="N91" s="61"/>
    </row>
    <row r="92" spans="1:29" ht="15.75" thickBot="1" x14ac:dyDescent="0.3">
      <c r="A92" s="155"/>
      <c r="B92" s="493" t="s">
        <v>1719</v>
      </c>
      <c r="C92" s="494"/>
      <c r="D92" s="149" t="str">
        <f>IF(D89="","",IF(D89="YES",D90*D91, "No Incentive"))</f>
        <v/>
      </c>
      <c r="E92" s="155"/>
      <c r="F92" s="480"/>
      <c r="G92" s="480"/>
      <c r="H92" s="152"/>
      <c r="I92" s="155"/>
      <c r="J92" s="155"/>
      <c r="K92" s="152"/>
      <c r="L92" s="155"/>
      <c r="M92" s="155"/>
      <c r="N92" s="155"/>
    </row>
    <row r="93" spans="1:29" ht="18.75" customHeight="1" thickBot="1" x14ac:dyDescent="0.3">
      <c r="A93" s="155"/>
      <c r="B93" s="184"/>
      <c r="C93" s="184"/>
      <c r="D93" s="183"/>
      <c r="E93" s="155"/>
      <c r="F93" s="246"/>
      <c r="G93" s="246"/>
      <c r="H93" s="152"/>
      <c r="I93" s="155"/>
      <c r="J93" s="155"/>
      <c r="K93" s="152"/>
      <c r="L93" s="155"/>
      <c r="M93" s="155"/>
      <c r="N93" s="155"/>
      <c r="U93" s="217"/>
    </row>
    <row r="94" spans="1:29" ht="19.5" thickBot="1" x14ac:dyDescent="0.35">
      <c r="A94" s="155"/>
      <c r="B94" s="471" t="s">
        <v>2620</v>
      </c>
      <c r="C94" s="472"/>
      <c r="D94" s="473"/>
      <c r="E94" s="155"/>
      <c r="F94" s="155"/>
      <c r="G94" s="155"/>
      <c r="H94" s="155"/>
      <c r="I94" s="155"/>
      <c r="J94" s="61"/>
      <c r="K94" s="61"/>
      <c r="L94" s="61"/>
      <c r="M94" s="61"/>
      <c r="N94" s="61"/>
    </row>
    <row r="95" spans="1:29" s="237" customFormat="1" x14ac:dyDescent="0.25">
      <c r="A95" s="236"/>
      <c r="B95" s="240" t="s">
        <v>2615</v>
      </c>
      <c r="C95" s="241"/>
      <c r="D95" s="242" t="str">
        <f>J31</f>
        <v/>
      </c>
      <c r="E95" s="167"/>
      <c r="F95" s="168"/>
      <c r="G95" s="168"/>
      <c r="H95" s="168"/>
      <c r="I95" s="167"/>
      <c r="J95" s="236"/>
      <c r="K95" s="236"/>
      <c r="L95" s="236"/>
      <c r="M95" s="236"/>
      <c r="N95" s="235"/>
      <c r="O95" s="235"/>
      <c r="P95" s="235"/>
      <c r="Q95" s="235"/>
      <c r="R95" s="235"/>
      <c r="S95" s="235"/>
      <c r="T95" s="235"/>
      <c r="U95" s="238"/>
      <c r="V95" s="61"/>
      <c r="W95" s="61"/>
      <c r="X95" s="235"/>
      <c r="Y95" s="235"/>
      <c r="Z95" s="235"/>
      <c r="AA95" s="235"/>
      <c r="AB95" s="235"/>
      <c r="AC95" s="235"/>
    </row>
    <row r="96" spans="1:29" s="237" customFormat="1" x14ac:dyDescent="0.25">
      <c r="A96" s="236"/>
      <c r="B96" s="169" t="s">
        <v>2616</v>
      </c>
      <c r="C96" s="170"/>
      <c r="D96" s="181" t="str">
        <f>K31</f>
        <v/>
      </c>
      <c r="E96" s="167"/>
      <c r="F96" s="168"/>
      <c r="G96" s="168"/>
      <c r="H96" s="168"/>
      <c r="I96" s="167"/>
      <c r="J96" s="236"/>
      <c r="K96" s="236"/>
      <c r="L96" s="236"/>
      <c r="M96" s="236"/>
      <c r="N96" s="235"/>
      <c r="O96" s="235"/>
      <c r="P96" s="235"/>
      <c r="Q96" s="235"/>
      <c r="R96" s="235"/>
      <c r="S96" s="235"/>
      <c r="T96" s="235"/>
      <c r="U96" s="61"/>
      <c r="V96" s="61"/>
      <c r="W96" s="61"/>
      <c r="X96" s="235"/>
      <c r="Y96" s="235"/>
      <c r="Z96" s="235"/>
      <c r="AA96" s="235"/>
      <c r="AB96" s="235"/>
      <c r="AC96" s="235"/>
    </row>
    <row r="97" spans="1:29" s="237" customFormat="1" x14ac:dyDescent="0.25">
      <c r="A97" s="236"/>
      <c r="B97" s="165" t="s">
        <v>2610</v>
      </c>
      <c r="C97" s="166"/>
      <c r="D97" s="181" t="str">
        <f>IF(SUM(K36:K46)=0,"",SUM(K36:K46))</f>
        <v/>
      </c>
      <c r="E97" s="167"/>
      <c r="F97" s="168"/>
      <c r="G97" s="168"/>
      <c r="H97" s="168"/>
      <c r="I97" s="167"/>
      <c r="J97" s="236"/>
      <c r="K97" s="236"/>
      <c r="L97" s="236"/>
      <c r="M97" s="236"/>
      <c r="N97" s="235"/>
      <c r="O97" s="235"/>
      <c r="P97" s="235"/>
      <c r="Q97" s="235"/>
      <c r="R97" s="235"/>
      <c r="S97" s="235"/>
      <c r="T97" s="235"/>
      <c r="U97" s="61"/>
      <c r="V97" s="217"/>
      <c r="W97" s="217"/>
      <c r="X97" s="235"/>
      <c r="Y97" s="235"/>
      <c r="Z97" s="235"/>
      <c r="AA97" s="235"/>
      <c r="AB97" s="235"/>
      <c r="AC97" s="235"/>
    </row>
    <row r="98" spans="1:29" s="237" customFormat="1" ht="15.75" thickBot="1" x14ac:dyDescent="0.3">
      <c r="A98" s="236"/>
      <c r="B98" s="215" t="s">
        <v>2611</v>
      </c>
      <c r="C98" s="178"/>
      <c r="D98" s="182" t="str">
        <f>IF(SUM(L36:L46)=0,"",SUM(L36:L46))</f>
        <v/>
      </c>
      <c r="E98" s="167"/>
      <c r="F98" s="168"/>
      <c r="G98" s="168"/>
      <c r="H98" s="168"/>
      <c r="I98" s="167"/>
      <c r="J98" s="236"/>
      <c r="K98" s="236"/>
      <c r="L98" s="236"/>
      <c r="M98" s="236"/>
      <c r="N98" s="235"/>
      <c r="O98" s="235"/>
      <c r="P98" s="235"/>
      <c r="Q98" s="235"/>
      <c r="R98" s="235"/>
      <c r="S98" s="235"/>
      <c r="T98" s="235"/>
      <c r="U98" s="217"/>
      <c r="V98" s="61"/>
      <c r="W98" s="61"/>
      <c r="X98" s="235"/>
      <c r="Y98" s="235"/>
      <c r="Z98" s="235"/>
      <c r="AA98" s="235"/>
      <c r="AB98" s="235"/>
      <c r="AC98" s="235"/>
    </row>
    <row r="99" spans="1:29" s="237" customFormat="1" x14ac:dyDescent="0.25">
      <c r="A99" s="236"/>
      <c r="B99" s="216"/>
      <c r="C99" s="216"/>
      <c r="D99" s="216"/>
      <c r="E99" s="167"/>
      <c r="F99" s="168"/>
      <c r="G99" s="168"/>
      <c r="H99" s="168"/>
      <c r="I99" s="167"/>
      <c r="J99" s="236"/>
      <c r="K99" s="236"/>
      <c r="L99" s="236"/>
      <c r="M99" s="236"/>
      <c r="N99" s="235"/>
      <c r="O99" s="235"/>
      <c r="P99" s="235"/>
      <c r="Q99" s="235"/>
      <c r="R99" s="235"/>
      <c r="S99" s="235"/>
      <c r="T99" s="235"/>
      <c r="U99" s="61"/>
      <c r="V99" s="238"/>
      <c r="W99" s="238"/>
      <c r="X99" s="235"/>
      <c r="Y99" s="235"/>
      <c r="Z99" s="235"/>
      <c r="AA99" s="235"/>
      <c r="AB99" s="235"/>
      <c r="AC99" s="235"/>
    </row>
    <row r="100" spans="1:29" x14ac:dyDescent="0.25">
      <c r="A100" s="61"/>
      <c r="B100" s="61"/>
      <c r="C100" s="61"/>
      <c r="D100" s="61"/>
      <c r="E100" s="216"/>
      <c r="F100" s="216"/>
      <c r="G100" s="216"/>
      <c r="H100" s="216"/>
      <c r="I100" s="61"/>
      <c r="J100" s="61"/>
      <c r="K100" s="61"/>
      <c r="L100" s="61"/>
      <c r="M100" s="61"/>
      <c r="N100" s="61"/>
      <c r="U100" s="238"/>
    </row>
    <row r="101" spans="1:29" ht="15" customHeight="1" x14ac:dyDescent="0.25">
      <c r="A101" s="61"/>
      <c r="B101" s="61"/>
      <c r="C101" s="61"/>
      <c r="D101" s="61"/>
      <c r="E101" s="61"/>
      <c r="F101" s="61"/>
      <c r="G101" s="61"/>
      <c r="H101" s="61"/>
      <c r="I101" s="61"/>
      <c r="J101" s="61"/>
      <c r="K101" s="61"/>
      <c r="L101" s="61"/>
      <c r="M101" s="61"/>
      <c r="N101" s="61"/>
    </row>
    <row r="102" spans="1:29" s="218" customFormat="1" ht="15" customHeight="1" x14ac:dyDescent="0.25">
      <c r="A102" s="61"/>
      <c r="B102" s="61"/>
      <c r="C102" s="61"/>
      <c r="D102" s="61"/>
      <c r="E102" s="61"/>
      <c r="F102" s="61"/>
      <c r="G102" s="61"/>
      <c r="H102" s="61"/>
      <c r="I102" s="61"/>
      <c r="J102" s="217"/>
      <c r="K102" s="217"/>
      <c r="L102" s="217"/>
      <c r="M102" s="217"/>
      <c r="N102" s="217"/>
      <c r="O102" s="217"/>
      <c r="P102" s="217"/>
      <c r="Q102" s="217"/>
      <c r="R102" s="217"/>
      <c r="S102" s="61"/>
      <c r="T102" s="61"/>
      <c r="U102" s="61"/>
      <c r="V102" s="217"/>
      <c r="W102" s="217"/>
      <c r="X102" s="217"/>
      <c r="Y102" s="217"/>
      <c r="Z102" s="217"/>
      <c r="AA102" s="217"/>
      <c r="AB102" s="217"/>
      <c r="AC102" s="217"/>
    </row>
    <row r="103" spans="1:29" ht="15" customHeight="1" x14ac:dyDescent="0.25">
      <c r="A103" s="61"/>
      <c r="B103" s="61"/>
      <c r="C103" s="61"/>
      <c r="D103" s="61"/>
      <c r="E103" s="61"/>
      <c r="F103" s="61"/>
      <c r="G103" s="61"/>
      <c r="H103" s="61"/>
      <c r="I103" s="61"/>
      <c r="J103" s="61"/>
      <c r="K103" s="61"/>
      <c r="L103" s="61"/>
      <c r="M103" s="61"/>
      <c r="N103" s="61"/>
      <c r="S103" s="217"/>
      <c r="T103" s="217"/>
    </row>
    <row r="104" spans="1:29" s="239" customFormat="1" ht="15" customHeight="1" x14ac:dyDescent="0.25">
      <c r="A104" s="61"/>
      <c r="B104" s="61"/>
      <c r="C104" s="61"/>
      <c r="D104" s="61"/>
      <c r="E104" s="61"/>
      <c r="F104" s="61"/>
      <c r="G104" s="61"/>
      <c r="H104" s="61"/>
      <c r="I104" s="61"/>
      <c r="J104" s="238"/>
      <c r="K104" s="238"/>
      <c r="L104" s="238"/>
      <c r="M104" s="238"/>
      <c r="N104" s="238"/>
      <c r="O104" s="238"/>
      <c r="P104" s="238"/>
      <c r="Q104" s="238"/>
      <c r="R104" s="238"/>
      <c r="S104" s="61"/>
      <c r="T104" s="61"/>
      <c r="U104" s="61"/>
      <c r="V104" s="238"/>
      <c r="W104" s="238"/>
      <c r="X104" s="238"/>
      <c r="Y104" s="238"/>
      <c r="Z104" s="238"/>
      <c r="AA104" s="238"/>
      <c r="AB104" s="238"/>
      <c r="AC104" s="238"/>
    </row>
    <row r="105" spans="1:29" ht="15" customHeight="1" x14ac:dyDescent="0.25">
      <c r="A105" s="61"/>
      <c r="B105" s="61"/>
      <c r="C105" s="61"/>
      <c r="D105" s="61"/>
      <c r="E105" s="61"/>
      <c r="F105" s="61"/>
      <c r="G105" s="61"/>
      <c r="H105" s="61"/>
      <c r="I105" s="61"/>
      <c r="J105" s="61"/>
      <c r="K105" s="61"/>
      <c r="L105" s="61"/>
      <c r="M105" s="61"/>
      <c r="N105" s="61"/>
      <c r="S105" s="238"/>
      <c r="T105" s="238"/>
    </row>
    <row r="106" spans="1:29" ht="15" customHeight="1" x14ac:dyDescent="0.25">
      <c r="A106" s="61"/>
      <c r="B106" s="61"/>
      <c r="C106" s="61"/>
      <c r="D106" s="61"/>
      <c r="E106" s="61"/>
      <c r="F106" s="61"/>
      <c r="G106" s="61"/>
      <c r="H106" s="61"/>
      <c r="I106" s="61"/>
      <c r="J106" s="61"/>
      <c r="K106" s="61"/>
      <c r="L106" s="61"/>
      <c r="M106" s="61"/>
      <c r="N106" s="61"/>
    </row>
    <row r="107" spans="1:29" ht="15" customHeight="1" x14ac:dyDescent="0.25">
      <c r="A107" s="61"/>
      <c r="B107" s="61"/>
      <c r="C107" s="61"/>
      <c r="D107" s="61"/>
      <c r="E107" s="61"/>
      <c r="F107" s="61"/>
      <c r="G107" s="61"/>
      <c r="H107" s="61"/>
      <c r="I107" s="61"/>
      <c r="J107" s="61"/>
      <c r="K107" s="61"/>
      <c r="L107" s="61"/>
      <c r="M107" s="61"/>
      <c r="N107" s="61"/>
    </row>
    <row r="108" spans="1:29" ht="15" customHeight="1" x14ac:dyDescent="0.25">
      <c r="A108" s="61"/>
      <c r="B108" s="61"/>
      <c r="C108" s="61"/>
      <c r="D108" s="61"/>
      <c r="E108" s="61"/>
      <c r="F108" s="61"/>
      <c r="G108" s="61"/>
      <c r="H108" s="61"/>
      <c r="I108" s="61"/>
      <c r="J108" s="61"/>
      <c r="K108" s="61"/>
      <c r="L108" s="61"/>
      <c r="M108" s="61"/>
      <c r="N108" s="61"/>
    </row>
    <row r="109" spans="1:29" ht="15" customHeight="1" x14ac:dyDescent="0.25">
      <c r="A109" s="61"/>
      <c r="B109" s="61"/>
      <c r="C109" s="61"/>
      <c r="D109" s="61"/>
      <c r="E109" s="61"/>
      <c r="F109" s="61"/>
      <c r="G109" s="61"/>
      <c r="H109" s="61"/>
      <c r="I109" s="61"/>
      <c r="J109" s="61"/>
      <c r="K109" s="61"/>
      <c r="L109" s="61"/>
      <c r="M109" s="61"/>
      <c r="N109" s="61"/>
    </row>
    <row r="110" spans="1:29" ht="15" customHeight="1" x14ac:dyDescent="0.25">
      <c r="A110" s="61"/>
      <c r="B110" s="61"/>
      <c r="C110" s="61"/>
      <c r="D110" s="61"/>
      <c r="E110" s="61"/>
      <c r="F110" s="61"/>
      <c r="G110" s="61"/>
      <c r="H110" s="61"/>
      <c r="I110" s="61"/>
      <c r="J110" s="61"/>
      <c r="K110" s="61"/>
      <c r="L110" s="61"/>
      <c r="M110" s="61"/>
      <c r="N110" s="61"/>
    </row>
    <row r="111" spans="1:29" ht="15" customHeight="1" x14ac:dyDescent="0.25">
      <c r="A111" s="61"/>
      <c r="B111" s="61"/>
      <c r="C111" s="61"/>
      <c r="D111" s="61"/>
      <c r="E111" s="61"/>
      <c r="F111" s="61"/>
      <c r="G111" s="61"/>
      <c r="H111" s="61"/>
      <c r="I111" s="61"/>
      <c r="J111" s="61"/>
      <c r="K111" s="61"/>
      <c r="L111" s="61"/>
      <c r="M111" s="61"/>
      <c r="N111" s="61"/>
    </row>
    <row r="112" spans="1:29" ht="15" customHeight="1" x14ac:dyDescent="0.25">
      <c r="A112" s="61"/>
      <c r="B112" s="61"/>
      <c r="C112" s="61"/>
      <c r="D112" s="61"/>
      <c r="E112" s="61"/>
      <c r="F112" s="61"/>
      <c r="G112" s="61"/>
      <c r="H112" s="61"/>
      <c r="I112" s="61"/>
      <c r="J112" s="61"/>
      <c r="K112" s="61"/>
      <c r="L112" s="61"/>
      <c r="M112" s="61"/>
      <c r="N112" s="61"/>
    </row>
    <row r="113" spans="1:14" x14ac:dyDescent="0.25">
      <c r="A113" s="61"/>
      <c r="B113" s="61"/>
      <c r="C113" s="61"/>
      <c r="D113" s="61"/>
      <c r="E113" s="61"/>
      <c r="F113" s="61"/>
      <c r="G113" s="61"/>
      <c r="H113" s="61"/>
      <c r="I113" s="61"/>
      <c r="J113" s="61"/>
      <c r="K113" s="61"/>
      <c r="L113" s="61"/>
      <c r="M113" s="61"/>
      <c r="N113" s="61"/>
    </row>
    <row r="114" spans="1:14" x14ac:dyDescent="0.25">
      <c r="A114" s="61"/>
      <c r="B114" s="61"/>
      <c r="C114" s="61"/>
      <c r="D114" s="61"/>
      <c r="E114" s="61"/>
      <c r="F114" s="61"/>
      <c r="G114" s="61"/>
      <c r="H114" s="61"/>
      <c r="I114" s="61"/>
      <c r="J114" s="61"/>
      <c r="K114" s="61"/>
      <c r="L114" s="61"/>
      <c r="M114" s="61"/>
      <c r="N114" s="61"/>
    </row>
    <row r="115" spans="1:14" x14ac:dyDescent="0.25">
      <c r="A115" s="61"/>
      <c r="B115" s="61"/>
      <c r="C115" s="61"/>
      <c r="D115" s="61"/>
      <c r="E115" s="61"/>
      <c r="F115" s="61"/>
      <c r="G115" s="61"/>
      <c r="H115" s="61"/>
      <c r="I115" s="61"/>
      <c r="J115" s="61"/>
      <c r="K115" s="61"/>
      <c r="L115" s="61"/>
      <c r="M115" s="61"/>
      <c r="N115" s="61"/>
    </row>
    <row r="116" spans="1:14" x14ac:dyDescent="0.25">
      <c r="A116" s="61"/>
      <c r="B116" s="61"/>
      <c r="C116" s="61"/>
      <c r="D116" s="61"/>
      <c r="E116" s="61"/>
      <c r="F116" s="61"/>
      <c r="G116" s="61"/>
      <c r="H116" s="61"/>
      <c r="I116" s="61"/>
      <c r="J116" s="61"/>
      <c r="K116" s="61"/>
      <c r="L116" s="61"/>
      <c r="M116" s="61"/>
      <c r="N116" s="61"/>
    </row>
    <row r="117" spans="1:14" x14ac:dyDescent="0.25">
      <c r="A117" s="61"/>
      <c r="B117" s="61"/>
      <c r="C117" s="61"/>
      <c r="D117" s="61"/>
      <c r="E117" s="61"/>
      <c r="F117" s="61"/>
      <c r="G117" s="61"/>
      <c r="H117" s="61"/>
      <c r="I117" s="61"/>
      <c r="J117" s="61"/>
      <c r="K117" s="61"/>
      <c r="L117" s="61"/>
      <c r="M117" s="61"/>
      <c r="N117" s="61"/>
    </row>
    <row r="118" spans="1:14" x14ac:dyDescent="0.25">
      <c r="A118" s="61"/>
      <c r="B118" s="61"/>
      <c r="C118" s="61"/>
      <c r="D118" s="61"/>
      <c r="E118" s="61"/>
      <c r="F118" s="61"/>
      <c r="G118" s="61"/>
      <c r="H118" s="61"/>
      <c r="I118" s="61"/>
      <c r="J118" s="61"/>
      <c r="K118" s="61"/>
      <c r="L118" s="61"/>
      <c r="M118" s="61"/>
      <c r="N118" s="61"/>
    </row>
    <row r="119" spans="1:14" x14ac:dyDescent="0.25">
      <c r="A119" s="61"/>
      <c r="B119" s="61"/>
      <c r="C119" s="61"/>
      <c r="D119" s="61"/>
      <c r="E119" s="61"/>
      <c r="F119" s="61"/>
      <c r="G119" s="61"/>
      <c r="H119" s="61"/>
      <c r="I119" s="61"/>
      <c r="J119" s="61"/>
      <c r="K119" s="61"/>
      <c r="L119" s="61"/>
      <c r="M119" s="61"/>
      <c r="N119" s="61"/>
    </row>
    <row r="120" spans="1:14" x14ac:dyDescent="0.25">
      <c r="A120" s="61"/>
      <c r="B120" s="61"/>
      <c r="C120" s="61"/>
      <c r="D120" s="61"/>
      <c r="E120" s="61"/>
      <c r="F120" s="61"/>
      <c r="G120" s="61"/>
      <c r="H120" s="61"/>
      <c r="I120" s="61"/>
      <c r="J120" s="61"/>
      <c r="K120" s="61"/>
      <c r="L120" s="61"/>
      <c r="M120" s="61"/>
      <c r="N120" s="61"/>
    </row>
    <row r="121" spans="1:14" x14ac:dyDescent="0.25">
      <c r="A121" s="61"/>
      <c r="B121" s="61"/>
      <c r="C121" s="61"/>
      <c r="D121" s="61"/>
      <c r="E121" s="61"/>
      <c r="F121" s="61"/>
      <c r="G121" s="61"/>
      <c r="H121" s="61"/>
      <c r="I121" s="61"/>
      <c r="J121" s="61"/>
      <c r="K121" s="61"/>
      <c r="L121" s="61"/>
      <c r="M121" s="61"/>
      <c r="N121" s="61"/>
    </row>
    <row r="122" spans="1:14" x14ac:dyDescent="0.25">
      <c r="A122" s="61"/>
      <c r="B122" s="61"/>
      <c r="C122" s="61"/>
      <c r="D122" s="61"/>
      <c r="E122" s="61"/>
      <c r="F122" s="61"/>
      <c r="G122" s="61"/>
      <c r="H122" s="61"/>
      <c r="I122" s="61"/>
      <c r="J122" s="61"/>
      <c r="K122" s="61"/>
      <c r="L122" s="61"/>
      <c r="M122" s="61"/>
      <c r="N122" s="61"/>
    </row>
    <row r="123" spans="1:14" x14ac:dyDescent="0.25">
      <c r="A123" s="61"/>
      <c r="B123" s="61"/>
      <c r="C123" s="61"/>
      <c r="D123" s="61"/>
      <c r="E123" s="61"/>
      <c r="F123" s="61"/>
      <c r="G123" s="61"/>
      <c r="H123" s="61"/>
      <c r="I123" s="61"/>
      <c r="J123" s="61"/>
      <c r="K123" s="61"/>
      <c r="L123" s="61"/>
      <c r="M123" s="61"/>
      <c r="N123" s="61"/>
    </row>
    <row r="124" spans="1:14" x14ac:dyDescent="0.25">
      <c r="A124" s="61"/>
      <c r="B124" s="61"/>
      <c r="C124" s="61"/>
      <c r="D124" s="61"/>
      <c r="E124" s="61"/>
      <c r="F124" s="61"/>
      <c r="G124" s="61"/>
      <c r="H124" s="61"/>
      <c r="I124" s="61"/>
      <c r="J124" s="61"/>
      <c r="K124" s="61"/>
      <c r="L124" s="61"/>
      <c r="M124" s="61"/>
      <c r="N124" s="61"/>
    </row>
    <row r="125" spans="1:14" x14ac:dyDescent="0.25">
      <c r="A125" s="61"/>
      <c r="B125" s="61"/>
      <c r="C125" s="61"/>
      <c r="D125" s="61"/>
      <c r="E125" s="61"/>
      <c r="F125" s="61"/>
      <c r="G125" s="61"/>
      <c r="H125" s="61"/>
      <c r="I125" s="61"/>
      <c r="J125" s="61"/>
      <c r="K125" s="61"/>
      <c r="L125" s="61"/>
      <c r="M125" s="61"/>
      <c r="N125" s="61"/>
    </row>
    <row r="126" spans="1:14" x14ac:dyDescent="0.25">
      <c r="A126" s="61"/>
      <c r="B126" s="61"/>
      <c r="C126" s="61"/>
      <c r="D126" s="61"/>
      <c r="E126" s="61"/>
      <c r="F126" s="61"/>
      <c r="G126" s="61"/>
      <c r="H126" s="61"/>
      <c r="I126" s="61"/>
      <c r="J126" s="61"/>
      <c r="K126" s="61"/>
      <c r="L126" s="61"/>
      <c r="M126" s="61"/>
      <c r="N126" s="61"/>
    </row>
    <row r="127" spans="1:14" x14ac:dyDescent="0.25">
      <c r="A127" s="61"/>
      <c r="B127" s="61"/>
      <c r="C127" s="61"/>
      <c r="D127" s="61"/>
      <c r="E127" s="61"/>
      <c r="F127" s="61"/>
      <c r="G127" s="61"/>
      <c r="H127" s="61"/>
      <c r="I127" s="61"/>
      <c r="J127" s="61"/>
      <c r="K127" s="61"/>
      <c r="L127" s="61"/>
      <c r="M127" s="61"/>
      <c r="N127" s="61"/>
    </row>
    <row r="128" spans="1:14" x14ac:dyDescent="0.25">
      <c r="A128" s="61"/>
      <c r="B128" s="61"/>
      <c r="C128" s="61"/>
      <c r="D128" s="61"/>
      <c r="E128" s="61"/>
      <c r="F128" s="61"/>
      <c r="G128" s="61"/>
      <c r="H128" s="61"/>
      <c r="I128" s="61"/>
      <c r="J128" s="61"/>
      <c r="K128" s="61"/>
      <c r="L128" s="61"/>
      <c r="M128" s="61"/>
      <c r="N128" s="61"/>
    </row>
    <row r="129" spans="1:14" x14ac:dyDescent="0.25">
      <c r="A129" s="61"/>
      <c r="B129" s="61"/>
      <c r="C129" s="61"/>
      <c r="D129" s="61"/>
      <c r="E129" s="61"/>
      <c r="F129" s="61"/>
      <c r="G129" s="61"/>
      <c r="H129" s="61"/>
      <c r="I129" s="61"/>
      <c r="J129" s="61"/>
      <c r="K129" s="61"/>
      <c r="L129" s="61"/>
      <c r="M129" s="61"/>
      <c r="N129" s="61"/>
    </row>
    <row r="130" spans="1:14" x14ac:dyDescent="0.25">
      <c r="A130" s="61"/>
      <c r="B130" s="61"/>
      <c r="C130" s="61"/>
      <c r="D130" s="61"/>
      <c r="E130" s="61"/>
      <c r="F130" s="61"/>
      <c r="G130" s="61"/>
      <c r="H130" s="61"/>
      <c r="I130" s="61"/>
      <c r="J130" s="61"/>
      <c r="K130" s="61"/>
      <c r="L130" s="61"/>
      <c r="M130" s="61"/>
      <c r="N130" s="61"/>
    </row>
    <row r="131" spans="1:14" x14ac:dyDescent="0.25">
      <c r="A131" s="61"/>
      <c r="B131" s="61"/>
      <c r="C131" s="61"/>
      <c r="D131" s="61"/>
      <c r="E131" s="61"/>
      <c r="F131" s="61"/>
      <c r="G131" s="61"/>
      <c r="H131" s="61"/>
      <c r="I131" s="61"/>
      <c r="J131" s="61"/>
      <c r="K131" s="61"/>
      <c r="L131" s="61"/>
      <c r="M131" s="61"/>
      <c r="N131" s="61"/>
    </row>
    <row r="132" spans="1:14" x14ac:dyDescent="0.25">
      <c r="A132" s="61"/>
      <c r="B132" s="61"/>
      <c r="C132" s="61"/>
      <c r="D132" s="61"/>
      <c r="E132" s="61"/>
      <c r="F132" s="61"/>
      <c r="G132" s="61"/>
      <c r="H132" s="61"/>
      <c r="I132" s="61"/>
      <c r="J132" s="61"/>
      <c r="K132" s="61"/>
      <c r="L132" s="61"/>
      <c r="M132" s="61"/>
      <c r="N132" s="61"/>
    </row>
    <row r="133" spans="1:14" x14ac:dyDescent="0.25">
      <c r="A133" s="61"/>
      <c r="B133" s="61"/>
      <c r="C133" s="61"/>
      <c r="D133" s="61"/>
      <c r="E133" s="61"/>
      <c r="F133" s="61"/>
      <c r="G133" s="61"/>
      <c r="H133" s="61"/>
      <c r="I133" s="61"/>
      <c r="J133" s="61"/>
      <c r="K133" s="61"/>
      <c r="L133" s="61"/>
      <c r="M133" s="61"/>
      <c r="N133" s="61"/>
    </row>
    <row r="134" spans="1:14" x14ac:dyDescent="0.25">
      <c r="A134" s="61"/>
      <c r="B134" s="61"/>
      <c r="C134" s="61"/>
      <c r="D134" s="61"/>
      <c r="E134" s="61"/>
      <c r="F134" s="61"/>
      <c r="G134" s="61"/>
      <c r="H134" s="61"/>
      <c r="I134" s="61"/>
      <c r="J134" s="61"/>
      <c r="K134" s="61"/>
      <c r="L134" s="61"/>
      <c r="M134" s="61"/>
      <c r="N134" s="61"/>
    </row>
    <row r="135" spans="1:14" x14ac:dyDescent="0.25">
      <c r="A135" s="61"/>
      <c r="B135" s="61"/>
      <c r="C135" s="61"/>
      <c r="D135" s="61"/>
      <c r="E135" s="61"/>
      <c r="F135" s="61"/>
      <c r="G135" s="61"/>
      <c r="H135" s="61"/>
      <c r="I135" s="61"/>
      <c r="J135" s="61"/>
      <c r="K135" s="61"/>
      <c r="L135" s="61"/>
      <c r="M135" s="61"/>
      <c r="N135" s="61"/>
    </row>
    <row r="136" spans="1:14" x14ac:dyDescent="0.25">
      <c r="A136" s="61"/>
      <c r="B136" s="61"/>
      <c r="C136" s="61"/>
      <c r="D136" s="61"/>
      <c r="E136" s="61"/>
      <c r="F136" s="61"/>
      <c r="G136" s="61"/>
      <c r="H136" s="61"/>
      <c r="I136" s="61"/>
      <c r="J136" s="61"/>
      <c r="K136" s="61"/>
      <c r="L136" s="61"/>
      <c r="M136" s="61"/>
      <c r="N136" s="61"/>
    </row>
    <row r="137" spans="1:14" x14ac:dyDescent="0.25">
      <c r="A137" s="61"/>
      <c r="B137" s="61"/>
      <c r="C137" s="61"/>
      <c r="D137" s="61"/>
      <c r="E137" s="61"/>
      <c r="F137" s="61"/>
      <c r="G137" s="61"/>
      <c r="H137" s="61"/>
      <c r="I137" s="61"/>
      <c r="J137" s="61"/>
      <c r="K137" s="61"/>
      <c r="L137" s="61"/>
      <c r="M137" s="61"/>
      <c r="N137" s="61"/>
    </row>
    <row r="138" spans="1:14" x14ac:dyDescent="0.25">
      <c r="A138" s="61"/>
      <c r="B138" s="61"/>
      <c r="C138" s="61"/>
      <c r="D138" s="61"/>
      <c r="E138" s="61"/>
      <c r="F138" s="61"/>
      <c r="G138" s="61"/>
      <c r="H138" s="61"/>
      <c r="I138" s="61"/>
      <c r="J138" s="61"/>
      <c r="K138" s="61"/>
      <c r="L138" s="61"/>
      <c r="M138" s="61"/>
      <c r="N138" s="61"/>
    </row>
    <row r="139" spans="1:14" x14ac:dyDescent="0.25">
      <c r="A139" s="61"/>
      <c r="B139" s="61"/>
      <c r="C139" s="61"/>
      <c r="D139" s="61"/>
      <c r="E139" s="61"/>
      <c r="F139" s="61"/>
      <c r="G139" s="61"/>
      <c r="H139" s="61"/>
      <c r="I139" s="61"/>
      <c r="J139" s="61"/>
      <c r="K139" s="61"/>
      <c r="L139" s="61"/>
      <c r="M139" s="61"/>
      <c r="N139" s="61"/>
    </row>
    <row r="140" spans="1:14" x14ac:dyDescent="0.25">
      <c r="A140" s="61"/>
      <c r="B140" s="61"/>
      <c r="C140" s="61"/>
      <c r="D140" s="61"/>
      <c r="E140" s="61"/>
      <c r="F140" s="61"/>
      <c r="G140" s="61"/>
      <c r="H140" s="61"/>
      <c r="I140" s="61"/>
      <c r="J140" s="61"/>
      <c r="K140" s="61"/>
      <c r="L140" s="61"/>
      <c r="M140" s="61"/>
      <c r="N140" s="61"/>
    </row>
    <row r="141" spans="1:14" x14ac:dyDescent="0.25">
      <c r="A141" s="61"/>
      <c r="B141" s="61"/>
      <c r="C141" s="61"/>
      <c r="D141" s="61"/>
      <c r="E141" s="61"/>
      <c r="F141" s="61"/>
      <c r="G141" s="61"/>
      <c r="H141" s="61"/>
      <c r="I141" s="61"/>
      <c r="J141" s="61"/>
      <c r="K141" s="61"/>
      <c r="L141" s="61"/>
      <c r="M141" s="61"/>
      <c r="N141" s="61"/>
    </row>
    <row r="142" spans="1:14" x14ac:dyDescent="0.25">
      <c r="A142" s="61"/>
      <c r="B142" s="61"/>
      <c r="C142" s="61"/>
      <c r="D142" s="61"/>
      <c r="E142" s="61"/>
      <c r="F142" s="61"/>
      <c r="G142" s="61"/>
      <c r="H142" s="61"/>
      <c r="I142" s="61"/>
      <c r="J142" s="61"/>
      <c r="K142" s="61"/>
      <c r="L142" s="61"/>
      <c r="M142" s="61"/>
      <c r="N142" s="61"/>
    </row>
    <row r="143" spans="1:14" x14ac:dyDescent="0.25">
      <c r="A143" s="61"/>
      <c r="B143" s="61"/>
      <c r="C143" s="61"/>
      <c r="D143" s="61"/>
      <c r="E143" s="61"/>
      <c r="F143" s="61"/>
      <c r="G143" s="61"/>
      <c r="H143" s="61"/>
      <c r="I143" s="61"/>
      <c r="J143" s="61"/>
      <c r="K143" s="61"/>
      <c r="L143" s="61"/>
      <c r="M143" s="61"/>
      <c r="N143" s="61"/>
    </row>
    <row r="144" spans="1:14" x14ac:dyDescent="0.25">
      <c r="A144" s="61"/>
      <c r="B144" s="61"/>
      <c r="C144" s="61"/>
      <c r="D144" s="61"/>
      <c r="E144" s="61"/>
      <c r="F144" s="61"/>
      <c r="G144" s="61"/>
      <c r="H144" s="61"/>
      <c r="I144" s="61"/>
      <c r="J144" s="61"/>
      <c r="K144" s="61"/>
      <c r="L144" s="61"/>
      <c r="M144" s="61"/>
      <c r="N144" s="61"/>
    </row>
    <row r="145" spans="1:14" x14ac:dyDescent="0.25">
      <c r="A145" s="61"/>
      <c r="B145" s="61"/>
      <c r="C145" s="61"/>
      <c r="D145" s="61"/>
      <c r="E145" s="61"/>
      <c r="F145" s="61"/>
      <c r="G145" s="61"/>
      <c r="H145" s="61"/>
      <c r="I145" s="61"/>
      <c r="J145" s="61"/>
      <c r="K145" s="61"/>
      <c r="L145" s="61"/>
      <c r="M145" s="61"/>
      <c r="N145" s="61"/>
    </row>
    <row r="146" spans="1:14" x14ac:dyDescent="0.25">
      <c r="A146" s="61"/>
      <c r="B146" s="61"/>
      <c r="C146" s="61"/>
      <c r="D146" s="61"/>
      <c r="E146" s="61"/>
      <c r="F146" s="61"/>
      <c r="G146" s="61"/>
      <c r="H146" s="61"/>
      <c r="I146" s="61"/>
      <c r="J146" s="61"/>
      <c r="K146" s="61"/>
      <c r="L146" s="61"/>
      <c r="M146" s="61"/>
      <c r="N146" s="61"/>
    </row>
    <row r="147" spans="1:14" x14ac:dyDescent="0.25">
      <c r="A147" s="61"/>
      <c r="B147" s="61"/>
      <c r="C147" s="61"/>
      <c r="D147" s="61"/>
      <c r="E147" s="61"/>
      <c r="F147" s="61"/>
      <c r="G147" s="61"/>
      <c r="H147" s="61"/>
      <c r="I147" s="61"/>
      <c r="J147" s="61"/>
      <c r="K147" s="61"/>
      <c r="L147" s="61"/>
      <c r="M147" s="61"/>
      <c r="N147" s="61"/>
    </row>
    <row r="148" spans="1:14" x14ac:dyDescent="0.25">
      <c r="A148" s="61"/>
      <c r="B148" s="61"/>
      <c r="C148" s="61"/>
      <c r="D148" s="61"/>
      <c r="E148" s="61"/>
      <c r="F148" s="61"/>
      <c r="G148" s="61"/>
      <c r="H148" s="61"/>
      <c r="I148" s="61"/>
      <c r="J148" s="61"/>
      <c r="K148" s="61"/>
      <c r="L148" s="61"/>
      <c r="M148" s="61"/>
      <c r="N148" s="61"/>
    </row>
    <row r="149" spans="1:14" x14ac:dyDescent="0.25">
      <c r="A149" s="61"/>
      <c r="B149" s="61"/>
      <c r="C149" s="61"/>
      <c r="D149" s="61"/>
      <c r="E149" s="61"/>
      <c r="F149" s="61"/>
      <c r="G149" s="61"/>
      <c r="H149" s="61"/>
      <c r="I149" s="61"/>
      <c r="J149" s="61"/>
      <c r="K149" s="61"/>
      <c r="L149" s="61"/>
      <c r="M149" s="61"/>
      <c r="N149" s="61"/>
    </row>
    <row r="150" spans="1:14" x14ac:dyDescent="0.25">
      <c r="A150" s="61"/>
      <c r="B150" s="61"/>
      <c r="C150" s="61"/>
      <c r="D150" s="61"/>
      <c r="E150" s="61"/>
      <c r="F150" s="61"/>
      <c r="G150" s="61"/>
      <c r="H150" s="61"/>
      <c r="I150" s="61"/>
      <c r="J150" s="61"/>
      <c r="K150" s="61"/>
      <c r="L150" s="61"/>
      <c r="M150" s="61"/>
      <c r="N150" s="61"/>
    </row>
    <row r="151" spans="1:14" x14ac:dyDescent="0.25">
      <c r="A151" s="61"/>
      <c r="B151" s="61"/>
      <c r="C151" s="61"/>
      <c r="D151" s="61"/>
      <c r="E151" s="61"/>
      <c r="F151" s="61"/>
      <c r="G151" s="61"/>
      <c r="H151" s="61"/>
      <c r="I151" s="61"/>
      <c r="J151" s="61"/>
      <c r="K151" s="61"/>
      <c r="L151" s="61"/>
      <c r="M151" s="61"/>
      <c r="N151" s="61"/>
    </row>
    <row r="152" spans="1:14" x14ac:dyDescent="0.25">
      <c r="A152" s="61"/>
      <c r="B152" s="61"/>
      <c r="C152" s="61"/>
      <c r="D152" s="61"/>
      <c r="E152" s="61"/>
      <c r="F152" s="61"/>
      <c r="G152" s="61"/>
      <c r="H152" s="61"/>
      <c r="I152" s="61"/>
      <c r="J152" s="61"/>
      <c r="K152" s="61"/>
      <c r="L152" s="61"/>
      <c r="M152" s="61"/>
      <c r="N152" s="61"/>
    </row>
    <row r="153" spans="1:14" x14ac:dyDescent="0.25">
      <c r="A153" s="61"/>
      <c r="B153" s="61"/>
      <c r="C153" s="61"/>
      <c r="D153" s="61"/>
      <c r="E153" s="61"/>
      <c r="F153" s="61"/>
      <c r="G153" s="61"/>
      <c r="H153" s="61"/>
      <c r="I153" s="61"/>
      <c r="J153" s="61"/>
      <c r="K153" s="61"/>
      <c r="L153" s="61"/>
      <c r="M153" s="61"/>
      <c r="N153" s="61"/>
    </row>
    <row r="154" spans="1:14" x14ac:dyDescent="0.25">
      <c r="A154" s="61"/>
      <c r="B154" s="61"/>
      <c r="C154" s="61"/>
      <c r="D154" s="61"/>
      <c r="E154" s="61"/>
      <c r="F154" s="61"/>
      <c r="G154" s="61"/>
      <c r="H154" s="61"/>
      <c r="I154" s="61"/>
      <c r="J154" s="61"/>
      <c r="K154" s="61"/>
      <c r="L154" s="61"/>
      <c r="M154" s="61"/>
      <c r="N154" s="61"/>
    </row>
    <row r="155" spans="1:14" x14ac:dyDescent="0.25">
      <c r="A155" s="61"/>
      <c r="B155" s="61"/>
      <c r="C155" s="61"/>
      <c r="D155" s="61"/>
      <c r="E155" s="61"/>
      <c r="F155" s="61"/>
      <c r="G155" s="61"/>
      <c r="H155" s="61"/>
      <c r="I155" s="61"/>
      <c r="J155" s="61"/>
      <c r="K155" s="61"/>
      <c r="L155" s="61"/>
      <c r="M155" s="61"/>
      <c r="N155" s="61"/>
    </row>
    <row r="156" spans="1:14" x14ac:dyDescent="0.25">
      <c r="A156" s="61"/>
      <c r="B156" s="61"/>
      <c r="C156" s="61"/>
      <c r="D156" s="61"/>
      <c r="E156" s="61"/>
      <c r="F156" s="61"/>
      <c r="G156" s="61"/>
      <c r="H156" s="61"/>
      <c r="I156" s="61"/>
      <c r="J156" s="61"/>
      <c r="K156" s="61"/>
      <c r="L156" s="61"/>
      <c r="M156" s="61"/>
      <c r="N156" s="61"/>
    </row>
    <row r="157" spans="1:14" x14ac:dyDescent="0.25">
      <c r="A157" s="61"/>
      <c r="B157" s="61"/>
      <c r="C157" s="61"/>
      <c r="D157" s="61"/>
      <c r="E157" s="61"/>
      <c r="F157" s="61"/>
      <c r="G157" s="61"/>
      <c r="H157" s="61"/>
      <c r="I157" s="61"/>
      <c r="J157" s="61"/>
      <c r="K157" s="61"/>
      <c r="L157" s="61"/>
      <c r="M157" s="61"/>
      <c r="N157" s="61"/>
    </row>
    <row r="158" spans="1:14" x14ac:dyDescent="0.25">
      <c r="A158" s="61"/>
      <c r="B158" s="61"/>
      <c r="C158" s="61"/>
      <c r="D158" s="61"/>
      <c r="E158" s="61"/>
      <c r="F158" s="61"/>
      <c r="G158" s="61"/>
      <c r="H158" s="61"/>
      <c r="I158" s="61"/>
      <c r="J158" s="61"/>
      <c r="K158" s="61"/>
      <c r="L158" s="61"/>
      <c r="M158" s="61"/>
      <c r="N158" s="61"/>
    </row>
    <row r="159" spans="1:14" x14ac:dyDescent="0.25">
      <c r="A159" s="61"/>
      <c r="B159" s="61"/>
      <c r="C159" s="61"/>
      <c r="D159" s="61"/>
      <c r="E159" s="61"/>
      <c r="F159" s="61"/>
      <c r="G159" s="61"/>
      <c r="H159" s="61"/>
      <c r="I159" s="61"/>
      <c r="J159" s="61"/>
      <c r="K159" s="61"/>
      <c r="L159" s="61"/>
      <c r="M159" s="61"/>
      <c r="N159" s="61"/>
    </row>
    <row r="160" spans="1:14" x14ac:dyDescent="0.25">
      <c r="A160" s="61"/>
      <c r="B160" s="61"/>
      <c r="C160" s="61"/>
      <c r="D160" s="61"/>
      <c r="E160" s="61"/>
      <c r="F160" s="61"/>
      <c r="G160" s="61"/>
      <c r="H160" s="61"/>
      <c r="I160" s="61"/>
      <c r="J160" s="61"/>
      <c r="K160" s="61"/>
      <c r="L160" s="61"/>
      <c r="M160" s="61"/>
      <c r="N160" s="61"/>
    </row>
    <row r="161" spans="1:14" x14ac:dyDescent="0.25">
      <c r="A161" s="61"/>
      <c r="B161" s="61"/>
      <c r="C161" s="61"/>
      <c r="D161" s="61"/>
      <c r="E161" s="61"/>
      <c r="F161" s="61"/>
      <c r="G161" s="61"/>
      <c r="H161" s="61"/>
      <c r="I161" s="61"/>
      <c r="J161" s="61"/>
      <c r="K161" s="61"/>
      <c r="L161" s="61"/>
      <c r="M161" s="61"/>
      <c r="N161" s="61"/>
    </row>
    <row r="162" spans="1:14" x14ac:dyDescent="0.25">
      <c r="A162" s="61"/>
      <c r="B162" s="61"/>
      <c r="C162" s="61"/>
      <c r="D162" s="61"/>
      <c r="E162" s="61"/>
      <c r="F162" s="61"/>
      <c r="G162" s="61"/>
      <c r="H162" s="61"/>
      <c r="I162" s="61"/>
      <c r="J162" s="61"/>
      <c r="K162" s="61"/>
      <c r="L162" s="61"/>
      <c r="M162" s="61"/>
      <c r="N162" s="61"/>
    </row>
    <row r="163" spans="1:14" x14ac:dyDescent="0.25">
      <c r="A163" s="61"/>
      <c r="B163" s="61"/>
      <c r="C163" s="61"/>
      <c r="D163" s="61"/>
      <c r="E163" s="61"/>
      <c r="F163" s="61"/>
      <c r="G163" s="61"/>
      <c r="H163" s="61"/>
      <c r="I163" s="61"/>
      <c r="J163" s="61"/>
      <c r="K163" s="61"/>
      <c r="L163" s="61"/>
      <c r="M163" s="61"/>
      <c r="N163" s="61"/>
    </row>
    <row r="164" spans="1:14" x14ac:dyDescent="0.25">
      <c r="A164" s="61"/>
      <c r="B164" s="61"/>
      <c r="C164" s="61"/>
      <c r="D164" s="61"/>
      <c r="E164" s="61"/>
      <c r="F164" s="61"/>
      <c r="G164" s="61"/>
      <c r="H164" s="61"/>
      <c r="I164" s="61"/>
      <c r="J164" s="61"/>
      <c r="K164" s="61"/>
      <c r="L164" s="61"/>
      <c r="M164" s="61"/>
      <c r="N164" s="61"/>
    </row>
    <row r="165" spans="1:14" x14ac:dyDescent="0.25">
      <c r="A165" s="61"/>
      <c r="B165" s="61"/>
      <c r="C165" s="61"/>
      <c r="D165" s="61"/>
      <c r="E165" s="61"/>
      <c r="F165" s="61"/>
      <c r="G165" s="61"/>
      <c r="H165" s="61"/>
      <c r="I165" s="61"/>
      <c r="J165" s="61"/>
      <c r="K165" s="61"/>
      <c r="L165" s="61"/>
      <c r="M165" s="61"/>
      <c r="N165" s="61"/>
    </row>
    <row r="166" spans="1:14" x14ac:dyDescent="0.25">
      <c r="A166" s="61"/>
      <c r="B166" s="61"/>
      <c r="C166" s="61"/>
      <c r="D166" s="61"/>
      <c r="E166" s="61"/>
      <c r="F166" s="61"/>
      <c r="G166" s="61"/>
      <c r="H166" s="61"/>
      <c r="I166" s="61"/>
      <c r="J166" s="61"/>
      <c r="K166" s="61"/>
      <c r="L166" s="61"/>
      <c r="M166" s="61"/>
      <c r="N166" s="61"/>
    </row>
    <row r="167" spans="1:14" x14ac:dyDescent="0.25">
      <c r="A167" s="61"/>
      <c r="B167" s="61"/>
      <c r="C167" s="61"/>
      <c r="D167" s="61"/>
      <c r="E167" s="61"/>
      <c r="F167" s="61"/>
      <c r="G167" s="61"/>
      <c r="H167" s="61"/>
      <c r="I167" s="61"/>
      <c r="J167" s="61"/>
      <c r="K167" s="61"/>
      <c r="L167" s="61"/>
      <c r="M167" s="61"/>
      <c r="N167" s="61"/>
    </row>
    <row r="168" spans="1:14" x14ac:dyDescent="0.25">
      <c r="A168" s="61"/>
      <c r="B168" s="61"/>
      <c r="C168" s="61"/>
      <c r="D168" s="61"/>
      <c r="E168" s="61"/>
      <c r="F168" s="61"/>
      <c r="G168" s="61"/>
      <c r="H168" s="61"/>
      <c r="I168" s="61"/>
      <c r="J168" s="61"/>
      <c r="K168" s="61"/>
      <c r="L168" s="61"/>
      <c r="M168" s="61"/>
      <c r="N168" s="61"/>
    </row>
    <row r="169" spans="1:14" x14ac:dyDescent="0.25">
      <c r="A169" s="61"/>
      <c r="B169" s="61"/>
      <c r="C169" s="61"/>
      <c r="D169" s="61"/>
      <c r="E169" s="61"/>
      <c r="F169" s="61"/>
      <c r="G169" s="61"/>
      <c r="H169" s="61"/>
      <c r="I169" s="61"/>
      <c r="J169" s="61"/>
      <c r="K169" s="61"/>
      <c r="L169" s="61"/>
      <c r="M169" s="61"/>
      <c r="N169" s="61"/>
    </row>
    <row r="170" spans="1:14" x14ac:dyDescent="0.25">
      <c r="A170" s="61"/>
      <c r="B170" s="61"/>
      <c r="C170" s="61"/>
      <c r="D170" s="61"/>
      <c r="E170" s="61"/>
      <c r="F170" s="61"/>
      <c r="G170" s="61"/>
      <c r="H170" s="61"/>
      <c r="I170" s="61"/>
      <c r="J170" s="61"/>
      <c r="K170" s="61"/>
      <c r="L170" s="61"/>
      <c r="M170" s="61"/>
      <c r="N170" s="61"/>
    </row>
    <row r="171" spans="1:14" x14ac:dyDescent="0.25">
      <c r="A171" s="61"/>
      <c r="B171" s="61"/>
      <c r="C171" s="61"/>
      <c r="D171" s="61"/>
      <c r="E171" s="61"/>
      <c r="F171" s="61"/>
      <c r="G171" s="61"/>
      <c r="H171" s="61"/>
      <c r="I171" s="61"/>
      <c r="J171" s="61"/>
      <c r="K171" s="61"/>
      <c r="L171" s="61"/>
      <c r="M171" s="61"/>
      <c r="N171" s="61"/>
    </row>
    <row r="172" spans="1:14" x14ac:dyDescent="0.25">
      <c r="A172" s="61"/>
      <c r="B172" s="61"/>
      <c r="C172" s="61"/>
      <c r="D172" s="61"/>
      <c r="E172" s="61"/>
      <c r="F172" s="61"/>
      <c r="G172" s="61"/>
      <c r="H172" s="61"/>
      <c r="I172" s="61"/>
      <c r="J172" s="61"/>
      <c r="K172" s="61"/>
      <c r="L172" s="61"/>
      <c r="M172" s="61"/>
      <c r="N172" s="61"/>
    </row>
    <row r="173" spans="1:14" x14ac:dyDescent="0.25">
      <c r="A173" s="61"/>
      <c r="B173" s="61"/>
      <c r="C173" s="61"/>
      <c r="D173" s="61"/>
      <c r="E173" s="61"/>
      <c r="F173" s="61"/>
      <c r="G173" s="61"/>
      <c r="H173" s="61"/>
      <c r="I173" s="61"/>
      <c r="J173" s="61"/>
      <c r="K173" s="61"/>
      <c r="L173" s="61"/>
      <c r="M173" s="61"/>
      <c r="N173" s="61"/>
    </row>
    <row r="174" spans="1:14" x14ac:dyDescent="0.25">
      <c r="A174" s="61"/>
      <c r="B174" s="61"/>
      <c r="C174" s="61"/>
      <c r="D174" s="61"/>
      <c r="E174" s="61"/>
      <c r="F174" s="61"/>
      <c r="G174" s="61"/>
      <c r="H174" s="61"/>
      <c r="I174" s="61"/>
      <c r="J174" s="61"/>
      <c r="K174" s="61"/>
      <c r="L174" s="61"/>
      <c r="M174" s="61"/>
      <c r="N174" s="61"/>
    </row>
    <row r="175" spans="1:14" x14ac:dyDescent="0.25">
      <c r="A175" s="61"/>
      <c r="B175" s="61"/>
      <c r="C175" s="61"/>
      <c r="D175" s="61"/>
      <c r="E175" s="61"/>
      <c r="F175" s="61"/>
      <c r="G175" s="61"/>
      <c r="H175" s="61"/>
      <c r="I175" s="61"/>
      <c r="J175" s="61"/>
      <c r="K175" s="61"/>
      <c r="L175" s="61"/>
      <c r="M175" s="61"/>
      <c r="N175" s="61"/>
    </row>
    <row r="176" spans="1:14" x14ac:dyDescent="0.25">
      <c r="A176" s="61"/>
      <c r="B176" s="61"/>
      <c r="C176" s="61"/>
      <c r="D176" s="61"/>
      <c r="E176" s="61"/>
      <c r="F176" s="61"/>
      <c r="G176" s="61"/>
      <c r="H176" s="61"/>
      <c r="I176" s="61"/>
      <c r="J176" s="61"/>
      <c r="K176" s="61"/>
      <c r="L176" s="61"/>
      <c r="M176" s="61"/>
      <c r="N176" s="61"/>
    </row>
    <row r="177" spans="1:14" x14ac:dyDescent="0.25">
      <c r="A177" s="61"/>
      <c r="B177" s="61"/>
      <c r="C177" s="61"/>
      <c r="D177" s="61"/>
      <c r="E177" s="61"/>
      <c r="F177" s="61"/>
      <c r="G177" s="61"/>
      <c r="H177" s="61"/>
      <c r="I177" s="61"/>
      <c r="J177" s="61"/>
      <c r="K177" s="61"/>
      <c r="L177" s="61"/>
      <c r="M177" s="61"/>
      <c r="N177" s="61"/>
    </row>
    <row r="178" spans="1:14" x14ac:dyDescent="0.25">
      <c r="A178" s="61"/>
      <c r="B178" s="61"/>
      <c r="C178" s="61"/>
      <c r="D178" s="61"/>
      <c r="E178" s="61"/>
      <c r="F178" s="61"/>
      <c r="G178" s="61"/>
      <c r="H178" s="61"/>
      <c r="I178" s="61"/>
      <c r="J178" s="61"/>
      <c r="K178" s="61"/>
      <c r="L178" s="61"/>
      <c r="M178" s="61"/>
      <c r="N178" s="61"/>
    </row>
    <row r="179" spans="1:14" x14ac:dyDescent="0.25">
      <c r="A179" s="61"/>
      <c r="B179" s="61"/>
      <c r="C179" s="61"/>
      <c r="D179" s="61"/>
      <c r="E179" s="61"/>
      <c r="F179" s="61"/>
      <c r="G179" s="61"/>
      <c r="H179" s="61"/>
      <c r="I179" s="61"/>
      <c r="J179" s="61"/>
      <c r="K179" s="61"/>
      <c r="L179" s="61"/>
      <c r="M179" s="61"/>
      <c r="N179" s="61"/>
    </row>
    <row r="180" spans="1:14" x14ac:dyDescent="0.25">
      <c r="A180" s="61"/>
      <c r="B180" s="61"/>
      <c r="C180" s="61"/>
      <c r="D180" s="61"/>
      <c r="E180" s="61"/>
      <c r="F180" s="61"/>
      <c r="G180" s="61"/>
      <c r="H180" s="61"/>
      <c r="I180" s="61"/>
      <c r="J180" s="61"/>
      <c r="K180" s="61"/>
      <c r="L180" s="61"/>
      <c r="M180" s="61"/>
      <c r="N180" s="61"/>
    </row>
    <row r="181" spans="1:14" x14ac:dyDescent="0.25">
      <c r="A181" s="61"/>
      <c r="B181" s="61"/>
      <c r="C181" s="61"/>
      <c r="D181" s="61"/>
      <c r="E181" s="61"/>
      <c r="F181" s="61"/>
      <c r="G181" s="61"/>
      <c r="H181" s="61"/>
      <c r="I181" s="61"/>
      <c r="J181" s="61"/>
      <c r="K181" s="61"/>
      <c r="L181" s="61"/>
      <c r="M181" s="61"/>
      <c r="N181" s="61"/>
    </row>
    <row r="182" spans="1:14" x14ac:dyDescent="0.25">
      <c r="A182" s="61"/>
      <c r="B182" s="61"/>
      <c r="C182" s="61"/>
      <c r="D182" s="61"/>
      <c r="E182" s="61"/>
      <c r="F182" s="61"/>
      <c r="G182" s="61"/>
      <c r="H182" s="61"/>
      <c r="I182" s="61"/>
      <c r="J182" s="61"/>
      <c r="K182" s="61"/>
      <c r="L182" s="61"/>
      <c r="M182" s="61"/>
      <c r="N182" s="61"/>
    </row>
    <row r="183" spans="1:14" x14ac:dyDescent="0.25">
      <c r="A183" s="61"/>
      <c r="B183" s="61"/>
      <c r="C183" s="61"/>
      <c r="D183" s="61"/>
      <c r="E183" s="61"/>
      <c r="F183" s="61"/>
      <c r="G183" s="61"/>
      <c r="H183" s="61"/>
      <c r="I183" s="61"/>
      <c r="J183" s="61"/>
      <c r="K183" s="61"/>
      <c r="L183" s="61"/>
      <c r="M183" s="61"/>
      <c r="N183" s="61"/>
    </row>
    <row r="184" spans="1:14" x14ac:dyDescent="0.25">
      <c r="A184" s="61"/>
      <c r="B184" s="61"/>
      <c r="C184" s="61"/>
      <c r="D184" s="61"/>
      <c r="E184" s="61"/>
      <c r="F184" s="61"/>
      <c r="G184" s="61"/>
      <c r="H184" s="61"/>
      <c r="I184" s="61"/>
      <c r="J184" s="61"/>
      <c r="K184" s="61"/>
      <c r="L184" s="61"/>
      <c r="M184" s="61"/>
      <c r="N184" s="61"/>
    </row>
    <row r="185" spans="1:14" x14ac:dyDescent="0.25">
      <c r="A185" s="61"/>
      <c r="B185" s="61"/>
      <c r="C185" s="61"/>
      <c r="D185" s="61"/>
      <c r="E185" s="61"/>
      <c r="F185" s="61"/>
      <c r="G185" s="61"/>
      <c r="H185" s="61"/>
      <c r="I185" s="61"/>
      <c r="J185" s="61"/>
      <c r="K185" s="61"/>
      <c r="L185" s="61"/>
      <c r="M185" s="61"/>
      <c r="N185" s="61"/>
    </row>
    <row r="186" spans="1:14" x14ac:dyDescent="0.25">
      <c r="A186" s="61"/>
      <c r="B186" s="61"/>
      <c r="C186" s="61"/>
      <c r="D186" s="61"/>
      <c r="E186" s="61"/>
      <c r="F186" s="61"/>
      <c r="G186" s="61"/>
      <c r="H186" s="61"/>
      <c r="I186" s="61"/>
      <c r="J186" s="61"/>
      <c r="K186" s="61"/>
      <c r="L186" s="61"/>
      <c r="M186" s="61"/>
      <c r="N186" s="61"/>
    </row>
    <row r="187" spans="1:14" x14ac:dyDescent="0.25">
      <c r="A187" s="61"/>
      <c r="B187" s="61"/>
      <c r="C187" s="61"/>
      <c r="D187" s="61"/>
      <c r="E187" s="61"/>
      <c r="F187" s="61"/>
      <c r="G187" s="61"/>
      <c r="H187" s="61"/>
      <c r="I187" s="61"/>
      <c r="J187" s="61"/>
      <c r="K187" s="61"/>
      <c r="L187" s="61"/>
      <c r="M187" s="61"/>
      <c r="N187" s="61"/>
    </row>
    <row r="188" spans="1:14" x14ac:dyDescent="0.25">
      <c r="A188" s="61"/>
      <c r="B188" s="61"/>
      <c r="C188" s="61"/>
      <c r="D188" s="61"/>
      <c r="E188" s="61"/>
      <c r="F188" s="61"/>
      <c r="G188" s="61"/>
      <c r="H188" s="61"/>
      <c r="I188" s="61"/>
      <c r="J188" s="61"/>
      <c r="K188" s="61"/>
      <c r="L188" s="61"/>
      <c r="M188" s="61"/>
      <c r="N188" s="61"/>
    </row>
    <row r="189" spans="1:14" x14ac:dyDescent="0.25">
      <c r="A189" s="61"/>
      <c r="B189" s="61"/>
      <c r="C189" s="61"/>
      <c r="D189" s="61"/>
      <c r="E189" s="61"/>
      <c r="F189" s="61"/>
      <c r="G189" s="61"/>
      <c r="H189" s="61"/>
      <c r="I189" s="61"/>
      <c r="J189" s="61"/>
      <c r="K189" s="61"/>
      <c r="L189" s="61"/>
      <c r="M189" s="61"/>
      <c r="N189" s="61"/>
    </row>
    <row r="190" spans="1:14" x14ac:dyDescent="0.25">
      <c r="A190" s="61"/>
      <c r="B190" s="61"/>
      <c r="C190" s="61"/>
      <c r="D190" s="61"/>
      <c r="E190" s="61"/>
      <c r="F190" s="61"/>
      <c r="G190" s="61"/>
      <c r="H190" s="61"/>
      <c r="I190" s="61"/>
      <c r="J190" s="61"/>
      <c r="K190" s="61"/>
      <c r="L190" s="61"/>
      <c r="M190" s="61"/>
      <c r="N190" s="61"/>
    </row>
    <row r="191" spans="1:14" x14ac:dyDescent="0.25">
      <c r="A191" s="61"/>
      <c r="B191" s="61"/>
      <c r="C191" s="61"/>
      <c r="D191" s="61"/>
      <c r="E191" s="61"/>
      <c r="F191" s="61"/>
      <c r="G191" s="61"/>
      <c r="H191" s="61"/>
      <c r="I191" s="61"/>
      <c r="J191" s="61"/>
      <c r="K191" s="61"/>
      <c r="L191" s="61"/>
      <c r="M191" s="61"/>
      <c r="N191" s="61"/>
    </row>
    <row r="192" spans="1:14" x14ac:dyDescent="0.25">
      <c r="A192" s="61"/>
      <c r="B192" s="61"/>
      <c r="C192" s="61"/>
      <c r="D192" s="61"/>
      <c r="E192" s="61"/>
      <c r="F192" s="61"/>
      <c r="G192" s="61"/>
      <c r="H192" s="61"/>
      <c r="I192" s="61"/>
      <c r="J192" s="61"/>
      <c r="K192" s="61"/>
      <c r="L192" s="61"/>
      <c r="M192" s="61"/>
      <c r="N192" s="61"/>
    </row>
    <row r="193" spans="1:14" x14ac:dyDescent="0.25">
      <c r="A193" s="61"/>
      <c r="B193" s="61"/>
      <c r="C193" s="61"/>
      <c r="D193" s="61"/>
      <c r="E193" s="61"/>
      <c r="F193" s="61"/>
      <c r="G193" s="61"/>
      <c r="H193" s="61"/>
      <c r="I193" s="61"/>
      <c r="J193" s="61"/>
      <c r="K193" s="61"/>
      <c r="L193" s="61"/>
      <c r="M193" s="61"/>
      <c r="N193" s="61"/>
    </row>
    <row r="194" spans="1:14" x14ac:dyDescent="0.25">
      <c r="A194" s="61"/>
      <c r="B194" s="61"/>
      <c r="C194" s="61"/>
      <c r="D194" s="61"/>
      <c r="E194" s="61"/>
      <c r="F194" s="61"/>
      <c r="G194" s="61"/>
      <c r="H194" s="61"/>
      <c r="I194" s="61"/>
      <c r="J194" s="61"/>
      <c r="K194" s="61"/>
      <c r="L194" s="61"/>
      <c r="M194" s="61"/>
      <c r="N194" s="61"/>
    </row>
    <row r="195" spans="1:14" x14ac:dyDescent="0.25">
      <c r="A195" s="61"/>
      <c r="B195" s="61"/>
      <c r="C195" s="61"/>
      <c r="D195" s="61"/>
      <c r="E195" s="61"/>
      <c r="F195" s="61"/>
      <c r="G195" s="61"/>
      <c r="H195" s="61"/>
      <c r="I195" s="61"/>
      <c r="J195" s="61"/>
      <c r="K195" s="61"/>
      <c r="L195" s="61"/>
      <c r="M195" s="61"/>
      <c r="N195" s="61"/>
    </row>
    <row r="196" spans="1:14" x14ac:dyDescent="0.25">
      <c r="A196" s="61"/>
      <c r="B196" s="61"/>
      <c r="C196" s="61"/>
      <c r="D196" s="61"/>
      <c r="E196" s="61"/>
      <c r="F196" s="61"/>
      <c r="G196" s="61"/>
      <c r="H196" s="61"/>
      <c r="I196" s="61"/>
      <c r="J196" s="61"/>
      <c r="K196" s="61"/>
      <c r="L196" s="61"/>
      <c r="M196" s="61"/>
      <c r="N196" s="61"/>
    </row>
    <row r="197" spans="1:14" x14ac:dyDescent="0.25">
      <c r="A197" s="61"/>
      <c r="B197" s="61"/>
      <c r="C197" s="61"/>
      <c r="D197" s="61"/>
      <c r="E197" s="61"/>
      <c r="F197" s="61"/>
      <c r="G197" s="61"/>
      <c r="H197" s="61"/>
      <c r="I197" s="61"/>
      <c r="J197" s="61"/>
      <c r="K197" s="61"/>
      <c r="L197" s="61"/>
      <c r="M197" s="61"/>
      <c r="N197" s="61"/>
    </row>
    <row r="198" spans="1:14" x14ac:dyDescent="0.25">
      <c r="A198" s="61"/>
      <c r="B198" s="61"/>
      <c r="C198" s="61"/>
      <c r="D198" s="61"/>
      <c r="E198" s="61"/>
      <c r="F198" s="61"/>
      <c r="G198" s="61"/>
      <c r="H198" s="61"/>
      <c r="I198" s="61"/>
      <c r="J198" s="61"/>
      <c r="K198" s="61"/>
      <c r="L198" s="61"/>
      <c r="M198" s="61"/>
      <c r="N198" s="61"/>
    </row>
    <row r="199" spans="1:14" x14ac:dyDescent="0.25">
      <c r="A199" s="61"/>
      <c r="B199" s="61"/>
      <c r="C199" s="61"/>
      <c r="D199" s="61"/>
      <c r="E199" s="61"/>
      <c r="F199" s="61"/>
      <c r="G199" s="61"/>
      <c r="H199" s="61"/>
      <c r="I199" s="61"/>
      <c r="J199" s="61"/>
      <c r="K199" s="61"/>
      <c r="L199" s="61"/>
      <c r="M199" s="61"/>
      <c r="N199" s="61"/>
    </row>
    <row r="200" spans="1:14" x14ac:dyDescent="0.25">
      <c r="A200" s="61"/>
      <c r="B200" s="61"/>
      <c r="C200" s="61"/>
      <c r="D200" s="61"/>
      <c r="E200" s="61"/>
      <c r="F200" s="61"/>
      <c r="G200" s="61"/>
      <c r="H200" s="61"/>
      <c r="I200" s="61"/>
      <c r="J200" s="61"/>
      <c r="K200" s="61"/>
      <c r="L200" s="61"/>
      <c r="M200" s="61"/>
      <c r="N200" s="61"/>
    </row>
    <row r="201" spans="1:14" x14ac:dyDescent="0.25">
      <c r="A201" s="61"/>
      <c r="B201" s="61"/>
      <c r="C201" s="61"/>
      <c r="D201" s="61"/>
      <c r="E201" s="61"/>
      <c r="F201" s="61"/>
      <c r="G201" s="61"/>
      <c r="H201" s="61"/>
      <c r="I201" s="61"/>
      <c r="J201" s="61"/>
      <c r="K201" s="61"/>
      <c r="L201" s="61"/>
      <c r="M201" s="61"/>
      <c r="N201" s="61"/>
    </row>
    <row r="202" spans="1:14" x14ac:dyDescent="0.25">
      <c r="A202" s="61"/>
      <c r="B202" s="61"/>
      <c r="C202" s="61"/>
      <c r="D202" s="61"/>
      <c r="E202" s="61"/>
      <c r="F202" s="61"/>
      <c r="G202" s="61"/>
      <c r="H202" s="61"/>
      <c r="I202" s="61"/>
      <c r="J202" s="61"/>
      <c r="K202" s="61"/>
      <c r="L202" s="61"/>
      <c r="M202" s="61"/>
      <c r="N202" s="61"/>
    </row>
    <row r="203" spans="1:14" x14ac:dyDescent="0.25">
      <c r="A203" s="61"/>
      <c r="B203" s="61"/>
      <c r="C203" s="61"/>
      <c r="D203" s="61"/>
      <c r="E203" s="61"/>
      <c r="F203" s="61"/>
      <c r="G203" s="61"/>
      <c r="H203" s="61"/>
      <c r="I203" s="61"/>
      <c r="J203" s="61"/>
      <c r="K203" s="61"/>
      <c r="L203" s="61"/>
      <c r="M203" s="61"/>
      <c r="N203" s="61"/>
    </row>
    <row r="204" spans="1:14" x14ac:dyDescent="0.25">
      <c r="A204" s="61"/>
      <c r="B204" s="61"/>
      <c r="C204" s="61"/>
      <c r="D204" s="61"/>
      <c r="E204" s="61"/>
      <c r="F204" s="61"/>
      <c r="G204" s="61"/>
      <c r="H204" s="61"/>
      <c r="I204" s="61"/>
      <c r="J204" s="61"/>
      <c r="K204" s="61"/>
      <c r="L204" s="61"/>
      <c r="M204" s="61"/>
      <c r="N204" s="61"/>
    </row>
    <row r="205" spans="1:14" x14ac:dyDescent="0.25">
      <c r="A205" s="61"/>
      <c r="B205" s="61"/>
      <c r="C205" s="61"/>
      <c r="D205" s="61"/>
      <c r="E205" s="61"/>
      <c r="F205" s="61"/>
      <c r="G205" s="61"/>
      <c r="H205" s="61"/>
      <c r="I205" s="61"/>
      <c r="J205" s="61"/>
      <c r="K205" s="61"/>
      <c r="L205" s="61"/>
      <c r="M205" s="61"/>
      <c r="N205" s="61"/>
    </row>
    <row r="206" spans="1:14" x14ac:dyDescent="0.25">
      <c r="A206" s="61"/>
      <c r="B206" s="61"/>
      <c r="C206" s="61"/>
      <c r="D206" s="61"/>
      <c r="E206" s="61"/>
      <c r="F206" s="61"/>
      <c r="G206" s="61"/>
      <c r="H206" s="61"/>
      <c r="I206" s="61"/>
      <c r="J206" s="61"/>
      <c r="K206" s="61"/>
      <c r="L206" s="61"/>
      <c r="M206" s="61"/>
      <c r="N206" s="61"/>
    </row>
    <row r="207" spans="1:14" x14ac:dyDescent="0.25">
      <c r="A207" s="61"/>
      <c r="B207" s="61"/>
      <c r="C207" s="61"/>
      <c r="D207" s="61"/>
      <c r="E207" s="61"/>
      <c r="F207" s="61"/>
      <c r="G207" s="61"/>
      <c r="H207" s="61"/>
      <c r="I207" s="61"/>
      <c r="J207" s="61"/>
      <c r="K207" s="61"/>
      <c r="L207" s="61"/>
      <c r="M207" s="61"/>
      <c r="N207" s="61"/>
    </row>
    <row r="208" spans="1:14" x14ac:dyDescent="0.25">
      <c r="A208" s="61"/>
      <c r="B208" s="61"/>
      <c r="C208" s="61"/>
      <c r="D208" s="61"/>
      <c r="E208" s="61"/>
      <c r="F208" s="61"/>
      <c r="G208" s="61"/>
      <c r="H208" s="61"/>
      <c r="I208" s="61"/>
      <c r="J208" s="61"/>
      <c r="K208" s="61"/>
      <c r="L208" s="61"/>
      <c r="M208" s="61"/>
      <c r="N208" s="61"/>
    </row>
    <row r="209" spans="1:14" x14ac:dyDescent="0.25">
      <c r="A209" s="61"/>
      <c r="B209" s="61"/>
      <c r="C209" s="61"/>
      <c r="D209" s="61"/>
      <c r="E209" s="61"/>
      <c r="F209" s="61"/>
      <c r="G209" s="61"/>
      <c r="H209" s="61"/>
      <c r="I209" s="61"/>
      <c r="J209" s="61"/>
      <c r="K209" s="61"/>
      <c r="L209" s="61"/>
      <c r="M209" s="61"/>
      <c r="N209" s="61"/>
    </row>
    <row r="210" spans="1:14" x14ac:dyDescent="0.25">
      <c r="A210" s="61"/>
      <c r="B210" s="61"/>
      <c r="C210" s="61"/>
      <c r="D210" s="61"/>
      <c r="E210" s="61"/>
      <c r="F210" s="61"/>
      <c r="G210" s="61"/>
      <c r="H210" s="61"/>
      <c r="I210" s="61"/>
      <c r="J210" s="61"/>
      <c r="K210" s="61"/>
      <c r="L210" s="61"/>
      <c r="M210" s="61"/>
      <c r="N210" s="61"/>
    </row>
    <row r="211" spans="1:14" x14ac:dyDescent="0.25">
      <c r="A211" s="61"/>
      <c r="B211" s="61"/>
      <c r="C211" s="61"/>
      <c r="D211" s="61"/>
      <c r="E211" s="61"/>
      <c r="F211" s="61"/>
      <c r="G211" s="61"/>
      <c r="H211" s="61"/>
      <c r="I211" s="61"/>
      <c r="J211" s="61"/>
      <c r="K211" s="61"/>
      <c r="L211" s="61"/>
      <c r="M211" s="61"/>
      <c r="N211" s="61"/>
    </row>
    <row r="212" spans="1:14" x14ac:dyDescent="0.25">
      <c r="A212" s="61"/>
      <c r="B212" s="61"/>
      <c r="C212" s="61"/>
      <c r="D212" s="61"/>
      <c r="E212" s="61"/>
      <c r="F212" s="61"/>
      <c r="G212" s="61"/>
      <c r="H212" s="61"/>
      <c r="I212" s="61"/>
      <c r="J212" s="61"/>
      <c r="K212" s="61"/>
      <c r="L212" s="61"/>
      <c r="M212" s="61"/>
      <c r="N212" s="61"/>
    </row>
    <row r="213" spans="1:14" x14ac:dyDescent="0.25">
      <c r="A213" s="61"/>
      <c r="B213" s="61"/>
      <c r="C213" s="61"/>
      <c r="D213" s="61"/>
      <c r="E213" s="61"/>
      <c r="F213" s="61"/>
      <c r="G213" s="61"/>
      <c r="H213" s="61"/>
      <c r="I213" s="61"/>
      <c r="J213" s="61"/>
      <c r="K213" s="61"/>
      <c r="L213" s="61"/>
      <c r="M213" s="61"/>
      <c r="N213" s="61"/>
    </row>
    <row r="214" spans="1:14" x14ac:dyDescent="0.25">
      <c r="A214" s="61"/>
      <c r="B214" s="61"/>
      <c r="C214" s="61"/>
      <c r="D214" s="61"/>
      <c r="E214" s="61"/>
      <c r="F214" s="61"/>
      <c r="G214" s="61"/>
      <c r="H214" s="61"/>
      <c r="I214" s="61"/>
      <c r="J214" s="61"/>
      <c r="K214" s="61"/>
      <c r="L214" s="61"/>
      <c r="M214" s="61"/>
      <c r="N214" s="61"/>
    </row>
    <row r="215" spans="1:14" x14ac:dyDescent="0.25">
      <c r="A215" s="61"/>
      <c r="B215" s="61"/>
      <c r="C215" s="61"/>
      <c r="D215" s="61"/>
      <c r="E215" s="61"/>
      <c r="F215" s="61"/>
      <c r="G215" s="61"/>
      <c r="H215" s="61"/>
      <c r="I215" s="61"/>
      <c r="J215" s="61"/>
      <c r="K215" s="61"/>
      <c r="L215" s="61"/>
      <c r="M215" s="61"/>
      <c r="N215" s="61"/>
    </row>
    <row r="216" spans="1:14" x14ac:dyDescent="0.25">
      <c r="A216" s="61"/>
      <c r="B216" s="61"/>
      <c r="C216" s="61"/>
      <c r="D216" s="61"/>
      <c r="E216" s="61"/>
      <c r="F216" s="61"/>
      <c r="G216" s="61"/>
      <c r="H216" s="61"/>
      <c r="I216" s="61"/>
      <c r="J216" s="61"/>
      <c r="K216" s="61"/>
      <c r="L216" s="61"/>
      <c r="M216" s="61"/>
      <c r="N216" s="61"/>
    </row>
    <row r="217" spans="1:14" x14ac:dyDescent="0.25">
      <c r="A217" s="61"/>
      <c r="B217" s="61"/>
      <c r="C217" s="61"/>
      <c r="D217" s="61"/>
      <c r="E217" s="61"/>
      <c r="F217" s="61"/>
      <c r="G217" s="61"/>
      <c r="H217" s="61"/>
      <c r="I217" s="61"/>
      <c r="J217" s="61"/>
      <c r="K217" s="61"/>
      <c r="L217" s="61"/>
      <c r="M217" s="61"/>
      <c r="N217" s="61"/>
    </row>
    <row r="218" spans="1:14" x14ac:dyDescent="0.25">
      <c r="A218" s="61"/>
      <c r="B218" s="61"/>
      <c r="C218" s="61"/>
      <c r="D218" s="61"/>
      <c r="E218" s="61"/>
      <c r="F218" s="61"/>
      <c r="G218" s="61"/>
      <c r="H218" s="61"/>
      <c r="I218" s="61"/>
      <c r="J218" s="61"/>
      <c r="K218" s="61"/>
      <c r="L218" s="61"/>
      <c r="M218" s="61"/>
      <c r="N218" s="61"/>
    </row>
    <row r="219" spans="1:14" x14ac:dyDescent="0.25">
      <c r="A219" s="61"/>
      <c r="B219" s="61"/>
      <c r="C219" s="61"/>
      <c r="D219" s="61"/>
      <c r="E219" s="61"/>
      <c r="F219" s="61"/>
      <c r="G219" s="61"/>
      <c r="H219" s="61"/>
      <c r="I219" s="61"/>
      <c r="J219" s="61"/>
      <c r="K219" s="61"/>
      <c r="L219" s="61"/>
      <c r="M219" s="61"/>
      <c r="N219" s="61"/>
    </row>
    <row r="220" spans="1:14" x14ac:dyDescent="0.25">
      <c r="A220" s="61"/>
      <c r="B220" s="61"/>
      <c r="C220" s="61"/>
      <c r="D220" s="61"/>
      <c r="E220" s="61"/>
      <c r="F220" s="61"/>
      <c r="G220" s="61"/>
      <c r="H220" s="61"/>
      <c r="I220" s="61"/>
      <c r="J220" s="61"/>
      <c r="K220" s="61"/>
      <c r="L220" s="61"/>
      <c r="M220" s="61"/>
      <c r="N220" s="61"/>
    </row>
    <row r="221" spans="1:14" x14ac:dyDescent="0.25">
      <c r="A221" s="61"/>
      <c r="B221" s="61"/>
      <c r="C221" s="61"/>
      <c r="D221" s="61"/>
      <c r="E221" s="61"/>
      <c r="F221" s="61"/>
      <c r="G221" s="61"/>
      <c r="H221" s="61"/>
      <c r="I221" s="61"/>
      <c r="J221" s="61"/>
      <c r="K221" s="61"/>
      <c r="L221" s="61"/>
      <c r="M221" s="61"/>
      <c r="N221" s="61"/>
    </row>
    <row r="222" spans="1:14" x14ac:dyDescent="0.25">
      <c r="A222" s="61"/>
      <c r="B222" s="61"/>
      <c r="C222" s="61"/>
      <c r="D222" s="61"/>
      <c r="E222" s="61"/>
      <c r="F222" s="61"/>
      <c r="G222" s="61"/>
      <c r="H222" s="61"/>
      <c r="I222" s="61"/>
      <c r="J222" s="61"/>
      <c r="K222" s="61"/>
      <c r="L222" s="61"/>
      <c r="M222" s="61"/>
      <c r="N222" s="61"/>
    </row>
    <row r="223" spans="1:14" x14ac:dyDescent="0.25">
      <c r="A223" s="61"/>
      <c r="B223" s="61"/>
      <c r="C223" s="61"/>
      <c r="D223" s="61"/>
      <c r="E223" s="61"/>
      <c r="F223" s="61"/>
      <c r="G223" s="61"/>
      <c r="H223" s="61"/>
      <c r="I223" s="61"/>
      <c r="J223" s="61"/>
      <c r="K223" s="61"/>
      <c r="L223" s="61"/>
      <c r="M223" s="61"/>
      <c r="N223" s="61"/>
    </row>
    <row r="224" spans="1:14" x14ac:dyDescent="0.25">
      <c r="A224" s="61"/>
      <c r="B224" s="61"/>
      <c r="C224" s="61"/>
      <c r="D224" s="61"/>
      <c r="E224" s="61"/>
      <c r="F224" s="61"/>
      <c r="G224" s="61"/>
      <c r="H224" s="61"/>
      <c r="I224" s="61"/>
      <c r="J224" s="61"/>
      <c r="K224" s="61"/>
      <c r="L224" s="61"/>
      <c r="M224" s="61"/>
      <c r="N224" s="61"/>
    </row>
    <row r="225" spans="1:14" x14ac:dyDescent="0.25">
      <c r="A225" s="61"/>
      <c r="B225" s="61"/>
      <c r="C225" s="61"/>
      <c r="D225" s="61"/>
      <c r="E225" s="61"/>
      <c r="F225" s="61"/>
      <c r="G225" s="61"/>
      <c r="H225" s="61"/>
      <c r="I225" s="61"/>
      <c r="J225" s="61"/>
      <c r="K225" s="61"/>
      <c r="L225" s="61"/>
      <c r="M225" s="61"/>
      <c r="N225" s="61"/>
    </row>
    <row r="226" spans="1:14" x14ac:dyDescent="0.25">
      <c r="A226" s="61"/>
      <c r="B226" s="61"/>
      <c r="C226" s="61"/>
      <c r="D226" s="61"/>
      <c r="E226" s="61"/>
      <c r="F226" s="61"/>
      <c r="G226" s="61"/>
      <c r="H226" s="61"/>
      <c r="I226" s="61"/>
      <c r="J226" s="61"/>
      <c r="K226" s="61"/>
      <c r="L226" s="61"/>
      <c r="M226" s="61"/>
      <c r="N226" s="61"/>
    </row>
    <row r="227" spans="1:14" x14ac:dyDescent="0.25">
      <c r="A227" s="61"/>
      <c r="B227" s="61"/>
      <c r="C227" s="61"/>
      <c r="D227" s="61"/>
      <c r="E227" s="61"/>
      <c r="F227" s="61"/>
      <c r="G227" s="61"/>
      <c r="H227" s="61"/>
      <c r="I227" s="61"/>
      <c r="J227" s="61"/>
      <c r="K227" s="61"/>
      <c r="L227" s="61"/>
      <c r="M227" s="61"/>
      <c r="N227" s="61"/>
    </row>
    <row r="228" spans="1:14" x14ac:dyDescent="0.25">
      <c r="A228" s="61"/>
      <c r="B228" s="61"/>
      <c r="C228" s="61"/>
      <c r="D228" s="61"/>
      <c r="E228" s="61"/>
      <c r="F228" s="61"/>
      <c r="G228" s="61"/>
      <c r="H228" s="61"/>
      <c r="I228" s="61"/>
      <c r="J228" s="61"/>
      <c r="K228" s="61"/>
      <c r="L228" s="61"/>
      <c r="M228" s="61"/>
      <c r="N228" s="61"/>
    </row>
    <row r="229" spans="1:14" x14ac:dyDescent="0.25">
      <c r="A229" s="61"/>
      <c r="B229" s="61"/>
      <c r="C229" s="61"/>
      <c r="D229" s="61"/>
      <c r="E229" s="61"/>
      <c r="F229" s="61"/>
      <c r="G229" s="61"/>
      <c r="H229" s="61"/>
      <c r="I229" s="61"/>
      <c r="J229" s="61"/>
      <c r="K229" s="61"/>
      <c r="L229" s="61"/>
      <c r="M229" s="61"/>
      <c r="N229" s="61"/>
    </row>
    <row r="230" spans="1:14" x14ac:dyDescent="0.25">
      <c r="A230" s="61"/>
      <c r="B230" s="61"/>
      <c r="C230" s="61"/>
      <c r="D230" s="61"/>
      <c r="E230" s="61"/>
      <c r="F230" s="61"/>
      <c r="G230" s="61"/>
      <c r="H230" s="61"/>
      <c r="I230" s="61"/>
      <c r="J230" s="61"/>
      <c r="K230" s="61"/>
      <c r="L230" s="61"/>
      <c r="M230" s="61"/>
      <c r="N230" s="61"/>
    </row>
    <row r="231" spans="1:14" x14ac:dyDescent="0.25">
      <c r="A231" s="61"/>
      <c r="B231" s="61"/>
      <c r="C231" s="61"/>
      <c r="D231" s="61"/>
      <c r="E231" s="61"/>
      <c r="F231" s="61"/>
      <c r="G231" s="61"/>
      <c r="H231" s="61"/>
      <c r="I231" s="61"/>
      <c r="J231" s="61"/>
      <c r="K231" s="61"/>
      <c r="L231" s="61"/>
      <c r="M231" s="61"/>
      <c r="N231" s="61"/>
    </row>
    <row r="232" spans="1:14" x14ac:dyDescent="0.25">
      <c r="A232" s="61"/>
      <c r="B232" s="61"/>
      <c r="C232" s="61"/>
      <c r="D232" s="61"/>
      <c r="E232" s="61"/>
      <c r="F232" s="61"/>
      <c r="G232" s="61"/>
      <c r="H232" s="61"/>
      <c r="I232" s="61"/>
      <c r="J232" s="61"/>
      <c r="K232" s="61"/>
      <c r="L232" s="61"/>
      <c r="M232" s="61"/>
      <c r="N232" s="61"/>
    </row>
    <row r="233" spans="1:14" x14ac:dyDescent="0.25">
      <c r="A233" s="61"/>
      <c r="B233" s="61"/>
      <c r="C233" s="61"/>
      <c r="D233" s="61"/>
      <c r="E233" s="61"/>
      <c r="F233" s="61"/>
      <c r="G233" s="61"/>
      <c r="H233" s="61"/>
      <c r="I233" s="61"/>
      <c r="J233" s="61"/>
      <c r="K233" s="61"/>
      <c r="L233" s="61"/>
      <c r="M233" s="61"/>
      <c r="N233" s="61"/>
    </row>
    <row r="234" spans="1:14" x14ac:dyDescent="0.25">
      <c r="A234" s="61"/>
      <c r="B234" s="61"/>
      <c r="C234" s="61"/>
      <c r="D234" s="61"/>
      <c r="E234" s="61"/>
      <c r="F234" s="61"/>
      <c r="G234" s="61"/>
      <c r="H234" s="61"/>
      <c r="I234" s="61"/>
      <c r="J234" s="61"/>
      <c r="K234" s="61"/>
      <c r="L234" s="61"/>
      <c r="M234" s="61"/>
      <c r="N234" s="61"/>
    </row>
    <row r="235" spans="1:14" x14ac:dyDescent="0.25">
      <c r="A235" s="61"/>
      <c r="B235" s="61"/>
      <c r="C235" s="61"/>
      <c r="D235" s="61"/>
      <c r="E235" s="61"/>
      <c r="F235" s="61"/>
      <c r="G235" s="61"/>
      <c r="H235" s="61"/>
      <c r="I235" s="61"/>
      <c r="J235" s="61"/>
      <c r="K235" s="61"/>
      <c r="L235" s="61"/>
      <c r="M235" s="61"/>
      <c r="N235" s="61"/>
    </row>
    <row r="236" spans="1:14" x14ac:dyDescent="0.25">
      <c r="A236" s="61"/>
      <c r="B236" s="61"/>
      <c r="C236" s="61"/>
      <c r="D236" s="61"/>
      <c r="E236" s="61"/>
      <c r="F236" s="61"/>
      <c r="G236" s="61"/>
      <c r="H236" s="61"/>
      <c r="I236" s="61"/>
      <c r="J236" s="61"/>
      <c r="K236" s="61"/>
      <c r="L236" s="61"/>
      <c r="M236" s="61"/>
      <c r="N236" s="61"/>
    </row>
    <row r="237" spans="1:14" x14ac:dyDescent="0.25">
      <c r="A237" s="61"/>
      <c r="B237" s="61"/>
      <c r="C237" s="61"/>
      <c r="D237" s="61"/>
      <c r="E237" s="61"/>
      <c r="F237" s="61"/>
      <c r="G237" s="61"/>
      <c r="H237" s="61"/>
      <c r="I237" s="61"/>
      <c r="J237" s="61"/>
      <c r="K237" s="61"/>
      <c r="L237" s="61"/>
      <c r="M237" s="61"/>
      <c r="N237" s="61"/>
    </row>
    <row r="238" spans="1:14" x14ac:dyDescent="0.25">
      <c r="A238" s="61"/>
      <c r="B238" s="61"/>
      <c r="C238" s="61"/>
      <c r="D238" s="61"/>
      <c r="E238" s="61"/>
      <c r="F238" s="61"/>
      <c r="G238" s="61"/>
      <c r="H238" s="61"/>
      <c r="I238" s="61"/>
      <c r="J238" s="61"/>
      <c r="K238" s="61"/>
      <c r="L238" s="61"/>
      <c r="M238" s="61"/>
      <c r="N238" s="61"/>
    </row>
    <row r="239" spans="1:14" x14ac:dyDescent="0.25">
      <c r="A239" s="61"/>
      <c r="B239" s="61"/>
      <c r="C239" s="61"/>
      <c r="D239" s="61"/>
      <c r="E239" s="61"/>
      <c r="F239" s="61"/>
      <c r="G239" s="61"/>
      <c r="H239" s="61"/>
      <c r="I239" s="61"/>
      <c r="J239" s="61"/>
      <c r="K239" s="61"/>
      <c r="L239" s="61"/>
      <c r="M239" s="61"/>
      <c r="N239" s="61"/>
    </row>
    <row r="240" spans="1:14" x14ac:dyDescent="0.25">
      <c r="A240" s="61"/>
      <c r="B240" s="61"/>
      <c r="C240" s="61"/>
      <c r="D240" s="61"/>
      <c r="E240" s="61"/>
      <c r="F240" s="61"/>
      <c r="G240" s="61"/>
      <c r="H240" s="61"/>
      <c r="I240" s="61"/>
      <c r="J240" s="61"/>
      <c r="K240" s="61"/>
      <c r="L240" s="61"/>
      <c r="M240" s="61"/>
      <c r="N240" s="61"/>
    </row>
    <row r="241" spans="1:14" x14ac:dyDescent="0.25">
      <c r="A241" s="61"/>
      <c r="B241" s="61"/>
      <c r="C241" s="61"/>
      <c r="D241" s="61"/>
      <c r="E241" s="61"/>
      <c r="F241" s="61"/>
      <c r="G241" s="61"/>
      <c r="H241" s="61"/>
      <c r="I241" s="61"/>
      <c r="J241" s="61"/>
      <c r="K241" s="61"/>
      <c r="L241" s="61"/>
      <c r="M241" s="61"/>
      <c r="N241" s="61"/>
    </row>
    <row r="242" spans="1:14" x14ac:dyDescent="0.25">
      <c r="A242" s="61"/>
      <c r="B242" s="61"/>
      <c r="C242" s="61"/>
      <c r="D242" s="61"/>
      <c r="E242" s="61"/>
      <c r="F242" s="61"/>
      <c r="G242" s="61"/>
      <c r="H242" s="61"/>
      <c r="I242" s="61"/>
      <c r="J242" s="61"/>
      <c r="K242" s="61"/>
      <c r="L242" s="61"/>
      <c r="M242" s="61"/>
      <c r="N242" s="61"/>
    </row>
    <row r="243" spans="1:14" x14ac:dyDescent="0.25">
      <c r="A243" s="61"/>
      <c r="B243" s="61"/>
      <c r="C243" s="61"/>
      <c r="D243" s="61"/>
      <c r="E243" s="61"/>
      <c r="F243" s="61"/>
      <c r="G243" s="61"/>
      <c r="H243" s="61"/>
      <c r="I243" s="61"/>
      <c r="J243" s="61"/>
      <c r="K243" s="61"/>
      <c r="L243" s="61"/>
      <c r="M243" s="61"/>
      <c r="N243" s="61"/>
    </row>
    <row r="244" spans="1:14" x14ac:dyDescent="0.25">
      <c r="A244" s="61"/>
      <c r="B244" s="61"/>
      <c r="C244" s="61"/>
      <c r="D244" s="61"/>
      <c r="E244" s="61"/>
      <c r="F244" s="61"/>
      <c r="G244" s="61"/>
      <c r="H244" s="61"/>
      <c r="I244" s="61"/>
      <c r="J244" s="61"/>
      <c r="K244" s="61"/>
      <c r="L244" s="61"/>
      <c r="M244" s="61"/>
      <c r="N244" s="61"/>
    </row>
    <row r="245" spans="1:14" x14ac:dyDescent="0.25">
      <c r="A245" s="61"/>
      <c r="B245" s="61"/>
      <c r="C245" s="61"/>
      <c r="D245" s="61"/>
      <c r="E245" s="61"/>
      <c r="F245" s="61"/>
      <c r="G245" s="61"/>
      <c r="H245" s="61"/>
      <c r="I245" s="61"/>
      <c r="J245" s="61"/>
      <c r="K245" s="61"/>
      <c r="L245" s="61"/>
      <c r="M245" s="61"/>
      <c r="N245" s="61"/>
    </row>
    <row r="246" spans="1:14" x14ac:dyDescent="0.25">
      <c r="A246" s="61"/>
      <c r="B246" s="61"/>
      <c r="C246" s="61"/>
      <c r="D246" s="61"/>
      <c r="E246" s="61"/>
      <c r="F246" s="61"/>
      <c r="G246" s="61"/>
      <c r="H246" s="61"/>
      <c r="I246" s="61"/>
      <c r="J246" s="61"/>
      <c r="K246" s="61"/>
      <c r="L246" s="61"/>
      <c r="M246" s="61"/>
      <c r="N246" s="61"/>
    </row>
    <row r="247" spans="1:14" x14ac:dyDescent="0.25">
      <c r="A247" s="61"/>
      <c r="B247" s="61"/>
      <c r="C247" s="61"/>
      <c r="D247" s="61"/>
      <c r="E247" s="61"/>
      <c r="F247" s="61"/>
      <c r="G247" s="61"/>
      <c r="H247" s="61"/>
      <c r="I247" s="61"/>
      <c r="J247" s="61"/>
      <c r="K247" s="61"/>
      <c r="L247" s="61"/>
      <c r="M247" s="61"/>
      <c r="N247" s="61"/>
    </row>
    <row r="248" spans="1:14" x14ac:dyDescent="0.25">
      <c r="A248" s="61"/>
      <c r="B248" s="61"/>
      <c r="C248" s="61"/>
      <c r="D248" s="61"/>
      <c r="E248" s="61"/>
      <c r="F248" s="61"/>
      <c r="G248" s="61"/>
      <c r="H248" s="61"/>
      <c r="I248" s="61"/>
      <c r="J248" s="61"/>
      <c r="K248" s="61"/>
      <c r="L248" s="61"/>
      <c r="M248" s="61"/>
      <c r="N248" s="61"/>
    </row>
    <row r="249" spans="1:14" x14ac:dyDescent="0.25">
      <c r="A249" s="61"/>
      <c r="B249" s="61"/>
      <c r="C249" s="61"/>
      <c r="D249" s="61"/>
      <c r="E249" s="61"/>
      <c r="F249" s="61"/>
      <c r="G249" s="61"/>
      <c r="H249" s="61"/>
      <c r="I249" s="61"/>
      <c r="J249" s="61"/>
      <c r="K249" s="61"/>
      <c r="L249" s="61"/>
      <c r="M249" s="61"/>
      <c r="N249" s="61"/>
    </row>
    <row r="250" spans="1:14" x14ac:dyDescent="0.25">
      <c r="A250" s="61"/>
      <c r="B250" s="61"/>
      <c r="C250" s="61"/>
      <c r="D250" s="61"/>
      <c r="E250" s="61"/>
      <c r="F250" s="61"/>
      <c r="G250" s="61"/>
      <c r="H250" s="61"/>
      <c r="I250" s="61"/>
      <c r="J250" s="61"/>
      <c r="K250" s="61"/>
      <c r="L250" s="61"/>
      <c r="M250" s="61"/>
      <c r="N250" s="61"/>
    </row>
    <row r="251" spans="1:14" x14ac:dyDescent="0.25">
      <c r="A251" s="61"/>
      <c r="B251" s="61"/>
      <c r="C251" s="61"/>
      <c r="D251" s="61"/>
      <c r="E251" s="61"/>
      <c r="F251" s="61"/>
      <c r="G251" s="61"/>
      <c r="H251" s="61"/>
      <c r="I251" s="61"/>
      <c r="J251" s="61"/>
      <c r="K251" s="61"/>
      <c r="L251" s="61"/>
      <c r="M251" s="61"/>
      <c r="N251" s="61"/>
    </row>
    <row r="252" spans="1:14" x14ac:dyDescent="0.25">
      <c r="A252" s="61"/>
      <c r="B252" s="61"/>
      <c r="C252" s="61"/>
      <c r="D252" s="61"/>
      <c r="E252" s="61"/>
      <c r="F252" s="61"/>
      <c r="G252" s="61"/>
      <c r="H252" s="61"/>
      <c r="I252" s="61"/>
      <c r="J252" s="61"/>
      <c r="K252" s="61"/>
      <c r="L252" s="61"/>
      <c r="M252" s="61"/>
      <c r="N252" s="61"/>
    </row>
    <row r="253" spans="1:14" x14ac:dyDescent="0.25">
      <c r="A253" s="61"/>
      <c r="B253" s="61"/>
      <c r="C253" s="61"/>
      <c r="D253" s="61"/>
      <c r="E253" s="61"/>
      <c r="F253" s="61"/>
      <c r="G253" s="61"/>
      <c r="H253" s="61"/>
      <c r="I253" s="61"/>
      <c r="J253" s="61"/>
      <c r="K253" s="61"/>
      <c r="L253" s="61"/>
      <c r="M253" s="61"/>
      <c r="N253" s="61"/>
    </row>
    <row r="254" spans="1:14" x14ac:dyDescent="0.25">
      <c r="A254" s="61"/>
      <c r="B254" s="61"/>
      <c r="C254" s="61"/>
      <c r="D254" s="61"/>
      <c r="E254" s="61"/>
      <c r="F254" s="61"/>
      <c r="G254" s="61"/>
      <c r="H254" s="61"/>
      <c r="I254" s="61"/>
      <c r="J254" s="61"/>
      <c r="K254" s="61"/>
      <c r="L254" s="61"/>
      <c r="M254" s="61"/>
      <c r="N254" s="61"/>
    </row>
    <row r="255" spans="1:14" x14ac:dyDescent="0.25">
      <c r="A255" s="61"/>
      <c r="B255" s="61"/>
      <c r="C255" s="61"/>
      <c r="D255" s="61"/>
      <c r="E255" s="61"/>
      <c r="F255" s="61"/>
      <c r="G255" s="61"/>
      <c r="H255" s="61"/>
      <c r="I255" s="61"/>
      <c r="J255" s="61"/>
      <c r="K255" s="61"/>
      <c r="L255" s="61"/>
      <c r="M255" s="61"/>
      <c r="N255" s="61"/>
    </row>
    <row r="256" spans="1:14" x14ac:dyDescent="0.25">
      <c r="A256" s="61"/>
      <c r="B256" s="61"/>
      <c r="C256" s="61"/>
      <c r="D256" s="61"/>
      <c r="E256" s="61"/>
      <c r="F256" s="61"/>
      <c r="G256" s="61"/>
      <c r="H256" s="61"/>
      <c r="I256" s="61"/>
      <c r="J256" s="61"/>
      <c r="K256" s="61"/>
      <c r="L256" s="61"/>
      <c r="M256" s="61"/>
      <c r="N256" s="61"/>
    </row>
    <row r="257" spans="1:14" x14ac:dyDescent="0.25">
      <c r="A257" s="61"/>
      <c r="B257" s="61"/>
      <c r="C257" s="61"/>
      <c r="D257" s="61"/>
      <c r="E257" s="61"/>
      <c r="F257" s="61"/>
      <c r="G257" s="61"/>
      <c r="H257" s="61"/>
      <c r="I257" s="61"/>
      <c r="J257" s="61"/>
      <c r="K257" s="61"/>
      <c r="L257" s="61"/>
      <c r="M257" s="61"/>
      <c r="N257" s="61"/>
    </row>
    <row r="258" spans="1:14" x14ac:dyDescent="0.25">
      <c r="A258" s="61"/>
      <c r="B258" s="61"/>
      <c r="C258" s="61"/>
      <c r="D258" s="61"/>
      <c r="E258" s="61"/>
      <c r="F258" s="61"/>
      <c r="G258" s="61"/>
      <c r="H258" s="61"/>
      <c r="I258" s="61"/>
      <c r="J258" s="61"/>
      <c r="K258" s="61"/>
      <c r="L258" s="61"/>
      <c r="M258" s="61"/>
      <c r="N258" s="61"/>
    </row>
    <row r="259" spans="1:14" x14ac:dyDescent="0.25">
      <c r="A259" s="61"/>
      <c r="B259" s="61"/>
      <c r="C259" s="61"/>
      <c r="D259" s="61"/>
      <c r="E259" s="61"/>
      <c r="F259" s="61"/>
      <c r="G259" s="61"/>
      <c r="H259" s="61"/>
      <c r="I259" s="61"/>
      <c r="J259" s="61"/>
      <c r="K259" s="61"/>
      <c r="L259" s="61"/>
      <c r="M259" s="61"/>
      <c r="N259" s="61"/>
    </row>
    <row r="260" spans="1:14" x14ac:dyDescent="0.25">
      <c r="A260" s="61"/>
      <c r="B260" s="61"/>
      <c r="C260" s="61"/>
      <c r="D260" s="61"/>
      <c r="E260" s="61"/>
      <c r="F260" s="61"/>
      <c r="G260" s="61"/>
      <c r="H260" s="61"/>
      <c r="I260" s="61"/>
      <c r="J260" s="61"/>
      <c r="K260" s="61"/>
      <c r="L260" s="61"/>
      <c r="M260" s="61"/>
      <c r="N260" s="61"/>
    </row>
    <row r="261" spans="1:14" x14ac:dyDescent="0.25">
      <c r="A261" s="61"/>
      <c r="B261" s="61"/>
      <c r="C261" s="61"/>
      <c r="D261" s="61"/>
      <c r="E261" s="61"/>
      <c r="F261" s="61"/>
      <c r="G261" s="61"/>
      <c r="H261" s="61"/>
      <c r="I261" s="61"/>
      <c r="J261" s="61"/>
      <c r="K261" s="61"/>
      <c r="L261" s="61"/>
      <c r="M261" s="61"/>
      <c r="N261" s="61"/>
    </row>
    <row r="262" spans="1:14" x14ac:dyDescent="0.25">
      <c r="A262" s="61"/>
      <c r="B262" s="61"/>
      <c r="C262" s="61"/>
      <c r="D262" s="61"/>
      <c r="E262" s="61"/>
      <c r="F262" s="61"/>
      <c r="G262" s="61"/>
      <c r="H262" s="61"/>
      <c r="I262" s="61"/>
      <c r="J262" s="61"/>
      <c r="K262" s="61"/>
      <c r="L262" s="61"/>
      <c r="M262" s="61"/>
      <c r="N262" s="61"/>
    </row>
    <row r="263" spans="1:14" x14ac:dyDescent="0.25">
      <c r="A263" s="61"/>
      <c r="B263" s="61"/>
      <c r="C263" s="61"/>
      <c r="D263" s="61"/>
      <c r="E263" s="61"/>
      <c r="F263" s="61"/>
      <c r="G263" s="61"/>
      <c r="H263" s="61"/>
      <c r="I263" s="61"/>
      <c r="J263" s="61"/>
      <c r="K263" s="61"/>
      <c r="L263" s="61"/>
      <c r="M263" s="61"/>
      <c r="N263" s="61"/>
    </row>
    <row r="264" spans="1:14" x14ac:dyDescent="0.25">
      <c r="A264" s="61"/>
      <c r="B264" s="61"/>
      <c r="C264" s="61"/>
      <c r="D264" s="61"/>
      <c r="E264" s="61"/>
      <c r="F264" s="61"/>
      <c r="G264" s="61"/>
      <c r="H264" s="61"/>
      <c r="I264" s="61"/>
      <c r="J264" s="61"/>
      <c r="K264" s="61"/>
      <c r="L264" s="61"/>
      <c r="M264" s="61"/>
      <c r="N264" s="61"/>
    </row>
    <row r="265" spans="1:14" x14ac:dyDescent="0.25">
      <c r="A265" s="61"/>
      <c r="B265" s="61"/>
      <c r="C265" s="61"/>
      <c r="D265" s="61"/>
      <c r="E265" s="61"/>
      <c r="F265" s="61"/>
      <c r="G265" s="61"/>
      <c r="H265" s="61"/>
      <c r="I265" s="61"/>
      <c r="J265" s="61"/>
      <c r="K265" s="61"/>
      <c r="L265" s="61"/>
      <c r="M265" s="61"/>
      <c r="N265" s="61"/>
    </row>
    <row r="266" spans="1:14" x14ac:dyDescent="0.25">
      <c r="A266" s="61"/>
      <c r="B266" s="61"/>
      <c r="C266" s="61"/>
      <c r="D266" s="61"/>
      <c r="E266" s="61"/>
      <c r="F266" s="61"/>
      <c r="G266" s="61"/>
      <c r="H266" s="61"/>
      <c r="I266" s="61"/>
      <c r="J266" s="61"/>
      <c r="K266" s="61"/>
      <c r="L266" s="61"/>
      <c r="M266" s="61"/>
      <c r="N266" s="61"/>
    </row>
    <row r="267" spans="1:14" x14ac:dyDescent="0.25">
      <c r="A267" s="61"/>
      <c r="B267" s="61"/>
      <c r="C267" s="61"/>
      <c r="D267" s="61"/>
      <c r="E267" s="61"/>
      <c r="F267" s="61"/>
      <c r="G267" s="61"/>
      <c r="H267" s="61"/>
      <c r="I267" s="61"/>
      <c r="J267" s="61"/>
      <c r="K267" s="61"/>
      <c r="L267" s="61"/>
      <c r="M267" s="61"/>
      <c r="N267" s="61"/>
    </row>
    <row r="268" spans="1:14" x14ac:dyDescent="0.25">
      <c r="A268" s="61"/>
      <c r="B268" s="61"/>
      <c r="C268" s="61"/>
      <c r="D268" s="61"/>
      <c r="E268" s="61"/>
      <c r="F268" s="61"/>
      <c r="G268" s="61"/>
      <c r="H268" s="61"/>
      <c r="I268" s="61"/>
      <c r="J268" s="61"/>
      <c r="K268" s="61"/>
      <c r="L268" s="61"/>
      <c r="M268" s="61"/>
      <c r="N268" s="61"/>
    </row>
    <row r="269" spans="1:14" x14ac:dyDescent="0.25">
      <c r="A269" s="61"/>
      <c r="B269" s="61"/>
      <c r="C269" s="61"/>
      <c r="D269" s="61"/>
      <c r="E269" s="61"/>
      <c r="F269" s="61"/>
      <c r="G269" s="61"/>
      <c r="H269" s="61"/>
      <c r="I269" s="61"/>
      <c r="J269" s="61"/>
      <c r="K269" s="61"/>
      <c r="L269" s="61"/>
      <c r="M269" s="61"/>
      <c r="N269" s="61"/>
    </row>
    <row r="270" spans="1:14" x14ac:dyDescent="0.25">
      <c r="A270" s="61"/>
      <c r="B270" s="61"/>
      <c r="C270" s="61"/>
      <c r="D270" s="61"/>
      <c r="E270" s="61"/>
      <c r="F270" s="61"/>
      <c r="G270" s="61"/>
      <c r="H270" s="61"/>
      <c r="I270" s="61"/>
      <c r="J270" s="61"/>
      <c r="K270" s="61"/>
      <c r="L270" s="61"/>
      <c r="M270" s="61"/>
      <c r="N270" s="61"/>
    </row>
    <row r="271" spans="1:14" x14ac:dyDescent="0.25">
      <c r="A271" s="61"/>
      <c r="B271" s="61"/>
      <c r="C271" s="61"/>
      <c r="D271" s="61"/>
      <c r="E271" s="61"/>
      <c r="F271" s="61"/>
      <c r="G271" s="61"/>
      <c r="H271" s="61"/>
      <c r="I271" s="61"/>
      <c r="J271" s="61"/>
      <c r="K271" s="61"/>
      <c r="L271" s="61"/>
      <c r="M271" s="61"/>
      <c r="N271" s="61"/>
    </row>
    <row r="272" spans="1:14" x14ac:dyDescent="0.25">
      <c r="A272" s="61"/>
      <c r="B272" s="61"/>
      <c r="C272" s="61"/>
      <c r="D272" s="61"/>
      <c r="E272" s="61"/>
      <c r="F272" s="61"/>
      <c r="G272" s="61"/>
      <c r="H272" s="61"/>
      <c r="I272" s="61"/>
      <c r="J272" s="61"/>
      <c r="K272" s="61"/>
      <c r="L272" s="61"/>
      <c r="M272" s="61"/>
      <c r="N272" s="61"/>
    </row>
    <row r="273" spans="1:14" x14ac:dyDescent="0.25">
      <c r="A273" s="61"/>
      <c r="B273" s="61"/>
      <c r="C273" s="61"/>
      <c r="D273" s="61"/>
      <c r="E273" s="61"/>
      <c r="F273" s="61"/>
      <c r="G273" s="61"/>
      <c r="H273" s="61"/>
      <c r="I273" s="61"/>
      <c r="J273" s="61"/>
      <c r="K273" s="61"/>
      <c r="L273" s="61"/>
      <c r="M273" s="61"/>
      <c r="N273" s="61"/>
    </row>
    <row r="274" spans="1:14" x14ac:dyDescent="0.25">
      <c r="A274" s="61"/>
      <c r="B274" s="61"/>
      <c r="C274" s="61"/>
      <c r="D274" s="61"/>
      <c r="E274" s="61"/>
      <c r="F274" s="61"/>
      <c r="G274" s="61"/>
      <c r="H274" s="61"/>
      <c r="I274" s="61"/>
      <c r="J274" s="61"/>
      <c r="K274" s="61"/>
      <c r="L274" s="61"/>
      <c r="M274" s="61"/>
      <c r="N274" s="61"/>
    </row>
    <row r="275" spans="1:14" x14ac:dyDescent="0.25">
      <c r="A275" s="61"/>
      <c r="B275" s="61"/>
      <c r="C275" s="61"/>
      <c r="D275" s="61"/>
      <c r="E275" s="61"/>
      <c r="F275" s="61"/>
      <c r="G275" s="61"/>
      <c r="H275" s="61"/>
      <c r="I275" s="61"/>
      <c r="J275" s="61"/>
      <c r="K275" s="61"/>
      <c r="L275" s="61"/>
      <c r="M275" s="61"/>
      <c r="N275" s="61"/>
    </row>
    <row r="276" spans="1:14" x14ac:dyDescent="0.25">
      <c r="A276" s="61"/>
      <c r="B276" s="61"/>
      <c r="C276" s="61"/>
      <c r="D276" s="61"/>
      <c r="E276" s="61"/>
      <c r="F276" s="61"/>
      <c r="G276" s="61"/>
      <c r="H276" s="61"/>
      <c r="I276" s="61"/>
      <c r="J276" s="61"/>
      <c r="K276" s="61"/>
      <c r="L276" s="61"/>
      <c r="M276" s="61"/>
      <c r="N276" s="61"/>
    </row>
    <row r="277" spans="1:14" x14ac:dyDescent="0.25">
      <c r="A277" s="61"/>
      <c r="B277" s="61"/>
      <c r="C277" s="61"/>
      <c r="D277" s="61"/>
      <c r="E277" s="61"/>
      <c r="F277" s="61"/>
      <c r="G277" s="61"/>
      <c r="H277" s="61"/>
      <c r="I277" s="61"/>
      <c r="J277" s="61"/>
      <c r="K277" s="61"/>
      <c r="L277" s="61"/>
      <c r="M277" s="61"/>
      <c r="N277" s="61"/>
    </row>
    <row r="278" spans="1:14" x14ac:dyDescent="0.25">
      <c r="A278" s="61"/>
      <c r="B278" s="61"/>
      <c r="C278" s="61"/>
      <c r="D278" s="61"/>
      <c r="E278" s="61"/>
      <c r="F278" s="61"/>
      <c r="G278" s="61"/>
      <c r="H278" s="61"/>
      <c r="I278" s="61"/>
      <c r="J278" s="61"/>
      <c r="K278" s="61"/>
      <c r="L278" s="61"/>
      <c r="M278" s="61"/>
      <c r="N278" s="61"/>
    </row>
    <row r="279" spans="1:14" x14ac:dyDescent="0.25">
      <c r="A279" s="61"/>
      <c r="B279" s="61"/>
      <c r="C279" s="61"/>
      <c r="D279" s="61"/>
      <c r="E279" s="61"/>
      <c r="F279" s="61"/>
      <c r="G279" s="61"/>
      <c r="H279" s="61"/>
      <c r="I279" s="61"/>
      <c r="J279" s="61"/>
      <c r="K279" s="61"/>
      <c r="L279" s="61"/>
      <c r="M279" s="61"/>
      <c r="N279" s="61"/>
    </row>
    <row r="280" spans="1:14" x14ac:dyDescent="0.25">
      <c r="A280" s="61"/>
      <c r="B280" s="61"/>
      <c r="C280" s="61"/>
      <c r="D280" s="61"/>
      <c r="E280" s="61"/>
      <c r="F280" s="61"/>
      <c r="G280" s="61"/>
      <c r="H280" s="61"/>
      <c r="I280" s="61"/>
      <c r="J280" s="61"/>
      <c r="K280" s="61"/>
      <c r="L280" s="61"/>
      <c r="M280" s="61"/>
      <c r="N280" s="61"/>
    </row>
    <row r="281" spans="1:14" x14ac:dyDescent="0.25">
      <c r="A281" s="61"/>
      <c r="B281" s="61"/>
      <c r="C281" s="61"/>
      <c r="D281" s="61"/>
      <c r="E281" s="61"/>
      <c r="F281" s="61"/>
      <c r="G281" s="61"/>
      <c r="H281" s="61"/>
      <c r="I281" s="61"/>
      <c r="J281" s="61"/>
      <c r="K281" s="61"/>
      <c r="L281" s="61"/>
      <c r="M281" s="61"/>
      <c r="N281" s="61"/>
    </row>
    <row r="282" spans="1:14" x14ac:dyDescent="0.25">
      <c r="A282" s="61"/>
      <c r="B282" s="61"/>
      <c r="C282" s="61"/>
      <c r="D282" s="61"/>
      <c r="E282" s="61"/>
      <c r="F282" s="61"/>
      <c r="G282" s="61"/>
      <c r="H282" s="61"/>
      <c r="I282" s="61"/>
      <c r="J282" s="61"/>
      <c r="K282" s="61"/>
      <c r="L282" s="61"/>
      <c r="M282" s="61"/>
      <c r="N282" s="61"/>
    </row>
    <row r="283" spans="1:14" x14ac:dyDescent="0.25">
      <c r="A283" s="61"/>
      <c r="B283" s="61"/>
      <c r="C283" s="61"/>
      <c r="D283" s="61"/>
      <c r="E283" s="61"/>
      <c r="F283" s="61"/>
      <c r="G283" s="61"/>
      <c r="H283" s="61"/>
      <c r="I283" s="61"/>
      <c r="J283" s="61"/>
      <c r="K283" s="61"/>
      <c r="L283" s="61"/>
      <c r="M283" s="61"/>
      <c r="N283" s="61"/>
    </row>
    <row r="284" spans="1:14" x14ac:dyDescent="0.25">
      <c r="A284" s="61"/>
      <c r="B284" s="61"/>
      <c r="C284" s="61"/>
      <c r="D284" s="61"/>
      <c r="E284" s="61"/>
      <c r="F284" s="61"/>
      <c r="G284" s="61"/>
      <c r="H284" s="61"/>
      <c r="I284" s="61"/>
      <c r="J284" s="61"/>
      <c r="K284" s="61"/>
      <c r="L284" s="61"/>
      <c r="M284" s="61"/>
      <c r="N284" s="61"/>
    </row>
    <row r="285" spans="1:14" x14ac:dyDescent="0.25">
      <c r="A285" s="61"/>
      <c r="B285" s="61"/>
      <c r="C285" s="61"/>
      <c r="D285" s="61"/>
      <c r="E285" s="61"/>
      <c r="F285" s="61"/>
      <c r="G285" s="61"/>
      <c r="H285" s="61"/>
      <c r="I285" s="61"/>
      <c r="J285" s="61"/>
      <c r="K285" s="61"/>
      <c r="L285" s="61"/>
      <c r="M285" s="61"/>
      <c r="N285" s="61"/>
    </row>
    <row r="286" spans="1:14" x14ac:dyDescent="0.25">
      <c r="A286" s="61"/>
      <c r="B286" s="61"/>
      <c r="C286" s="61"/>
      <c r="D286" s="61"/>
      <c r="E286" s="61"/>
      <c r="F286" s="61"/>
      <c r="G286" s="61"/>
      <c r="H286" s="61"/>
      <c r="I286" s="61"/>
      <c r="J286" s="61"/>
      <c r="K286" s="61"/>
      <c r="L286" s="61"/>
      <c r="M286" s="61"/>
      <c r="N286" s="61"/>
    </row>
    <row r="287" spans="1:14" x14ac:dyDescent="0.25">
      <c r="A287" s="61"/>
      <c r="B287" s="61"/>
      <c r="C287" s="61"/>
      <c r="D287" s="61"/>
      <c r="E287" s="61"/>
      <c r="F287" s="61"/>
      <c r="G287" s="61"/>
      <c r="H287" s="61"/>
      <c r="I287" s="61"/>
      <c r="J287" s="61"/>
      <c r="K287" s="61"/>
      <c r="L287" s="61"/>
      <c r="M287" s="61"/>
      <c r="N287" s="61"/>
    </row>
    <row r="288" spans="1:14" x14ac:dyDescent="0.25">
      <c r="A288" s="61"/>
      <c r="B288" s="61"/>
      <c r="C288" s="61"/>
      <c r="D288" s="61"/>
      <c r="E288" s="61"/>
      <c r="F288" s="61"/>
      <c r="G288" s="61"/>
      <c r="H288" s="61"/>
      <c r="I288" s="61"/>
      <c r="J288" s="61"/>
      <c r="K288" s="61"/>
      <c r="L288" s="61"/>
      <c r="M288" s="61"/>
      <c r="N288" s="61"/>
    </row>
    <row r="289" spans="1:14" x14ac:dyDescent="0.25">
      <c r="A289" s="61"/>
      <c r="B289" s="61"/>
      <c r="C289" s="61"/>
      <c r="D289" s="61"/>
      <c r="E289" s="61"/>
      <c r="F289" s="61"/>
      <c r="G289" s="61"/>
      <c r="H289" s="61"/>
      <c r="I289" s="61"/>
      <c r="J289" s="61"/>
      <c r="K289" s="61"/>
      <c r="L289" s="61"/>
      <c r="M289" s="61"/>
      <c r="N289" s="61"/>
    </row>
    <row r="290" spans="1:14" x14ac:dyDescent="0.25">
      <c r="A290" s="61"/>
      <c r="B290" s="61"/>
      <c r="C290" s="61"/>
      <c r="D290" s="61"/>
      <c r="E290" s="61"/>
      <c r="F290" s="61"/>
      <c r="G290" s="61"/>
      <c r="H290" s="61"/>
      <c r="I290" s="61"/>
      <c r="J290" s="61"/>
      <c r="K290" s="61"/>
      <c r="L290" s="61"/>
      <c r="M290" s="61"/>
      <c r="N290" s="61"/>
    </row>
    <row r="291" spans="1:14" x14ac:dyDescent="0.25">
      <c r="A291" s="61"/>
      <c r="B291" s="61"/>
      <c r="C291" s="61"/>
      <c r="D291" s="61"/>
      <c r="E291" s="61"/>
      <c r="F291" s="61"/>
      <c r="G291" s="61"/>
      <c r="H291" s="61"/>
      <c r="I291" s="61"/>
      <c r="J291" s="61"/>
      <c r="K291" s="61"/>
      <c r="L291" s="61"/>
      <c r="M291" s="61"/>
      <c r="N291" s="61"/>
    </row>
    <row r="292" spans="1:14" x14ac:dyDescent="0.25">
      <c r="A292" s="61"/>
      <c r="B292" s="61"/>
      <c r="C292" s="61"/>
      <c r="D292" s="61"/>
      <c r="E292" s="61"/>
      <c r="F292" s="61"/>
      <c r="G292" s="61"/>
      <c r="H292" s="61"/>
      <c r="I292" s="61"/>
      <c r="J292" s="61"/>
      <c r="K292" s="61"/>
      <c r="L292" s="61"/>
      <c r="M292" s="61"/>
      <c r="N292" s="61"/>
    </row>
    <row r="293" spans="1:14" x14ac:dyDescent="0.25">
      <c r="A293" s="61"/>
      <c r="B293" s="61"/>
      <c r="C293" s="61"/>
      <c r="D293" s="61"/>
      <c r="E293" s="61"/>
      <c r="F293" s="61"/>
      <c r="G293" s="61"/>
      <c r="H293" s="61"/>
      <c r="I293" s="61"/>
      <c r="J293" s="61"/>
      <c r="K293" s="61"/>
      <c r="L293" s="61"/>
      <c r="M293" s="61"/>
      <c r="N293" s="61"/>
    </row>
    <row r="294" spans="1:14" x14ac:dyDescent="0.25">
      <c r="A294" s="61"/>
      <c r="B294" s="61"/>
      <c r="C294" s="61"/>
      <c r="D294" s="61"/>
      <c r="E294" s="61"/>
      <c r="F294" s="61"/>
      <c r="G294" s="61"/>
      <c r="H294" s="61"/>
      <c r="I294" s="61"/>
      <c r="J294" s="61"/>
      <c r="K294" s="61"/>
      <c r="L294" s="61"/>
      <c r="M294" s="61"/>
      <c r="N294" s="61"/>
    </row>
    <row r="295" spans="1:14" x14ac:dyDescent="0.25">
      <c r="A295" s="61"/>
      <c r="B295" s="61"/>
      <c r="C295" s="61"/>
      <c r="D295" s="61"/>
      <c r="E295" s="61"/>
      <c r="F295" s="61"/>
      <c r="G295" s="61"/>
      <c r="H295" s="61"/>
      <c r="I295" s="61"/>
      <c r="J295" s="61"/>
      <c r="K295" s="61"/>
      <c r="L295" s="61"/>
      <c r="M295" s="61"/>
      <c r="N295" s="61"/>
    </row>
    <row r="296" spans="1:14" x14ac:dyDescent="0.25">
      <c r="A296" s="61"/>
      <c r="B296" s="61"/>
      <c r="C296" s="61"/>
      <c r="D296" s="61"/>
      <c r="E296" s="61"/>
      <c r="F296" s="61"/>
      <c r="G296" s="61"/>
      <c r="H296" s="61"/>
      <c r="I296" s="61"/>
      <c r="J296" s="61"/>
      <c r="K296" s="61"/>
      <c r="L296" s="61"/>
      <c r="M296" s="61"/>
      <c r="N296" s="61"/>
    </row>
    <row r="297" spans="1:14" x14ac:dyDescent="0.25">
      <c r="A297" s="61"/>
      <c r="B297" s="61"/>
      <c r="C297" s="61"/>
      <c r="D297" s="61"/>
      <c r="E297" s="61"/>
      <c r="F297" s="61"/>
      <c r="G297" s="61"/>
      <c r="H297" s="61"/>
      <c r="I297" s="61"/>
      <c r="J297" s="61"/>
      <c r="K297" s="61"/>
      <c r="L297" s="61"/>
      <c r="M297" s="61"/>
      <c r="N297" s="61"/>
    </row>
    <row r="298" spans="1:14" x14ac:dyDescent="0.25">
      <c r="A298" s="61"/>
      <c r="B298" s="61"/>
      <c r="C298" s="61"/>
      <c r="D298" s="61"/>
      <c r="E298" s="61"/>
      <c r="F298" s="61"/>
      <c r="G298" s="61"/>
      <c r="H298" s="61"/>
      <c r="I298" s="61"/>
      <c r="J298" s="61"/>
      <c r="K298" s="61"/>
      <c r="L298" s="61"/>
      <c r="M298" s="61"/>
      <c r="N298" s="61"/>
    </row>
    <row r="299" spans="1:14" x14ac:dyDescent="0.25">
      <c r="A299" s="61"/>
      <c r="B299" s="61"/>
      <c r="C299" s="61"/>
      <c r="D299" s="61"/>
      <c r="E299" s="61"/>
      <c r="F299" s="61"/>
      <c r="G299" s="61"/>
      <c r="H299" s="61"/>
      <c r="I299" s="61"/>
      <c r="J299" s="61"/>
      <c r="K299" s="61"/>
      <c r="L299" s="61"/>
      <c r="M299" s="61"/>
      <c r="N299" s="61"/>
    </row>
    <row r="300" spans="1:14" x14ac:dyDescent="0.25">
      <c r="A300" s="61"/>
      <c r="B300" s="61"/>
      <c r="C300" s="61"/>
      <c r="D300" s="61"/>
      <c r="E300" s="61"/>
      <c r="F300" s="61"/>
      <c r="G300" s="61"/>
      <c r="H300" s="61"/>
      <c r="I300" s="61"/>
      <c r="J300" s="61"/>
      <c r="K300" s="61"/>
      <c r="L300" s="61"/>
      <c r="M300" s="61"/>
      <c r="N300" s="61"/>
    </row>
    <row r="301" spans="1:14" x14ac:dyDescent="0.25">
      <c r="A301" s="61"/>
      <c r="B301" s="61"/>
      <c r="C301" s="61"/>
      <c r="D301" s="61"/>
      <c r="E301" s="61"/>
      <c r="F301" s="61"/>
      <c r="G301" s="61"/>
      <c r="H301" s="61"/>
      <c r="I301" s="61"/>
      <c r="J301" s="61"/>
      <c r="K301" s="61"/>
      <c r="L301" s="61"/>
      <c r="M301" s="61"/>
      <c r="N301" s="61"/>
    </row>
    <row r="302" spans="1:14" x14ac:dyDescent="0.25">
      <c r="A302" s="61"/>
      <c r="B302" s="61"/>
      <c r="C302" s="61"/>
      <c r="D302" s="61"/>
      <c r="E302" s="61"/>
      <c r="F302" s="61"/>
      <c r="G302" s="61"/>
      <c r="H302" s="61"/>
      <c r="I302" s="61"/>
      <c r="J302" s="61"/>
      <c r="K302" s="61"/>
      <c r="L302" s="61"/>
      <c r="M302" s="61"/>
      <c r="N302" s="61"/>
    </row>
    <row r="303" spans="1:14" x14ac:dyDescent="0.25">
      <c r="A303" s="61"/>
      <c r="B303" s="61"/>
      <c r="C303" s="61"/>
      <c r="D303" s="61"/>
      <c r="E303" s="61"/>
      <c r="F303" s="61"/>
      <c r="G303" s="61"/>
      <c r="H303" s="61"/>
      <c r="I303" s="61"/>
      <c r="J303" s="61"/>
      <c r="K303" s="61"/>
      <c r="L303" s="61"/>
      <c r="M303" s="61"/>
      <c r="N303" s="61"/>
    </row>
    <row r="304" spans="1:14" x14ac:dyDescent="0.25">
      <c r="A304" s="61"/>
      <c r="B304" s="61"/>
      <c r="C304" s="61"/>
      <c r="D304" s="61"/>
      <c r="E304" s="61"/>
      <c r="F304" s="61"/>
      <c r="G304" s="61"/>
      <c r="H304" s="61"/>
      <c r="I304" s="61"/>
      <c r="J304" s="61"/>
      <c r="K304" s="61"/>
      <c r="L304" s="61"/>
      <c r="M304" s="61"/>
      <c r="N304" s="61"/>
    </row>
    <row r="305" spans="1:14" x14ac:dyDescent="0.25">
      <c r="A305" s="61"/>
      <c r="B305" s="61"/>
      <c r="C305" s="61"/>
      <c r="D305" s="61"/>
      <c r="E305" s="61"/>
      <c r="F305" s="61"/>
      <c r="G305" s="61"/>
      <c r="H305" s="61"/>
      <c r="I305" s="61"/>
      <c r="J305" s="61"/>
      <c r="K305" s="61"/>
      <c r="L305" s="61"/>
      <c r="M305" s="61"/>
      <c r="N305" s="61"/>
    </row>
    <row r="306" spans="1:14" x14ac:dyDescent="0.25">
      <c r="A306" s="61"/>
      <c r="B306" s="61"/>
      <c r="C306" s="61"/>
      <c r="D306" s="61"/>
      <c r="E306" s="61"/>
      <c r="F306" s="61"/>
      <c r="G306" s="61"/>
      <c r="H306" s="61"/>
      <c r="I306" s="61"/>
      <c r="J306" s="61"/>
      <c r="K306" s="61"/>
      <c r="L306" s="61"/>
      <c r="M306" s="61"/>
      <c r="N306" s="61"/>
    </row>
    <row r="307" spans="1:14" x14ac:dyDescent="0.25">
      <c r="A307" s="61"/>
      <c r="B307" s="61"/>
      <c r="C307" s="61"/>
      <c r="D307" s="61"/>
      <c r="E307" s="61"/>
      <c r="F307" s="61"/>
      <c r="G307" s="61"/>
      <c r="H307" s="61"/>
      <c r="I307" s="61"/>
      <c r="J307" s="61"/>
      <c r="K307" s="61"/>
      <c r="L307" s="61"/>
      <c r="M307" s="61"/>
      <c r="N307" s="61"/>
    </row>
    <row r="308" spans="1:14" x14ac:dyDescent="0.25">
      <c r="A308" s="61"/>
      <c r="B308" s="61"/>
      <c r="C308" s="61"/>
      <c r="D308" s="61"/>
      <c r="E308" s="61"/>
      <c r="F308" s="61"/>
      <c r="G308" s="61"/>
      <c r="H308" s="61"/>
      <c r="I308" s="61"/>
      <c r="J308" s="61"/>
      <c r="K308" s="61"/>
      <c r="L308" s="61"/>
      <c r="M308" s="61"/>
      <c r="N308" s="61"/>
    </row>
    <row r="309" spans="1:14" x14ac:dyDescent="0.25">
      <c r="A309" s="61"/>
      <c r="B309" s="61"/>
      <c r="C309" s="61"/>
      <c r="D309" s="61"/>
      <c r="E309" s="61"/>
      <c r="F309" s="61"/>
      <c r="G309" s="61"/>
      <c r="H309" s="61"/>
      <c r="I309" s="61"/>
      <c r="J309" s="61"/>
      <c r="K309" s="61"/>
      <c r="L309" s="61"/>
      <c r="M309" s="61"/>
      <c r="N309" s="61"/>
    </row>
    <row r="310" spans="1:14" x14ac:dyDescent="0.25">
      <c r="A310" s="61"/>
      <c r="B310" s="61"/>
      <c r="C310" s="61"/>
      <c r="D310" s="61"/>
      <c r="E310" s="61"/>
      <c r="F310" s="61"/>
      <c r="G310" s="61"/>
      <c r="H310" s="61"/>
      <c r="I310" s="61"/>
      <c r="J310" s="61"/>
      <c r="K310" s="61"/>
      <c r="L310" s="61"/>
      <c r="M310" s="61"/>
      <c r="N310" s="61"/>
    </row>
    <row r="311" spans="1:14" x14ac:dyDescent="0.25">
      <c r="A311" s="61"/>
      <c r="B311" s="61"/>
      <c r="C311" s="61"/>
      <c r="D311" s="61"/>
      <c r="E311" s="61"/>
      <c r="F311" s="61"/>
      <c r="G311" s="61"/>
      <c r="H311" s="61"/>
      <c r="I311" s="61"/>
      <c r="J311" s="61"/>
      <c r="K311" s="61"/>
      <c r="L311" s="61"/>
      <c r="M311" s="61"/>
      <c r="N311" s="61"/>
    </row>
    <row r="312" spans="1:14" x14ac:dyDescent="0.25">
      <c r="A312" s="61"/>
      <c r="B312" s="61"/>
      <c r="C312" s="61"/>
      <c r="D312" s="61"/>
      <c r="E312" s="61"/>
      <c r="F312" s="61"/>
      <c r="G312" s="61"/>
      <c r="H312" s="61"/>
      <c r="I312" s="61"/>
      <c r="J312" s="61"/>
      <c r="K312" s="61"/>
      <c r="L312" s="61"/>
      <c r="M312" s="61"/>
      <c r="N312" s="61"/>
    </row>
    <row r="313" spans="1:14" x14ac:dyDescent="0.25">
      <c r="A313" s="61"/>
      <c r="B313" s="61"/>
      <c r="C313" s="61"/>
      <c r="D313" s="61"/>
      <c r="E313" s="61"/>
      <c r="F313" s="61"/>
      <c r="G313" s="61"/>
      <c r="H313" s="61"/>
      <c r="I313" s="61"/>
      <c r="J313" s="61"/>
      <c r="K313" s="61"/>
      <c r="L313" s="61"/>
      <c r="M313" s="61"/>
      <c r="N313" s="61"/>
    </row>
    <row r="314" spans="1:14" x14ac:dyDescent="0.25">
      <c r="A314" s="61"/>
      <c r="B314" s="61"/>
      <c r="C314" s="61"/>
      <c r="D314" s="61"/>
      <c r="E314" s="61"/>
      <c r="F314" s="61"/>
      <c r="G314" s="61"/>
      <c r="H314" s="61"/>
      <c r="I314" s="61"/>
      <c r="J314" s="61"/>
      <c r="K314" s="61"/>
      <c r="L314" s="61"/>
      <c r="M314" s="61"/>
      <c r="N314" s="61"/>
    </row>
    <row r="315" spans="1:14" x14ac:dyDescent="0.25">
      <c r="A315" s="61"/>
      <c r="B315" s="61"/>
      <c r="C315" s="61"/>
      <c r="D315" s="61"/>
      <c r="E315" s="61"/>
      <c r="F315" s="61"/>
      <c r="G315" s="61"/>
      <c r="H315" s="61"/>
      <c r="I315" s="61"/>
      <c r="J315" s="61"/>
      <c r="K315" s="61"/>
      <c r="L315" s="61"/>
      <c r="M315" s="61"/>
      <c r="N315" s="61"/>
    </row>
    <row r="316" spans="1:14" x14ac:dyDescent="0.25">
      <c r="A316" s="61"/>
      <c r="B316" s="61"/>
      <c r="C316" s="61"/>
      <c r="D316" s="61"/>
      <c r="E316" s="61"/>
      <c r="F316" s="61"/>
      <c r="G316" s="61"/>
      <c r="H316" s="61"/>
      <c r="I316" s="61"/>
      <c r="J316" s="61"/>
      <c r="K316" s="61"/>
      <c r="L316" s="61"/>
      <c r="M316" s="61"/>
      <c r="N316" s="61"/>
    </row>
    <row r="317" spans="1:14" x14ac:dyDescent="0.25">
      <c r="A317" s="61"/>
      <c r="B317" s="61"/>
      <c r="C317" s="61"/>
      <c r="D317" s="61"/>
      <c r="E317" s="61"/>
      <c r="F317" s="61"/>
      <c r="G317" s="61"/>
      <c r="H317" s="61"/>
      <c r="I317" s="61"/>
      <c r="J317" s="61"/>
      <c r="K317" s="61"/>
      <c r="L317" s="61"/>
      <c r="M317" s="61"/>
      <c r="N317" s="61"/>
    </row>
    <row r="318" spans="1:14" x14ac:dyDescent="0.25">
      <c r="A318" s="61"/>
      <c r="B318" s="61"/>
      <c r="C318" s="61"/>
      <c r="D318" s="61"/>
      <c r="E318" s="61"/>
      <c r="F318" s="61"/>
      <c r="G318" s="61"/>
      <c r="H318" s="61"/>
      <c r="I318" s="61"/>
      <c r="J318" s="61"/>
      <c r="K318" s="61"/>
      <c r="L318" s="61"/>
      <c r="M318" s="61"/>
      <c r="N318" s="61"/>
    </row>
    <row r="319" spans="1:14" x14ac:dyDescent="0.25">
      <c r="A319" s="61"/>
      <c r="B319" s="61"/>
      <c r="C319" s="61"/>
      <c r="D319" s="61"/>
      <c r="E319" s="61"/>
      <c r="F319" s="61"/>
      <c r="G319" s="61"/>
      <c r="H319" s="61"/>
      <c r="I319" s="61"/>
      <c r="J319" s="61"/>
      <c r="K319" s="61"/>
      <c r="L319" s="61"/>
      <c r="M319" s="61"/>
      <c r="N319" s="61"/>
    </row>
    <row r="320" spans="1:14" x14ac:dyDescent="0.25">
      <c r="A320" s="61"/>
      <c r="B320" s="61"/>
      <c r="C320" s="61"/>
      <c r="D320" s="61"/>
      <c r="E320" s="61"/>
      <c r="F320" s="61"/>
      <c r="G320" s="61"/>
      <c r="H320" s="61"/>
      <c r="I320" s="61"/>
      <c r="J320" s="61"/>
      <c r="K320" s="61"/>
      <c r="L320" s="61"/>
      <c r="M320" s="61"/>
      <c r="N320" s="61"/>
    </row>
    <row r="321" spans="1:14" x14ac:dyDescent="0.25">
      <c r="A321" s="61"/>
      <c r="B321" s="61"/>
      <c r="C321" s="61"/>
      <c r="D321" s="61"/>
      <c r="E321" s="61"/>
      <c r="F321" s="61"/>
      <c r="G321" s="61"/>
      <c r="H321" s="61"/>
      <c r="I321" s="61"/>
      <c r="J321" s="61"/>
      <c r="K321" s="61"/>
      <c r="L321" s="61"/>
      <c r="M321" s="61"/>
      <c r="N321" s="61"/>
    </row>
    <row r="322" spans="1:14" x14ac:dyDescent="0.25">
      <c r="A322" s="61"/>
      <c r="B322" s="61"/>
      <c r="C322" s="61"/>
      <c r="D322" s="61"/>
      <c r="E322" s="61"/>
      <c r="F322" s="61"/>
      <c r="G322" s="61"/>
      <c r="H322" s="61"/>
      <c r="I322" s="61"/>
      <c r="J322" s="61"/>
      <c r="K322" s="61"/>
      <c r="L322" s="61"/>
      <c r="M322" s="61"/>
      <c r="N322" s="61"/>
    </row>
    <row r="323" spans="1:14" x14ac:dyDescent="0.25">
      <c r="A323" s="61"/>
      <c r="B323" s="61"/>
      <c r="C323" s="61"/>
      <c r="D323" s="61"/>
      <c r="E323" s="61"/>
      <c r="F323" s="61"/>
      <c r="G323" s="61"/>
      <c r="H323" s="61"/>
      <c r="I323" s="61"/>
      <c r="J323" s="61"/>
      <c r="K323" s="61"/>
      <c r="L323" s="61"/>
      <c r="M323" s="61"/>
      <c r="N323" s="61"/>
    </row>
    <row r="324" spans="1:14" x14ac:dyDescent="0.25">
      <c r="A324" s="61"/>
      <c r="B324" s="61"/>
      <c r="C324" s="61"/>
      <c r="D324" s="61"/>
      <c r="E324" s="61"/>
      <c r="F324" s="61"/>
      <c r="G324" s="61"/>
      <c r="H324" s="61"/>
      <c r="I324" s="61"/>
      <c r="J324" s="61"/>
      <c r="K324" s="61"/>
      <c r="L324" s="61"/>
      <c r="M324" s="61"/>
      <c r="N324" s="61"/>
    </row>
    <row r="325" spans="1:14" x14ac:dyDescent="0.25">
      <c r="A325" s="61"/>
      <c r="B325" s="61"/>
      <c r="C325" s="61"/>
      <c r="D325" s="61"/>
      <c r="E325" s="61"/>
      <c r="F325" s="61"/>
      <c r="G325" s="61"/>
      <c r="H325" s="61"/>
      <c r="I325" s="61"/>
      <c r="J325" s="61"/>
      <c r="K325" s="61"/>
      <c r="L325" s="61"/>
      <c r="M325" s="61"/>
      <c r="N325" s="61"/>
    </row>
    <row r="326" spans="1:14" x14ac:dyDescent="0.25">
      <c r="A326" s="61"/>
      <c r="B326" s="61"/>
      <c r="C326" s="61"/>
      <c r="D326" s="61"/>
      <c r="E326" s="61"/>
      <c r="F326" s="61"/>
      <c r="G326" s="61"/>
      <c r="H326" s="61"/>
      <c r="I326" s="61"/>
      <c r="J326" s="61"/>
      <c r="K326" s="61"/>
      <c r="L326" s="61"/>
      <c r="M326" s="61"/>
      <c r="N326" s="61"/>
    </row>
    <row r="327" spans="1:14" x14ac:dyDescent="0.25">
      <c r="A327" s="61"/>
      <c r="B327" s="61"/>
      <c r="C327" s="61"/>
      <c r="D327" s="61"/>
      <c r="E327" s="61"/>
      <c r="F327" s="61"/>
      <c r="G327" s="61"/>
      <c r="H327" s="61"/>
      <c r="I327" s="61"/>
      <c r="J327" s="61"/>
      <c r="K327" s="61"/>
      <c r="L327" s="61"/>
      <c r="M327" s="61"/>
      <c r="N327" s="61"/>
    </row>
    <row r="328" spans="1:14" x14ac:dyDescent="0.25">
      <c r="A328" s="61"/>
      <c r="B328" s="61"/>
      <c r="C328" s="61"/>
      <c r="D328" s="61"/>
      <c r="E328" s="61"/>
      <c r="F328" s="61"/>
      <c r="G328" s="61"/>
      <c r="H328" s="61"/>
      <c r="I328" s="61"/>
      <c r="J328" s="61"/>
      <c r="K328" s="61"/>
      <c r="L328" s="61"/>
      <c r="M328" s="61"/>
      <c r="N328" s="61"/>
    </row>
    <row r="329" spans="1:14" x14ac:dyDescent="0.25">
      <c r="A329" s="61"/>
      <c r="B329" s="61"/>
      <c r="C329" s="61"/>
      <c r="D329" s="61"/>
      <c r="E329" s="61"/>
      <c r="F329" s="61"/>
      <c r="G329" s="61"/>
      <c r="H329" s="61"/>
      <c r="I329" s="61"/>
      <c r="J329" s="61"/>
      <c r="K329" s="61"/>
      <c r="L329" s="61"/>
      <c r="M329" s="61"/>
      <c r="N329" s="61"/>
    </row>
    <row r="330" spans="1:14" x14ac:dyDescent="0.25">
      <c r="A330" s="61"/>
      <c r="B330" s="61"/>
      <c r="C330" s="61"/>
      <c r="D330" s="61"/>
      <c r="E330" s="61"/>
      <c r="F330" s="61"/>
      <c r="G330" s="61"/>
      <c r="H330" s="61"/>
      <c r="I330" s="61"/>
      <c r="J330" s="61"/>
      <c r="K330" s="61"/>
      <c r="L330" s="61"/>
      <c r="M330" s="61"/>
      <c r="N330" s="61"/>
    </row>
    <row r="331" spans="1:14" x14ac:dyDescent="0.25">
      <c r="A331" s="61"/>
      <c r="B331" s="61"/>
      <c r="C331" s="61"/>
      <c r="D331" s="61"/>
      <c r="E331" s="61"/>
      <c r="F331" s="61"/>
      <c r="G331" s="61"/>
      <c r="H331" s="61"/>
      <c r="I331" s="61"/>
      <c r="J331" s="61"/>
      <c r="K331" s="61"/>
      <c r="L331" s="61"/>
      <c r="M331" s="61"/>
      <c r="N331" s="61"/>
    </row>
    <row r="332" spans="1:14" x14ac:dyDescent="0.25">
      <c r="A332" s="61"/>
      <c r="B332" s="61"/>
      <c r="C332" s="61"/>
      <c r="D332" s="61"/>
      <c r="E332" s="61"/>
      <c r="F332" s="61"/>
      <c r="G332" s="61"/>
      <c r="H332" s="61"/>
      <c r="I332" s="61"/>
      <c r="J332" s="61"/>
      <c r="K332" s="61"/>
      <c r="L332" s="61"/>
      <c r="M332" s="61"/>
      <c r="N332" s="61"/>
    </row>
    <row r="333" spans="1:14" x14ac:dyDescent="0.25">
      <c r="A333" s="61"/>
      <c r="B333" s="61"/>
      <c r="C333" s="61"/>
      <c r="D333" s="61"/>
      <c r="E333" s="61"/>
      <c r="F333" s="61"/>
      <c r="G333" s="61"/>
      <c r="H333" s="61"/>
      <c r="I333" s="61"/>
      <c r="J333" s="61"/>
      <c r="K333" s="61"/>
      <c r="L333" s="61"/>
      <c r="M333" s="61"/>
      <c r="N333" s="61"/>
    </row>
    <row r="334" spans="1:14" x14ac:dyDescent="0.25">
      <c r="A334" s="61"/>
      <c r="B334" s="61"/>
      <c r="C334" s="61"/>
      <c r="D334" s="61"/>
      <c r="E334" s="61"/>
      <c r="F334" s="61"/>
      <c r="G334" s="61"/>
      <c r="H334" s="61"/>
      <c r="I334" s="61"/>
      <c r="J334" s="61"/>
      <c r="K334" s="61"/>
      <c r="L334" s="61"/>
      <c r="M334" s="61"/>
      <c r="N334" s="61"/>
    </row>
    <row r="335" spans="1:14" x14ac:dyDescent="0.25">
      <c r="A335" s="61"/>
      <c r="B335" s="61"/>
      <c r="C335" s="61"/>
      <c r="D335" s="61"/>
      <c r="E335" s="61"/>
      <c r="F335" s="61"/>
      <c r="G335" s="61"/>
      <c r="H335" s="61"/>
      <c r="I335" s="61"/>
      <c r="J335" s="61"/>
      <c r="K335" s="61"/>
      <c r="L335" s="61"/>
      <c r="M335" s="61"/>
      <c r="N335" s="61"/>
    </row>
    <row r="336" spans="1:14" x14ac:dyDescent="0.25">
      <c r="A336" s="61"/>
      <c r="B336" s="61"/>
      <c r="C336" s="61"/>
      <c r="D336" s="61"/>
      <c r="E336" s="61"/>
      <c r="F336" s="61"/>
      <c r="G336" s="61"/>
      <c r="H336" s="61"/>
      <c r="I336" s="61"/>
      <c r="J336" s="61"/>
      <c r="K336" s="61"/>
      <c r="L336" s="61"/>
      <c r="M336" s="61"/>
      <c r="N336" s="61"/>
    </row>
    <row r="337" spans="1:14" x14ac:dyDescent="0.25">
      <c r="A337" s="61"/>
      <c r="B337" s="61"/>
      <c r="C337" s="61"/>
      <c r="D337" s="61"/>
      <c r="E337" s="61"/>
      <c r="F337" s="61"/>
      <c r="G337" s="61"/>
      <c r="H337" s="61"/>
      <c r="I337" s="61"/>
      <c r="J337" s="61"/>
      <c r="K337" s="61"/>
      <c r="L337" s="61"/>
      <c r="M337" s="61"/>
      <c r="N337" s="61"/>
    </row>
    <row r="338" spans="1:14" x14ac:dyDescent="0.25">
      <c r="A338" s="61"/>
      <c r="B338" s="61"/>
      <c r="C338" s="61"/>
      <c r="D338" s="61"/>
      <c r="E338" s="61"/>
      <c r="F338" s="61"/>
      <c r="G338" s="61"/>
      <c r="H338" s="61"/>
      <c r="I338" s="61"/>
      <c r="J338" s="61"/>
      <c r="K338" s="61"/>
      <c r="L338" s="61"/>
      <c r="M338" s="61"/>
      <c r="N338" s="61"/>
    </row>
    <row r="339" spans="1:14" x14ac:dyDescent="0.25">
      <c r="A339" s="61"/>
      <c r="B339" s="61"/>
      <c r="C339" s="61"/>
      <c r="D339" s="61"/>
      <c r="E339" s="61"/>
      <c r="F339" s="61"/>
      <c r="G339" s="61"/>
      <c r="H339" s="61"/>
      <c r="I339" s="61"/>
      <c r="J339" s="61"/>
      <c r="K339" s="61"/>
      <c r="L339" s="61"/>
      <c r="M339" s="61"/>
      <c r="N339" s="61"/>
    </row>
    <row r="340" spans="1:14" x14ac:dyDescent="0.25">
      <c r="A340" s="61"/>
      <c r="B340" s="61"/>
      <c r="C340" s="61"/>
      <c r="D340" s="61"/>
      <c r="E340" s="61"/>
      <c r="F340" s="61"/>
      <c r="G340" s="61"/>
      <c r="H340" s="61"/>
      <c r="I340" s="61"/>
      <c r="J340" s="61"/>
      <c r="K340" s="61"/>
      <c r="L340" s="61"/>
      <c r="M340" s="61"/>
      <c r="N340" s="61"/>
    </row>
    <row r="341" spans="1:14" x14ac:dyDescent="0.25">
      <c r="A341" s="61"/>
      <c r="B341" s="61"/>
      <c r="C341" s="61"/>
      <c r="D341" s="61"/>
      <c r="E341" s="61"/>
      <c r="F341" s="61"/>
      <c r="G341" s="61"/>
      <c r="H341" s="61"/>
      <c r="I341" s="61"/>
      <c r="J341" s="61"/>
      <c r="K341" s="61"/>
      <c r="L341" s="61"/>
      <c r="M341" s="61"/>
      <c r="N341" s="61"/>
    </row>
    <row r="342" spans="1:14" x14ac:dyDescent="0.25">
      <c r="A342" s="61"/>
      <c r="B342" s="61"/>
      <c r="C342" s="61"/>
      <c r="D342" s="61"/>
      <c r="E342" s="61"/>
      <c r="F342" s="61"/>
      <c r="G342" s="61"/>
      <c r="H342" s="61"/>
      <c r="I342" s="61"/>
      <c r="J342" s="61"/>
      <c r="K342" s="61"/>
      <c r="L342" s="61"/>
      <c r="M342" s="61"/>
      <c r="N342" s="61"/>
    </row>
    <row r="343" spans="1:14" x14ac:dyDescent="0.25">
      <c r="A343" s="61"/>
      <c r="B343" s="61"/>
      <c r="C343" s="61"/>
      <c r="D343" s="61"/>
      <c r="E343" s="61"/>
      <c r="F343" s="61"/>
      <c r="G343" s="61"/>
      <c r="H343" s="61"/>
      <c r="I343" s="61"/>
      <c r="J343" s="61"/>
      <c r="K343" s="61"/>
      <c r="L343" s="61"/>
      <c r="M343" s="61"/>
      <c r="N343" s="61"/>
    </row>
    <row r="344" spans="1:14" x14ac:dyDescent="0.25">
      <c r="A344" s="61"/>
      <c r="B344" s="61"/>
      <c r="C344" s="61"/>
      <c r="D344" s="61"/>
      <c r="E344" s="61"/>
      <c r="F344" s="61"/>
      <c r="G344" s="61"/>
      <c r="H344" s="61"/>
      <c r="I344" s="61"/>
      <c r="J344" s="61"/>
      <c r="K344" s="61"/>
      <c r="L344" s="61"/>
      <c r="M344" s="61"/>
      <c r="N344" s="61"/>
    </row>
    <row r="345" spans="1:14" x14ac:dyDescent="0.25">
      <c r="A345" s="61"/>
      <c r="B345" s="61"/>
      <c r="C345" s="61"/>
      <c r="D345" s="61"/>
      <c r="E345" s="61"/>
      <c r="F345" s="61"/>
      <c r="G345" s="61"/>
      <c r="H345" s="61"/>
      <c r="I345" s="61"/>
      <c r="J345" s="61"/>
      <c r="K345" s="61"/>
      <c r="L345" s="61"/>
      <c r="M345" s="61"/>
      <c r="N345" s="61"/>
    </row>
    <row r="346" spans="1:14" x14ac:dyDescent="0.25">
      <c r="A346" s="61"/>
      <c r="B346" s="61"/>
      <c r="C346" s="61"/>
      <c r="D346" s="61"/>
      <c r="E346" s="61"/>
      <c r="F346" s="61"/>
      <c r="G346" s="61"/>
      <c r="H346" s="61"/>
      <c r="I346" s="61"/>
      <c r="J346" s="61"/>
      <c r="K346" s="61"/>
      <c r="L346" s="61"/>
      <c r="M346" s="61"/>
      <c r="N346" s="61"/>
    </row>
    <row r="347" spans="1:14" x14ac:dyDescent="0.25">
      <c r="A347" s="61"/>
      <c r="B347" s="61"/>
      <c r="C347" s="61"/>
      <c r="D347" s="61"/>
      <c r="E347" s="61"/>
      <c r="F347" s="61"/>
      <c r="G347" s="61"/>
      <c r="H347" s="61"/>
      <c r="I347" s="61"/>
      <c r="J347" s="61"/>
      <c r="K347" s="61"/>
      <c r="L347" s="61"/>
      <c r="M347" s="61"/>
      <c r="N347" s="61"/>
    </row>
    <row r="348" spans="1:14" x14ac:dyDescent="0.25">
      <c r="A348" s="61"/>
      <c r="B348" s="61"/>
      <c r="C348" s="61"/>
      <c r="D348" s="61"/>
      <c r="E348" s="61"/>
      <c r="F348" s="61"/>
      <c r="G348" s="61"/>
      <c r="H348" s="61"/>
      <c r="I348" s="61"/>
      <c r="J348" s="61"/>
      <c r="K348" s="61"/>
      <c r="L348" s="61"/>
      <c r="M348" s="61"/>
      <c r="N348" s="61"/>
    </row>
    <row r="349" spans="1:14" x14ac:dyDescent="0.25">
      <c r="A349" s="61"/>
      <c r="B349" s="61"/>
      <c r="C349" s="61"/>
      <c r="D349" s="61"/>
      <c r="E349" s="61"/>
      <c r="F349" s="61"/>
      <c r="G349" s="61"/>
      <c r="H349" s="61"/>
      <c r="I349" s="61"/>
      <c r="J349" s="61"/>
      <c r="K349" s="61"/>
      <c r="L349" s="61"/>
      <c r="M349" s="61"/>
      <c r="N349" s="61"/>
    </row>
    <row r="350" spans="1:14" x14ac:dyDescent="0.25">
      <c r="A350" s="61"/>
      <c r="B350" s="61"/>
      <c r="C350" s="61"/>
      <c r="D350" s="61"/>
      <c r="E350" s="61"/>
      <c r="F350" s="61"/>
      <c r="G350" s="61"/>
      <c r="H350" s="61"/>
      <c r="I350" s="61"/>
      <c r="J350" s="61"/>
      <c r="K350" s="61"/>
      <c r="L350" s="61"/>
      <c r="M350" s="61"/>
      <c r="N350" s="61"/>
    </row>
    <row r="351" spans="1:14" x14ac:dyDescent="0.25">
      <c r="A351" s="61"/>
      <c r="B351" s="61"/>
      <c r="C351" s="61"/>
      <c r="D351" s="61"/>
      <c r="E351" s="61"/>
      <c r="F351" s="61"/>
      <c r="G351" s="61"/>
      <c r="H351" s="61"/>
      <c r="I351" s="61"/>
      <c r="J351" s="61"/>
      <c r="K351" s="61"/>
      <c r="L351" s="61"/>
      <c r="M351" s="61"/>
      <c r="N351" s="61"/>
    </row>
    <row r="352" spans="1:14" x14ac:dyDescent="0.25">
      <c r="A352" s="61"/>
      <c r="B352" s="61"/>
      <c r="C352" s="61"/>
      <c r="D352" s="61"/>
      <c r="E352" s="61"/>
      <c r="F352" s="61"/>
      <c r="G352" s="61"/>
      <c r="H352" s="61"/>
      <c r="I352" s="61"/>
      <c r="J352" s="61"/>
      <c r="K352" s="61"/>
      <c r="L352" s="61"/>
      <c r="M352" s="61"/>
      <c r="N352" s="61"/>
    </row>
    <row r="353" spans="1:14" x14ac:dyDescent="0.25">
      <c r="A353" s="61"/>
      <c r="B353" s="61"/>
      <c r="C353" s="61"/>
      <c r="D353" s="61"/>
      <c r="E353" s="61"/>
      <c r="F353" s="61"/>
      <c r="G353" s="61"/>
      <c r="H353" s="61"/>
      <c r="I353" s="61"/>
      <c r="J353" s="61"/>
      <c r="K353" s="61"/>
      <c r="L353" s="61"/>
      <c r="M353" s="61"/>
      <c r="N353" s="61"/>
    </row>
    <row r="354" spans="1:14" x14ac:dyDescent="0.25">
      <c r="A354" s="61"/>
      <c r="B354" s="61"/>
      <c r="C354" s="61"/>
      <c r="D354" s="61"/>
      <c r="E354" s="61"/>
      <c r="F354" s="61"/>
      <c r="G354" s="61"/>
      <c r="H354" s="61"/>
      <c r="I354" s="61"/>
      <c r="J354" s="61"/>
      <c r="K354" s="61"/>
      <c r="L354" s="61"/>
      <c r="M354" s="61"/>
      <c r="N354" s="61"/>
    </row>
    <row r="355" spans="1:14" x14ac:dyDescent="0.25">
      <c r="A355" s="61"/>
      <c r="B355" s="61"/>
      <c r="C355" s="61"/>
      <c r="D355" s="61"/>
      <c r="E355" s="61"/>
      <c r="F355" s="61"/>
      <c r="G355" s="61"/>
      <c r="H355" s="61"/>
      <c r="I355" s="61"/>
      <c r="J355" s="61"/>
      <c r="K355" s="61"/>
      <c r="L355" s="61"/>
      <c r="M355" s="61"/>
      <c r="N355" s="61"/>
    </row>
    <row r="356" spans="1:14" x14ac:dyDescent="0.25">
      <c r="A356" s="61"/>
      <c r="B356" s="61"/>
      <c r="C356" s="61"/>
      <c r="D356" s="61"/>
      <c r="E356" s="61"/>
      <c r="F356" s="61"/>
      <c r="G356" s="61"/>
      <c r="H356" s="61"/>
      <c r="I356" s="61"/>
      <c r="J356" s="61"/>
      <c r="K356" s="61"/>
      <c r="L356" s="61"/>
      <c r="M356" s="61"/>
      <c r="N356" s="61"/>
    </row>
    <row r="357" spans="1:14" x14ac:dyDescent="0.25">
      <c r="A357" s="61"/>
      <c r="B357" s="61"/>
      <c r="C357" s="61"/>
      <c r="D357" s="61"/>
      <c r="E357" s="61"/>
      <c r="F357" s="61"/>
      <c r="G357" s="61"/>
      <c r="H357" s="61"/>
      <c r="I357" s="61"/>
      <c r="J357" s="61"/>
      <c r="K357" s="61"/>
      <c r="L357" s="61"/>
      <c r="M357" s="61"/>
      <c r="N357" s="61"/>
    </row>
    <row r="358" spans="1:14" x14ac:dyDescent="0.25">
      <c r="A358" s="61"/>
      <c r="B358" s="61"/>
      <c r="C358" s="61"/>
      <c r="D358" s="61"/>
      <c r="E358" s="61"/>
      <c r="F358" s="61"/>
      <c r="G358" s="61"/>
      <c r="H358" s="61"/>
      <c r="I358" s="61"/>
      <c r="J358" s="61"/>
      <c r="K358" s="61"/>
      <c r="L358" s="61"/>
      <c r="M358" s="61"/>
      <c r="N358" s="61"/>
    </row>
    <row r="359" spans="1:14" x14ac:dyDescent="0.25">
      <c r="A359" s="61"/>
      <c r="B359" s="61"/>
      <c r="C359" s="61"/>
      <c r="D359" s="61"/>
      <c r="E359" s="61"/>
      <c r="F359" s="61"/>
      <c r="G359" s="61"/>
      <c r="H359" s="61"/>
      <c r="I359" s="61"/>
      <c r="J359" s="61"/>
      <c r="K359" s="61"/>
      <c r="L359" s="61"/>
      <c r="M359" s="61"/>
      <c r="N359" s="61"/>
    </row>
    <row r="360" spans="1:14" x14ac:dyDescent="0.25">
      <c r="A360" s="61"/>
      <c r="B360" s="61"/>
      <c r="C360" s="61"/>
      <c r="D360" s="61"/>
      <c r="E360" s="61"/>
      <c r="F360" s="61"/>
      <c r="G360" s="61"/>
      <c r="H360" s="61"/>
      <c r="I360" s="61"/>
      <c r="J360" s="61"/>
      <c r="K360" s="61"/>
      <c r="L360" s="61"/>
      <c r="M360" s="61"/>
      <c r="N360" s="61"/>
    </row>
    <row r="361" spans="1:14" x14ac:dyDescent="0.25">
      <c r="A361" s="61"/>
      <c r="B361" s="61"/>
      <c r="C361" s="61"/>
      <c r="D361" s="61"/>
      <c r="E361" s="61"/>
      <c r="F361" s="61"/>
      <c r="G361" s="61"/>
      <c r="H361" s="61"/>
      <c r="I361" s="61"/>
      <c r="J361" s="61"/>
      <c r="K361" s="61"/>
      <c r="L361" s="61"/>
      <c r="M361" s="61"/>
      <c r="N361" s="61"/>
    </row>
    <row r="362" spans="1:14" x14ac:dyDescent="0.25">
      <c r="A362" s="61"/>
      <c r="B362" s="61"/>
      <c r="C362" s="61"/>
      <c r="D362" s="61"/>
      <c r="E362" s="61"/>
      <c r="F362" s="61"/>
      <c r="G362" s="61"/>
      <c r="H362" s="61"/>
      <c r="I362" s="61"/>
      <c r="J362" s="61"/>
      <c r="K362" s="61"/>
      <c r="L362" s="61"/>
      <c r="M362" s="61"/>
      <c r="N362" s="61"/>
    </row>
    <row r="363" spans="1:14" x14ac:dyDescent="0.25">
      <c r="A363" s="61"/>
      <c r="B363" s="61"/>
      <c r="C363" s="61"/>
      <c r="D363" s="61"/>
      <c r="E363" s="61"/>
      <c r="F363" s="61"/>
      <c r="G363" s="61"/>
      <c r="H363" s="61"/>
      <c r="I363" s="61"/>
      <c r="J363" s="61"/>
      <c r="K363" s="61"/>
      <c r="L363" s="61"/>
      <c r="M363" s="61"/>
      <c r="N363" s="61"/>
    </row>
    <row r="364" spans="1:14" x14ac:dyDescent="0.25">
      <c r="A364" s="61"/>
      <c r="B364" s="61"/>
      <c r="C364" s="61"/>
      <c r="D364" s="61"/>
      <c r="E364" s="61"/>
      <c r="F364" s="61"/>
      <c r="G364" s="61"/>
      <c r="H364" s="61"/>
      <c r="I364" s="61"/>
      <c r="J364" s="61"/>
      <c r="K364" s="61"/>
      <c r="L364" s="61"/>
      <c r="M364" s="61"/>
      <c r="N364" s="61"/>
    </row>
    <row r="365" spans="1:14" x14ac:dyDescent="0.25">
      <c r="A365" s="61"/>
      <c r="B365" s="61"/>
      <c r="C365" s="61"/>
      <c r="D365" s="61"/>
      <c r="E365" s="61"/>
      <c r="F365" s="61"/>
      <c r="G365" s="61"/>
      <c r="H365" s="61"/>
      <c r="I365" s="61"/>
      <c r="J365" s="61"/>
      <c r="K365" s="61"/>
      <c r="L365" s="61"/>
      <c r="M365" s="61"/>
      <c r="N365" s="61"/>
    </row>
    <row r="366" spans="1:14" x14ac:dyDescent="0.25">
      <c r="A366" s="61"/>
      <c r="B366" s="61"/>
      <c r="C366" s="61"/>
      <c r="D366" s="61"/>
      <c r="E366" s="61"/>
      <c r="F366" s="61"/>
      <c r="G366" s="61"/>
      <c r="H366" s="61"/>
      <c r="I366" s="61"/>
      <c r="J366" s="61"/>
      <c r="K366" s="61"/>
      <c r="L366" s="61"/>
      <c r="M366" s="61"/>
      <c r="N366" s="61"/>
    </row>
    <row r="367" spans="1:14" x14ac:dyDescent="0.25">
      <c r="A367" s="61"/>
      <c r="B367" s="61"/>
      <c r="C367" s="61"/>
      <c r="D367" s="61"/>
      <c r="E367" s="61"/>
      <c r="F367" s="61"/>
      <c r="G367" s="61"/>
      <c r="H367" s="61"/>
      <c r="I367" s="61"/>
      <c r="J367" s="61"/>
      <c r="K367" s="61"/>
      <c r="L367" s="61"/>
      <c r="M367" s="61"/>
      <c r="N367" s="61"/>
    </row>
    <row r="368" spans="1:14" x14ac:dyDescent="0.25">
      <c r="A368" s="61"/>
      <c r="B368" s="61"/>
      <c r="C368" s="61"/>
      <c r="D368" s="61"/>
      <c r="E368" s="61"/>
      <c r="F368" s="61"/>
      <c r="G368" s="61"/>
      <c r="H368" s="61"/>
      <c r="I368" s="61"/>
      <c r="J368" s="61"/>
      <c r="K368" s="61"/>
      <c r="L368" s="61"/>
      <c r="M368" s="61"/>
      <c r="N368" s="61"/>
    </row>
    <row r="369" spans="1:14" x14ac:dyDescent="0.25">
      <c r="A369" s="61"/>
      <c r="B369" s="61"/>
      <c r="C369" s="61"/>
      <c r="D369" s="61"/>
      <c r="E369" s="61"/>
      <c r="F369" s="61"/>
      <c r="G369" s="61"/>
      <c r="H369" s="61"/>
      <c r="I369" s="61"/>
      <c r="J369" s="61"/>
      <c r="K369" s="61"/>
      <c r="L369" s="61"/>
      <c r="M369" s="61"/>
      <c r="N369" s="61"/>
    </row>
    <row r="370" spans="1:14" x14ac:dyDescent="0.25">
      <c r="A370" s="61"/>
      <c r="B370" s="61"/>
      <c r="C370" s="61"/>
      <c r="D370" s="61"/>
      <c r="E370" s="61"/>
      <c r="F370" s="61"/>
      <c r="G370" s="61"/>
      <c r="H370" s="61"/>
      <c r="I370" s="61"/>
      <c r="J370" s="61"/>
      <c r="K370" s="61"/>
      <c r="L370" s="61"/>
      <c r="M370" s="61"/>
      <c r="N370" s="61"/>
    </row>
    <row r="371" spans="1:14" x14ac:dyDescent="0.25">
      <c r="A371" s="61"/>
      <c r="B371" s="61"/>
      <c r="C371" s="61"/>
      <c r="D371" s="61"/>
      <c r="E371" s="61"/>
      <c r="F371" s="61"/>
      <c r="G371" s="61"/>
      <c r="H371" s="61"/>
      <c r="I371" s="61"/>
      <c r="J371" s="61"/>
      <c r="K371" s="61"/>
      <c r="L371" s="61"/>
      <c r="M371" s="61"/>
      <c r="N371" s="61"/>
    </row>
    <row r="372" spans="1:14" x14ac:dyDescent="0.25">
      <c r="A372" s="61"/>
      <c r="B372" s="61"/>
      <c r="C372" s="61"/>
      <c r="D372" s="61"/>
      <c r="E372" s="61"/>
      <c r="F372" s="61"/>
      <c r="G372" s="61"/>
      <c r="H372" s="61"/>
      <c r="I372" s="61"/>
      <c r="J372" s="61"/>
      <c r="K372" s="61"/>
      <c r="L372" s="61"/>
      <c r="M372" s="61"/>
      <c r="N372" s="61"/>
    </row>
    <row r="373" spans="1:14" x14ac:dyDescent="0.25">
      <c r="A373" s="61"/>
      <c r="B373" s="61"/>
      <c r="C373" s="61"/>
      <c r="D373" s="61"/>
      <c r="E373" s="61"/>
      <c r="F373" s="61"/>
      <c r="G373" s="61"/>
      <c r="H373" s="61"/>
      <c r="I373" s="61"/>
      <c r="J373" s="61"/>
      <c r="K373" s="61"/>
      <c r="L373" s="61"/>
      <c r="M373" s="61"/>
      <c r="N373" s="61"/>
    </row>
    <row r="374" spans="1:14" x14ac:dyDescent="0.25">
      <c r="A374" s="61"/>
      <c r="B374" s="61"/>
      <c r="C374" s="61"/>
      <c r="D374" s="61"/>
      <c r="E374" s="61"/>
      <c r="F374" s="61"/>
      <c r="G374" s="61"/>
      <c r="H374" s="61"/>
      <c r="I374" s="61"/>
      <c r="J374" s="61"/>
      <c r="K374" s="61"/>
      <c r="L374" s="61"/>
      <c r="M374" s="61"/>
      <c r="N374" s="61"/>
    </row>
    <row r="375" spans="1:14" x14ac:dyDescent="0.25">
      <c r="A375" s="61"/>
      <c r="B375" s="61"/>
      <c r="C375" s="61"/>
      <c r="D375" s="61"/>
      <c r="E375" s="61"/>
      <c r="F375" s="61"/>
      <c r="G375" s="61"/>
      <c r="H375" s="61"/>
      <c r="I375" s="61"/>
      <c r="J375" s="61"/>
      <c r="K375" s="61"/>
      <c r="L375" s="61"/>
      <c r="M375" s="61"/>
      <c r="N375" s="61"/>
    </row>
    <row r="376" spans="1:14" x14ac:dyDescent="0.25">
      <c r="A376" s="61"/>
      <c r="B376" s="61"/>
      <c r="C376" s="61"/>
      <c r="D376" s="61"/>
      <c r="E376" s="61"/>
      <c r="F376" s="61"/>
      <c r="G376" s="61"/>
      <c r="H376" s="61"/>
      <c r="I376" s="61"/>
      <c r="J376" s="61"/>
      <c r="K376" s="61"/>
      <c r="L376" s="61"/>
      <c r="M376" s="61"/>
      <c r="N376" s="61"/>
    </row>
    <row r="377" spans="1:14" x14ac:dyDescent="0.25">
      <c r="A377" s="61"/>
      <c r="B377" s="61"/>
      <c r="C377" s="61"/>
      <c r="D377" s="61"/>
      <c r="E377" s="61"/>
      <c r="F377" s="61"/>
      <c r="G377" s="61"/>
      <c r="H377" s="61"/>
      <c r="I377" s="61"/>
      <c r="J377" s="61"/>
      <c r="K377" s="61"/>
      <c r="L377" s="61"/>
      <c r="M377" s="61"/>
      <c r="N377" s="61"/>
    </row>
    <row r="378" spans="1:14" x14ac:dyDescent="0.25">
      <c r="A378" s="61"/>
      <c r="B378" s="61"/>
      <c r="C378" s="61"/>
      <c r="D378" s="61"/>
      <c r="E378" s="61"/>
      <c r="F378" s="61"/>
      <c r="G378" s="61"/>
      <c r="H378" s="61"/>
      <c r="I378" s="61"/>
      <c r="J378" s="61"/>
      <c r="K378" s="61"/>
      <c r="L378" s="61"/>
      <c r="M378" s="61"/>
      <c r="N378" s="61"/>
    </row>
    <row r="379" spans="1:14" x14ac:dyDescent="0.25">
      <c r="A379" s="61"/>
      <c r="B379" s="61"/>
      <c r="C379" s="61"/>
      <c r="D379" s="61"/>
      <c r="E379" s="61"/>
      <c r="F379" s="61"/>
      <c r="G379" s="61"/>
      <c r="H379" s="61"/>
      <c r="I379" s="61"/>
      <c r="J379" s="61"/>
      <c r="K379" s="61"/>
      <c r="L379" s="61"/>
      <c r="M379" s="61"/>
      <c r="N379" s="61"/>
    </row>
    <row r="380" spans="1:14" x14ac:dyDescent="0.25">
      <c r="A380" s="61"/>
      <c r="B380" s="61"/>
      <c r="C380" s="61"/>
      <c r="D380" s="61"/>
      <c r="E380" s="61"/>
      <c r="F380" s="61"/>
      <c r="G380" s="61"/>
      <c r="H380" s="61"/>
      <c r="I380" s="61"/>
      <c r="J380" s="61"/>
      <c r="K380" s="61"/>
      <c r="L380" s="61"/>
      <c r="M380" s="61"/>
      <c r="N380" s="61"/>
    </row>
    <row r="381" spans="1:14" x14ac:dyDescent="0.25">
      <c r="A381" s="61"/>
      <c r="B381" s="61"/>
      <c r="C381" s="61"/>
      <c r="D381" s="61"/>
      <c r="E381" s="61"/>
      <c r="F381" s="61"/>
      <c r="G381" s="61"/>
      <c r="H381" s="61"/>
      <c r="I381" s="61"/>
      <c r="J381" s="61"/>
      <c r="K381" s="61"/>
      <c r="L381" s="61"/>
      <c r="M381" s="61"/>
      <c r="N381" s="61"/>
    </row>
    <row r="382" spans="1:14" x14ac:dyDescent="0.25">
      <c r="A382" s="61"/>
      <c r="B382" s="61"/>
      <c r="C382" s="61"/>
      <c r="D382" s="61"/>
      <c r="E382" s="61"/>
      <c r="F382" s="61"/>
      <c r="G382" s="61"/>
      <c r="H382" s="61"/>
      <c r="I382" s="61"/>
      <c r="J382" s="61"/>
      <c r="K382" s="61"/>
      <c r="L382" s="61"/>
      <c r="M382" s="61"/>
      <c r="N382" s="61"/>
    </row>
    <row r="383" spans="1:14" x14ac:dyDescent="0.25">
      <c r="A383" s="61"/>
      <c r="B383" s="61"/>
      <c r="C383" s="61"/>
      <c r="D383" s="61"/>
      <c r="E383" s="61"/>
      <c r="F383" s="61"/>
      <c r="G383" s="61"/>
      <c r="H383" s="61"/>
      <c r="I383" s="61"/>
      <c r="J383" s="61"/>
      <c r="K383" s="61"/>
      <c r="L383" s="61"/>
      <c r="M383" s="61"/>
      <c r="N383" s="61"/>
    </row>
    <row r="384" spans="1:14" x14ac:dyDescent="0.25">
      <c r="A384" s="61"/>
      <c r="B384" s="61"/>
      <c r="C384" s="61"/>
      <c r="D384" s="61"/>
      <c r="E384" s="61"/>
      <c r="F384" s="61"/>
      <c r="G384" s="61"/>
      <c r="H384" s="61"/>
      <c r="I384" s="61"/>
      <c r="J384" s="61"/>
      <c r="K384" s="61"/>
      <c r="L384" s="61"/>
      <c r="M384" s="61"/>
      <c r="N384" s="61"/>
    </row>
    <row r="385" spans="1:14" x14ac:dyDescent="0.25">
      <c r="A385" s="61"/>
      <c r="B385" s="61"/>
      <c r="C385" s="61"/>
      <c r="D385" s="61"/>
      <c r="E385" s="61"/>
      <c r="F385" s="61"/>
      <c r="G385" s="61"/>
      <c r="H385" s="61"/>
      <c r="I385" s="61"/>
      <c r="J385" s="61"/>
      <c r="K385" s="61"/>
      <c r="L385" s="61"/>
      <c r="M385" s="61"/>
      <c r="N385" s="61"/>
    </row>
    <row r="386" spans="1:14" x14ac:dyDescent="0.25">
      <c r="A386" s="61"/>
      <c r="B386" s="61"/>
      <c r="C386" s="61"/>
      <c r="D386" s="61"/>
      <c r="E386" s="61"/>
      <c r="F386" s="61"/>
      <c r="G386" s="61"/>
      <c r="H386" s="61"/>
      <c r="I386" s="61"/>
      <c r="J386" s="61"/>
      <c r="K386" s="61"/>
      <c r="L386" s="61"/>
      <c r="M386" s="61"/>
      <c r="N386" s="61"/>
    </row>
    <row r="387" spans="1:14" x14ac:dyDescent="0.25">
      <c r="A387" s="61"/>
      <c r="B387" s="61"/>
      <c r="C387" s="61"/>
      <c r="D387" s="61"/>
      <c r="E387" s="61"/>
      <c r="F387" s="61"/>
      <c r="G387" s="61"/>
      <c r="H387" s="61"/>
      <c r="I387" s="61"/>
      <c r="J387" s="61"/>
      <c r="K387" s="61"/>
      <c r="L387" s="61"/>
      <c r="M387" s="61"/>
      <c r="N387" s="61"/>
    </row>
    <row r="388" spans="1:14" x14ac:dyDescent="0.25">
      <c r="A388" s="61"/>
      <c r="B388" s="61"/>
      <c r="C388" s="61"/>
      <c r="D388" s="61"/>
      <c r="E388" s="61"/>
      <c r="F388" s="61"/>
      <c r="G388" s="61"/>
      <c r="H388" s="61"/>
      <c r="I388" s="61"/>
      <c r="J388" s="61"/>
      <c r="K388" s="61"/>
      <c r="L388" s="61"/>
      <c r="M388" s="61"/>
      <c r="N388" s="61"/>
    </row>
    <row r="389" spans="1:14" x14ac:dyDescent="0.25">
      <c r="A389" s="61"/>
      <c r="B389" s="61"/>
      <c r="C389" s="61"/>
      <c r="D389" s="61"/>
      <c r="E389" s="61"/>
      <c r="F389" s="61"/>
      <c r="G389" s="61"/>
      <c r="H389" s="61"/>
      <c r="I389" s="61"/>
      <c r="J389" s="61"/>
      <c r="K389" s="61"/>
      <c r="L389" s="61"/>
      <c r="M389" s="61"/>
      <c r="N389" s="61"/>
    </row>
    <row r="390" spans="1:14" x14ac:dyDescent="0.25">
      <c r="A390" s="61"/>
      <c r="B390" s="61"/>
      <c r="C390" s="61"/>
      <c r="D390" s="61"/>
      <c r="E390" s="61"/>
      <c r="F390" s="61"/>
      <c r="G390" s="61"/>
      <c r="H390" s="61"/>
      <c r="I390" s="61"/>
      <c r="J390" s="61"/>
      <c r="K390" s="61"/>
      <c r="L390" s="61"/>
      <c r="M390" s="61"/>
      <c r="N390" s="61"/>
    </row>
    <row r="391" spans="1:14" x14ac:dyDescent="0.25">
      <c r="A391" s="61"/>
      <c r="B391" s="61"/>
      <c r="C391" s="61"/>
      <c r="D391" s="61"/>
      <c r="E391" s="61"/>
      <c r="F391" s="61"/>
      <c r="G391" s="61"/>
      <c r="H391" s="61"/>
      <c r="I391" s="61"/>
      <c r="J391" s="61"/>
      <c r="K391" s="61"/>
      <c r="L391" s="61"/>
      <c r="M391" s="61"/>
      <c r="N391" s="61"/>
    </row>
    <row r="392" spans="1:14" x14ac:dyDescent="0.25">
      <c r="A392" s="61"/>
      <c r="B392" s="61"/>
      <c r="C392" s="61"/>
      <c r="D392" s="61"/>
      <c r="E392" s="61"/>
      <c r="F392" s="61"/>
      <c r="G392" s="61"/>
      <c r="H392" s="61"/>
      <c r="I392" s="61"/>
      <c r="J392" s="61"/>
      <c r="K392" s="61"/>
      <c r="L392" s="61"/>
      <c r="M392" s="61"/>
      <c r="N392" s="61"/>
    </row>
    <row r="393" spans="1:14" x14ac:dyDescent="0.25">
      <c r="A393" s="61"/>
      <c r="B393" s="61"/>
      <c r="C393" s="61"/>
      <c r="D393" s="61"/>
      <c r="E393" s="61"/>
      <c r="F393" s="61"/>
      <c r="G393" s="61"/>
      <c r="H393" s="61"/>
      <c r="I393" s="61"/>
      <c r="J393" s="61"/>
      <c r="K393" s="61"/>
      <c r="L393" s="61"/>
      <c r="M393" s="61"/>
      <c r="N393" s="61"/>
    </row>
    <row r="394" spans="1:14" x14ac:dyDescent="0.25">
      <c r="A394" s="61"/>
      <c r="B394" s="61"/>
      <c r="C394" s="61"/>
      <c r="D394" s="61"/>
      <c r="E394" s="61"/>
      <c r="F394" s="61"/>
      <c r="G394" s="61"/>
      <c r="H394" s="61"/>
      <c r="I394" s="61"/>
      <c r="J394" s="61"/>
      <c r="K394" s="61"/>
      <c r="L394" s="61"/>
      <c r="M394" s="61"/>
      <c r="N394" s="61"/>
    </row>
    <row r="395" spans="1:14" x14ac:dyDescent="0.25">
      <c r="A395" s="61"/>
      <c r="B395" s="61"/>
      <c r="C395" s="61"/>
      <c r="D395" s="61"/>
      <c r="E395" s="61"/>
      <c r="F395" s="61"/>
      <c r="G395" s="61"/>
      <c r="H395" s="61"/>
      <c r="I395" s="61"/>
      <c r="J395" s="61"/>
      <c r="K395" s="61"/>
      <c r="L395" s="61"/>
      <c r="M395" s="61"/>
      <c r="N395" s="61"/>
    </row>
    <row r="396" spans="1:14" x14ac:dyDescent="0.25">
      <c r="A396" s="61"/>
      <c r="B396" s="61"/>
      <c r="C396" s="61"/>
      <c r="D396" s="61"/>
      <c r="E396" s="61"/>
      <c r="F396" s="61"/>
      <c r="G396" s="61"/>
      <c r="H396" s="61"/>
      <c r="I396" s="61"/>
      <c r="J396" s="61"/>
      <c r="K396" s="61"/>
      <c r="L396" s="61"/>
      <c r="M396" s="61"/>
      <c r="N396" s="61"/>
    </row>
    <row r="397" spans="1:14" x14ac:dyDescent="0.25">
      <c r="A397" s="61"/>
      <c r="B397" s="61"/>
      <c r="C397" s="61"/>
      <c r="D397" s="61"/>
      <c r="E397" s="61"/>
      <c r="F397" s="61"/>
      <c r="G397" s="61"/>
      <c r="H397" s="61"/>
      <c r="I397" s="61"/>
      <c r="J397" s="61"/>
      <c r="K397" s="61"/>
      <c r="L397" s="61"/>
      <c r="M397" s="61"/>
      <c r="N397" s="61"/>
    </row>
    <row r="398" spans="1:14" x14ac:dyDescent="0.25">
      <c r="A398" s="61"/>
      <c r="B398" s="61"/>
      <c r="C398" s="61"/>
      <c r="D398" s="61"/>
      <c r="E398" s="61"/>
      <c r="F398" s="61"/>
      <c r="G398" s="61"/>
      <c r="H398" s="61"/>
      <c r="I398" s="61"/>
      <c r="J398" s="61"/>
      <c r="K398" s="61"/>
      <c r="L398" s="61"/>
      <c r="M398" s="61"/>
      <c r="N398" s="61"/>
    </row>
    <row r="399" spans="1:14" x14ac:dyDescent="0.25">
      <c r="A399" s="61"/>
      <c r="B399" s="61"/>
      <c r="C399" s="61"/>
      <c r="D399" s="61"/>
      <c r="E399" s="61"/>
      <c r="F399" s="61"/>
      <c r="G399" s="61"/>
      <c r="H399" s="61"/>
      <c r="I399" s="61"/>
      <c r="J399" s="61"/>
      <c r="K399" s="61"/>
      <c r="L399" s="61"/>
      <c r="M399" s="61"/>
      <c r="N399" s="61"/>
    </row>
    <row r="400" spans="1:14" x14ac:dyDescent="0.25">
      <c r="A400" s="61"/>
      <c r="B400" s="61"/>
      <c r="C400" s="61"/>
      <c r="D400" s="61"/>
      <c r="E400" s="61"/>
      <c r="F400" s="61"/>
      <c r="G400" s="61"/>
      <c r="H400" s="61"/>
      <c r="I400" s="61"/>
      <c r="J400" s="61"/>
      <c r="K400" s="61"/>
      <c r="L400" s="61"/>
      <c r="M400" s="61"/>
      <c r="N400" s="61"/>
    </row>
    <row r="401" spans="1:14" x14ac:dyDescent="0.25">
      <c r="A401" s="61"/>
      <c r="B401" s="61"/>
      <c r="C401" s="61"/>
      <c r="D401" s="61"/>
      <c r="E401" s="61"/>
      <c r="F401" s="61"/>
      <c r="G401" s="61"/>
      <c r="H401" s="61"/>
      <c r="I401" s="61"/>
      <c r="J401" s="61"/>
      <c r="K401" s="61"/>
      <c r="L401" s="61"/>
      <c r="M401" s="61"/>
      <c r="N401" s="61"/>
    </row>
    <row r="402" spans="1:14" x14ac:dyDescent="0.25">
      <c r="A402" s="61"/>
      <c r="B402" s="61"/>
      <c r="C402" s="61"/>
      <c r="D402" s="61"/>
      <c r="E402" s="61"/>
      <c r="F402" s="61"/>
      <c r="G402" s="61"/>
      <c r="H402" s="61"/>
      <c r="I402" s="61"/>
      <c r="J402" s="61"/>
      <c r="K402" s="61"/>
      <c r="L402" s="61"/>
      <c r="M402" s="61"/>
      <c r="N402" s="61"/>
    </row>
    <row r="403" spans="1:14" x14ac:dyDescent="0.25">
      <c r="A403" s="61"/>
      <c r="B403" s="61"/>
      <c r="C403" s="61"/>
      <c r="D403" s="61"/>
      <c r="E403" s="61"/>
      <c r="F403" s="61"/>
      <c r="G403" s="61"/>
      <c r="H403" s="61"/>
      <c r="I403" s="61"/>
      <c r="J403" s="61"/>
      <c r="K403" s="61"/>
      <c r="L403" s="61"/>
      <c r="M403" s="61"/>
      <c r="N403" s="61"/>
    </row>
    <row r="404" spans="1:14" x14ac:dyDescent="0.25">
      <c r="A404" s="61"/>
      <c r="B404" s="61"/>
      <c r="C404" s="61"/>
      <c r="D404" s="61"/>
      <c r="E404" s="61"/>
      <c r="F404" s="61"/>
      <c r="G404" s="61"/>
      <c r="H404" s="61"/>
      <c r="I404" s="61"/>
      <c r="J404" s="61"/>
      <c r="K404" s="61"/>
      <c r="L404" s="61"/>
      <c r="M404" s="61"/>
      <c r="N404" s="61"/>
    </row>
    <row r="405" spans="1:14" x14ac:dyDescent="0.25">
      <c r="A405" s="61"/>
      <c r="B405" s="61"/>
      <c r="C405" s="61"/>
      <c r="D405" s="61"/>
      <c r="E405" s="61"/>
      <c r="F405" s="61"/>
      <c r="G405" s="61"/>
      <c r="H405" s="61"/>
      <c r="I405" s="61"/>
      <c r="J405" s="61"/>
      <c r="K405" s="61"/>
      <c r="L405" s="61"/>
      <c r="M405" s="61"/>
      <c r="N405" s="61"/>
    </row>
    <row r="406" spans="1:14" x14ac:dyDescent="0.25">
      <c r="A406" s="61"/>
      <c r="B406" s="61"/>
      <c r="C406" s="61"/>
      <c r="D406" s="61"/>
      <c r="E406" s="61"/>
      <c r="F406" s="61"/>
      <c r="G406" s="61"/>
      <c r="H406" s="61"/>
      <c r="I406" s="61"/>
      <c r="J406" s="61"/>
      <c r="K406" s="61"/>
      <c r="L406" s="61"/>
      <c r="M406" s="61"/>
      <c r="N406" s="61"/>
    </row>
    <row r="407" spans="1:14" x14ac:dyDescent="0.25">
      <c r="A407" s="61"/>
      <c r="B407" s="61"/>
      <c r="C407" s="61"/>
      <c r="D407" s="61"/>
      <c r="E407" s="61"/>
      <c r="F407" s="61"/>
      <c r="G407" s="61"/>
      <c r="H407" s="61"/>
      <c r="I407" s="61"/>
      <c r="J407" s="61"/>
      <c r="K407" s="61"/>
      <c r="L407" s="61"/>
      <c r="M407" s="61"/>
      <c r="N407" s="61"/>
    </row>
    <row r="408" spans="1:14" x14ac:dyDescent="0.25">
      <c r="A408" s="61"/>
      <c r="B408" s="61"/>
      <c r="C408" s="61"/>
      <c r="D408" s="61"/>
      <c r="E408" s="61"/>
      <c r="F408" s="61"/>
      <c r="G408" s="61"/>
      <c r="H408" s="61"/>
      <c r="I408" s="61"/>
      <c r="J408" s="61"/>
      <c r="K408" s="61"/>
      <c r="L408" s="61"/>
      <c r="M408" s="61"/>
      <c r="N408" s="61"/>
    </row>
    <row r="409" spans="1:14" x14ac:dyDescent="0.25">
      <c r="A409" s="61"/>
      <c r="B409" s="61"/>
      <c r="C409" s="61"/>
      <c r="D409" s="61"/>
      <c r="E409" s="61"/>
      <c r="F409" s="61"/>
      <c r="G409" s="61"/>
      <c r="H409" s="61"/>
      <c r="I409" s="61"/>
      <c r="J409" s="61"/>
      <c r="K409" s="61"/>
      <c r="L409" s="61"/>
      <c r="M409" s="61"/>
      <c r="N409" s="61"/>
    </row>
    <row r="410" spans="1:14" x14ac:dyDescent="0.25">
      <c r="A410" s="61"/>
      <c r="B410" s="61"/>
      <c r="C410" s="61"/>
      <c r="D410" s="61"/>
      <c r="E410" s="61"/>
      <c r="F410" s="61"/>
      <c r="G410" s="61"/>
      <c r="H410" s="61"/>
      <c r="I410" s="61"/>
      <c r="J410" s="61"/>
      <c r="K410" s="61"/>
      <c r="L410" s="61"/>
      <c r="M410" s="61"/>
      <c r="N410" s="61"/>
    </row>
    <row r="411" spans="1:14" x14ac:dyDescent="0.25">
      <c r="A411" s="61"/>
      <c r="B411" s="61"/>
      <c r="C411" s="61"/>
      <c r="D411" s="61"/>
      <c r="E411" s="61"/>
      <c r="F411" s="61"/>
      <c r="G411" s="61"/>
      <c r="H411" s="61"/>
      <c r="I411" s="61"/>
      <c r="J411" s="61"/>
      <c r="K411" s="61"/>
      <c r="L411" s="61"/>
      <c r="M411" s="61"/>
      <c r="N411" s="61"/>
    </row>
    <row r="412" spans="1:14" x14ac:dyDescent="0.25">
      <c r="A412" s="61"/>
      <c r="B412" s="61"/>
      <c r="C412" s="61"/>
      <c r="D412" s="61"/>
      <c r="E412" s="61"/>
      <c r="F412" s="61"/>
      <c r="G412" s="61"/>
      <c r="H412" s="61"/>
      <c r="I412" s="61"/>
      <c r="J412" s="61"/>
      <c r="K412" s="61"/>
      <c r="L412" s="61"/>
      <c r="M412" s="61"/>
      <c r="N412" s="61"/>
    </row>
    <row r="413" spans="1:14" x14ac:dyDescent="0.25">
      <c r="A413" s="61"/>
      <c r="B413" s="61"/>
      <c r="C413" s="61"/>
      <c r="D413" s="61"/>
      <c r="E413" s="61"/>
      <c r="F413" s="61"/>
      <c r="G413" s="61"/>
      <c r="H413" s="61"/>
      <c r="I413" s="61"/>
      <c r="J413" s="61"/>
      <c r="K413" s="61"/>
      <c r="L413" s="61"/>
      <c r="M413" s="61"/>
      <c r="N413" s="61"/>
    </row>
    <row r="414" spans="1:14" x14ac:dyDescent="0.25">
      <c r="A414" s="61"/>
      <c r="B414" s="61"/>
      <c r="C414" s="61"/>
      <c r="D414" s="61"/>
      <c r="E414" s="61"/>
      <c r="F414" s="61"/>
      <c r="G414" s="61"/>
      <c r="H414" s="61"/>
      <c r="I414" s="61"/>
      <c r="J414" s="61"/>
      <c r="K414" s="61"/>
      <c r="L414" s="61"/>
      <c r="M414" s="61"/>
      <c r="N414" s="61"/>
    </row>
    <row r="415" spans="1:14" x14ac:dyDescent="0.25">
      <c r="A415" s="61"/>
      <c r="B415" s="61"/>
      <c r="C415" s="61"/>
      <c r="D415" s="61"/>
      <c r="E415" s="61"/>
      <c r="F415" s="61"/>
      <c r="G415" s="61"/>
      <c r="H415" s="61"/>
      <c r="I415" s="61"/>
      <c r="J415" s="61"/>
      <c r="K415" s="61"/>
      <c r="L415" s="61"/>
      <c r="M415" s="61"/>
      <c r="N415" s="61"/>
    </row>
    <row r="416" spans="1:14" x14ac:dyDescent="0.25">
      <c r="A416" s="61"/>
      <c r="B416" s="61"/>
      <c r="C416" s="61"/>
      <c r="D416" s="61"/>
      <c r="E416" s="61"/>
      <c r="F416" s="61"/>
      <c r="G416" s="61"/>
      <c r="H416" s="61"/>
      <c r="I416" s="61"/>
      <c r="J416" s="61"/>
      <c r="K416" s="61"/>
      <c r="L416" s="61"/>
      <c r="M416" s="61"/>
      <c r="N416" s="61"/>
    </row>
    <row r="417" spans="1:14" x14ac:dyDescent="0.25">
      <c r="A417" s="61"/>
      <c r="B417" s="61"/>
      <c r="C417" s="61"/>
      <c r="D417" s="61"/>
      <c r="E417" s="61"/>
      <c r="F417" s="61"/>
      <c r="G417" s="61"/>
      <c r="H417" s="61"/>
      <c r="I417" s="61"/>
      <c r="J417" s="61"/>
      <c r="K417" s="61"/>
      <c r="L417" s="61"/>
      <c r="M417" s="61"/>
      <c r="N417" s="61"/>
    </row>
    <row r="418" spans="1:14" x14ac:dyDescent="0.25">
      <c r="A418" s="61"/>
      <c r="B418" s="61"/>
      <c r="C418" s="61"/>
      <c r="D418" s="61"/>
      <c r="E418" s="61"/>
      <c r="F418" s="61"/>
      <c r="G418" s="61"/>
      <c r="H418" s="61"/>
      <c r="I418" s="61"/>
      <c r="J418" s="61"/>
      <c r="K418" s="61"/>
      <c r="L418" s="61"/>
      <c r="M418" s="61"/>
      <c r="N418" s="61"/>
    </row>
    <row r="419" spans="1:14" x14ac:dyDescent="0.25">
      <c r="A419" s="61"/>
      <c r="B419" s="61"/>
      <c r="C419" s="61"/>
      <c r="D419" s="61"/>
      <c r="E419" s="61"/>
      <c r="F419" s="61"/>
      <c r="G419" s="61"/>
      <c r="H419" s="61"/>
      <c r="I419" s="61"/>
      <c r="J419" s="61"/>
      <c r="K419" s="61"/>
      <c r="L419" s="61"/>
      <c r="M419" s="61"/>
      <c r="N419" s="61"/>
    </row>
    <row r="420" spans="1:14" x14ac:dyDescent="0.25">
      <c r="A420" s="61"/>
      <c r="B420" s="61"/>
      <c r="C420" s="61"/>
      <c r="D420" s="61"/>
      <c r="E420" s="61"/>
      <c r="F420" s="61"/>
      <c r="G420" s="61"/>
      <c r="H420" s="61"/>
      <c r="I420" s="61"/>
      <c r="J420" s="61"/>
      <c r="K420" s="61"/>
      <c r="L420" s="61"/>
      <c r="M420" s="61"/>
      <c r="N420" s="61"/>
    </row>
    <row r="421" spans="1:14" x14ac:dyDescent="0.25">
      <c r="A421" s="61"/>
      <c r="B421" s="61"/>
      <c r="C421" s="61"/>
      <c r="D421" s="61"/>
      <c r="E421" s="61"/>
      <c r="F421" s="61"/>
      <c r="G421" s="61"/>
      <c r="H421" s="61"/>
      <c r="I421" s="61"/>
      <c r="J421" s="61"/>
      <c r="K421" s="61"/>
      <c r="L421" s="61"/>
      <c r="M421" s="61"/>
      <c r="N421" s="61"/>
    </row>
    <row r="422" spans="1:14" x14ac:dyDescent="0.25">
      <c r="A422" s="61"/>
      <c r="B422" s="61"/>
      <c r="C422" s="61"/>
      <c r="D422" s="61"/>
      <c r="E422" s="61"/>
      <c r="F422" s="61"/>
      <c r="G422" s="61"/>
      <c r="H422" s="61"/>
      <c r="I422" s="61"/>
      <c r="J422" s="61"/>
      <c r="K422" s="61"/>
      <c r="L422" s="61"/>
      <c r="M422" s="61"/>
      <c r="N422" s="61"/>
    </row>
    <row r="423" spans="1:14" x14ac:dyDescent="0.25">
      <c r="A423" s="61"/>
      <c r="B423" s="61"/>
      <c r="C423" s="61"/>
      <c r="D423" s="61"/>
      <c r="E423" s="61"/>
      <c r="F423" s="61"/>
      <c r="G423" s="61"/>
      <c r="H423" s="61"/>
      <c r="I423" s="61"/>
      <c r="J423" s="61"/>
      <c r="K423" s="61"/>
      <c r="L423" s="61"/>
      <c r="M423" s="61"/>
      <c r="N423" s="61"/>
    </row>
    <row r="424" spans="1:14" x14ac:dyDescent="0.25">
      <c r="A424" s="61"/>
      <c r="B424" s="61"/>
      <c r="C424" s="61"/>
      <c r="D424" s="61"/>
      <c r="E424" s="61"/>
      <c r="F424" s="61"/>
      <c r="G424" s="61"/>
      <c r="H424" s="61"/>
      <c r="I424" s="61"/>
      <c r="J424" s="61"/>
      <c r="K424" s="61"/>
      <c r="L424" s="61"/>
      <c r="M424" s="61"/>
      <c r="N424" s="61"/>
    </row>
    <row r="425" spans="1:14" x14ac:dyDescent="0.25">
      <c r="A425" s="61"/>
      <c r="B425" s="61"/>
      <c r="C425" s="61"/>
      <c r="D425" s="61"/>
      <c r="E425" s="61"/>
      <c r="F425" s="61"/>
      <c r="G425" s="61"/>
      <c r="H425" s="61"/>
      <c r="I425" s="61"/>
      <c r="J425" s="61"/>
      <c r="K425" s="61"/>
      <c r="L425" s="61"/>
      <c r="M425" s="61"/>
      <c r="N425" s="61"/>
    </row>
    <row r="426" spans="1:14" x14ac:dyDescent="0.25">
      <c r="A426" s="61"/>
      <c r="B426" s="61"/>
      <c r="C426" s="61"/>
      <c r="D426" s="61"/>
      <c r="E426" s="61"/>
      <c r="F426" s="61"/>
      <c r="G426" s="61"/>
      <c r="H426" s="61"/>
      <c r="I426" s="61"/>
      <c r="J426" s="61"/>
      <c r="K426" s="61"/>
      <c r="L426" s="61"/>
      <c r="M426" s="61"/>
      <c r="N426" s="61"/>
    </row>
    <row r="427" spans="1:14" x14ac:dyDescent="0.25">
      <c r="A427" s="61"/>
      <c r="B427" s="61"/>
      <c r="C427" s="61"/>
      <c r="D427" s="61"/>
      <c r="E427" s="61"/>
      <c r="F427" s="61"/>
      <c r="G427" s="61"/>
      <c r="H427" s="61"/>
      <c r="I427" s="61"/>
      <c r="J427" s="61"/>
      <c r="K427" s="61"/>
      <c r="L427" s="61"/>
      <c r="M427" s="61"/>
      <c r="N427" s="61"/>
    </row>
    <row r="428" spans="1:14" x14ac:dyDescent="0.25">
      <c r="A428" s="61"/>
      <c r="B428" s="61"/>
      <c r="C428" s="61"/>
      <c r="D428" s="61"/>
      <c r="E428" s="61"/>
      <c r="F428" s="61"/>
      <c r="G428" s="61"/>
      <c r="H428" s="61"/>
      <c r="I428" s="61"/>
      <c r="J428" s="61"/>
      <c r="K428" s="61"/>
      <c r="L428" s="61"/>
      <c r="M428" s="61"/>
      <c r="N428" s="61"/>
    </row>
    <row r="429" spans="1:14" x14ac:dyDescent="0.25">
      <c r="A429" s="61"/>
      <c r="B429" s="61"/>
      <c r="C429" s="61"/>
      <c r="D429" s="61"/>
      <c r="E429" s="61"/>
      <c r="F429" s="61"/>
      <c r="G429" s="61"/>
      <c r="H429" s="61"/>
      <c r="I429" s="61"/>
      <c r="J429" s="61"/>
      <c r="K429" s="61"/>
      <c r="L429" s="61"/>
      <c r="M429" s="61"/>
      <c r="N429" s="61"/>
    </row>
    <row r="430" spans="1:14" x14ac:dyDescent="0.25">
      <c r="A430" s="61"/>
      <c r="B430" s="61"/>
      <c r="C430" s="61"/>
      <c r="D430" s="61"/>
      <c r="E430" s="61"/>
      <c r="F430" s="61"/>
      <c r="G430" s="61"/>
      <c r="H430" s="61"/>
      <c r="I430" s="61"/>
      <c r="J430" s="61"/>
      <c r="K430" s="61"/>
      <c r="L430" s="61"/>
      <c r="M430" s="61"/>
      <c r="N430" s="61"/>
    </row>
    <row r="431" spans="1:14" x14ac:dyDescent="0.25">
      <c r="A431" s="61"/>
      <c r="B431" s="61"/>
      <c r="C431" s="61"/>
      <c r="D431" s="61"/>
      <c r="E431" s="61"/>
      <c r="F431" s="61"/>
      <c r="G431" s="61"/>
      <c r="H431" s="61"/>
      <c r="I431" s="61"/>
      <c r="J431" s="61"/>
      <c r="K431" s="61"/>
      <c r="L431" s="61"/>
      <c r="M431" s="61"/>
      <c r="N431" s="61"/>
    </row>
    <row r="432" spans="1:14" x14ac:dyDescent="0.25">
      <c r="A432" s="61"/>
      <c r="B432" s="61"/>
      <c r="C432" s="61"/>
      <c r="D432" s="61"/>
      <c r="E432" s="61"/>
      <c r="F432" s="61"/>
      <c r="G432" s="61"/>
      <c r="H432" s="61"/>
      <c r="I432" s="61"/>
      <c r="J432" s="61"/>
      <c r="K432" s="61"/>
      <c r="L432" s="61"/>
      <c r="M432" s="61"/>
      <c r="N432" s="61"/>
    </row>
    <row r="433" spans="1:14" x14ac:dyDescent="0.25">
      <c r="A433" s="61"/>
      <c r="B433" s="61"/>
      <c r="C433" s="61"/>
      <c r="D433" s="61"/>
      <c r="E433" s="61"/>
      <c r="F433" s="61"/>
      <c r="G433" s="61"/>
      <c r="H433" s="61"/>
      <c r="I433" s="61"/>
      <c r="J433" s="61"/>
      <c r="K433" s="61"/>
      <c r="L433" s="61"/>
      <c r="M433" s="61"/>
      <c r="N433" s="61"/>
    </row>
    <row r="434" spans="1:14" x14ac:dyDescent="0.25">
      <c r="A434" s="61"/>
      <c r="B434" s="61"/>
      <c r="C434" s="61"/>
      <c r="D434" s="61"/>
      <c r="E434" s="61"/>
      <c r="F434" s="61"/>
      <c r="G434" s="61"/>
      <c r="H434" s="61"/>
      <c r="I434" s="61"/>
      <c r="J434" s="61"/>
      <c r="K434" s="61"/>
      <c r="L434" s="61"/>
      <c r="M434" s="61"/>
      <c r="N434" s="61"/>
    </row>
    <row r="435" spans="1:14" x14ac:dyDescent="0.25">
      <c r="A435" s="61"/>
      <c r="B435" s="61"/>
      <c r="C435" s="61"/>
      <c r="D435" s="61"/>
      <c r="E435" s="61"/>
      <c r="F435" s="61"/>
      <c r="G435" s="61"/>
      <c r="H435" s="61"/>
      <c r="I435" s="61"/>
      <c r="J435" s="61"/>
      <c r="K435" s="61"/>
      <c r="L435" s="61"/>
      <c r="M435" s="61"/>
      <c r="N435" s="61"/>
    </row>
    <row r="436" spans="1:14" x14ac:dyDescent="0.25">
      <c r="A436" s="61"/>
      <c r="B436" s="61"/>
      <c r="C436" s="61"/>
      <c r="D436" s="61"/>
      <c r="E436" s="61"/>
      <c r="F436" s="61"/>
      <c r="G436" s="61"/>
      <c r="H436" s="61"/>
      <c r="I436" s="61"/>
      <c r="J436" s="61"/>
      <c r="K436" s="61"/>
      <c r="L436" s="61"/>
      <c r="M436" s="61"/>
      <c r="N436" s="61"/>
    </row>
    <row r="437" spans="1:14" x14ac:dyDescent="0.25">
      <c r="A437" s="61"/>
      <c r="B437" s="61"/>
      <c r="C437" s="61"/>
      <c r="D437" s="61"/>
      <c r="E437" s="61"/>
      <c r="F437" s="61"/>
      <c r="G437" s="61"/>
      <c r="H437" s="61"/>
      <c r="I437" s="61"/>
      <c r="J437" s="61"/>
      <c r="K437" s="61"/>
      <c r="L437" s="61"/>
      <c r="M437" s="61"/>
      <c r="N437" s="61"/>
    </row>
    <row r="438" spans="1:14" x14ac:dyDescent="0.25">
      <c r="A438" s="61"/>
      <c r="B438" s="61"/>
      <c r="C438" s="61"/>
      <c r="D438" s="61"/>
      <c r="E438" s="61"/>
      <c r="F438" s="61"/>
      <c r="G438" s="61"/>
      <c r="H438" s="61"/>
      <c r="I438" s="61"/>
      <c r="J438" s="61"/>
      <c r="K438" s="61"/>
      <c r="L438" s="61"/>
      <c r="M438" s="61"/>
      <c r="N438" s="61"/>
    </row>
    <row r="439" spans="1:14" x14ac:dyDescent="0.25">
      <c r="A439" s="61"/>
      <c r="B439" s="61"/>
      <c r="C439" s="61"/>
      <c r="D439" s="61"/>
      <c r="E439" s="61"/>
      <c r="F439" s="61"/>
      <c r="G439" s="61"/>
      <c r="H439" s="61"/>
      <c r="I439" s="61"/>
      <c r="J439" s="61"/>
      <c r="K439" s="61"/>
      <c r="L439" s="61"/>
      <c r="M439" s="61"/>
      <c r="N439" s="61"/>
    </row>
    <row r="440" spans="1:14" x14ac:dyDescent="0.25">
      <c r="A440" s="61"/>
      <c r="B440" s="61"/>
      <c r="C440" s="61"/>
      <c r="D440" s="61"/>
      <c r="E440" s="61"/>
      <c r="F440" s="61"/>
      <c r="G440" s="61"/>
      <c r="H440" s="61"/>
      <c r="I440" s="61"/>
      <c r="J440" s="61"/>
      <c r="K440" s="61"/>
      <c r="L440" s="61"/>
      <c r="M440" s="61"/>
      <c r="N440" s="61"/>
    </row>
    <row r="441" spans="1:14" x14ac:dyDescent="0.25">
      <c r="A441" s="61"/>
      <c r="B441" s="61"/>
      <c r="C441" s="61"/>
      <c r="D441" s="61"/>
      <c r="E441" s="61"/>
      <c r="F441" s="61"/>
      <c r="G441" s="61"/>
      <c r="H441" s="61"/>
      <c r="I441" s="61"/>
      <c r="J441" s="61"/>
      <c r="K441" s="61"/>
      <c r="L441" s="61"/>
      <c r="M441" s="61"/>
      <c r="N441" s="61"/>
    </row>
    <row r="442" spans="1:14" x14ac:dyDescent="0.25">
      <c r="A442" s="61"/>
      <c r="B442" s="61"/>
      <c r="C442" s="61"/>
      <c r="D442" s="61"/>
      <c r="E442" s="61"/>
      <c r="F442" s="61"/>
      <c r="G442" s="61"/>
      <c r="H442" s="61"/>
      <c r="I442" s="61"/>
      <c r="J442" s="61"/>
      <c r="K442" s="61"/>
      <c r="L442" s="61"/>
      <c r="M442" s="61"/>
      <c r="N442" s="61"/>
    </row>
    <row r="443" spans="1:14" x14ac:dyDescent="0.25">
      <c r="A443" s="61"/>
      <c r="B443" s="61"/>
      <c r="C443" s="61"/>
      <c r="D443" s="61"/>
      <c r="E443" s="61"/>
      <c r="F443" s="61"/>
      <c r="G443" s="61"/>
      <c r="H443" s="61"/>
      <c r="I443" s="61"/>
      <c r="J443" s="61"/>
      <c r="K443" s="61"/>
      <c r="L443" s="61"/>
      <c r="M443" s="61"/>
      <c r="N443" s="61"/>
    </row>
    <row r="444" spans="1:14" x14ac:dyDescent="0.25">
      <c r="A444" s="61"/>
      <c r="B444" s="61"/>
      <c r="C444" s="61"/>
      <c r="D444" s="61"/>
      <c r="E444" s="61"/>
      <c r="F444" s="61"/>
      <c r="G444" s="61"/>
      <c r="H444" s="61"/>
      <c r="I444" s="61"/>
      <c r="J444" s="61"/>
      <c r="K444" s="61"/>
      <c r="L444" s="61"/>
      <c r="M444" s="61"/>
      <c r="N444" s="61"/>
    </row>
    <row r="445" spans="1:14" x14ac:dyDescent="0.25">
      <c r="A445" s="61"/>
      <c r="B445" s="61"/>
      <c r="C445" s="61"/>
      <c r="D445" s="61"/>
      <c r="E445" s="61"/>
      <c r="F445" s="61"/>
      <c r="G445" s="61"/>
      <c r="H445" s="61"/>
      <c r="I445" s="61"/>
      <c r="J445" s="61"/>
      <c r="K445" s="61"/>
      <c r="L445" s="61"/>
      <c r="M445" s="61"/>
      <c r="N445" s="61"/>
    </row>
    <row r="446" spans="1:14" x14ac:dyDescent="0.25">
      <c r="A446" s="61"/>
      <c r="B446" s="61"/>
      <c r="C446" s="61"/>
      <c r="D446" s="61"/>
      <c r="E446" s="61"/>
      <c r="F446" s="61"/>
      <c r="G446" s="61"/>
      <c r="H446" s="61"/>
      <c r="I446" s="61"/>
      <c r="J446" s="61"/>
      <c r="K446" s="61"/>
      <c r="L446" s="61"/>
      <c r="M446" s="61"/>
      <c r="N446" s="61"/>
    </row>
    <row r="447" spans="1:14" x14ac:dyDescent="0.25">
      <c r="A447" s="61"/>
      <c r="B447" s="61"/>
      <c r="C447" s="61"/>
      <c r="D447" s="61"/>
      <c r="E447" s="61"/>
      <c r="F447" s="61"/>
      <c r="G447" s="61"/>
      <c r="H447" s="61"/>
      <c r="I447" s="61"/>
      <c r="J447" s="61"/>
      <c r="K447" s="61"/>
      <c r="L447" s="61"/>
      <c r="M447" s="61"/>
      <c r="N447" s="61"/>
    </row>
    <row r="448" spans="1:14" x14ac:dyDescent="0.25">
      <c r="A448" s="61"/>
      <c r="B448" s="61"/>
      <c r="C448" s="61"/>
      <c r="D448" s="61"/>
      <c r="E448" s="61"/>
      <c r="F448" s="61"/>
      <c r="G448" s="61"/>
      <c r="H448" s="61"/>
      <c r="I448" s="61"/>
      <c r="J448" s="61"/>
      <c r="K448" s="61"/>
      <c r="L448" s="61"/>
      <c r="M448" s="61"/>
      <c r="N448" s="61"/>
    </row>
    <row r="449" spans="1:14" x14ac:dyDescent="0.25">
      <c r="A449" s="61"/>
      <c r="B449" s="61"/>
      <c r="C449" s="61"/>
      <c r="D449" s="61"/>
      <c r="E449" s="61"/>
      <c r="F449" s="61"/>
      <c r="G449" s="61"/>
      <c r="H449" s="61"/>
      <c r="I449" s="61"/>
      <c r="J449" s="61"/>
      <c r="K449" s="61"/>
      <c r="L449" s="61"/>
      <c r="M449" s="61"/>
      <c r="N449" s="61"/>
    </row>
    <row r="450" spans="1:14" x14ac:dyDescent="0.25">
      <c r="A450" s="61"/>
      <c r="B450" s="61"/>
      <c r="C450" s="61"/>
      <c r="D450" s="61"/>
      <c r="E450" s="61"/>
      <c r="F450" s="61"/>
      <c r="G450" s="61"/>
      <c r="H450" s="61"/>
      <c r="I450" s="61"/>
      <c r="J450" s="61"/>
      <c r="K450" s="61"/>
      <c r="L450" s="61"/>
      <c r="M450" s="61"/>
      <c r="N450" s="61"/>
    </row>
    <row r="451" spans="1:14" x14ac:dyDescent="0.25">
      <c r="A451" s="61"/>
      <c r="B451" s="61"/>
      <c r="C451" s="61"/>
      <c r="D451" s="61"/>
      <c r="E451" s="61"/>
      <c r="F451" s="61"/>
      <c r="G451" s="61"/>
      <c r="H451" s="61"/>
      <c r="I451" s="61"/>
      <c r="J451" s="61"/>
      <c r="K451" s="61"/>
      <c r="L451" s="61"/>
      <c r="M451" s="61"/>
      <c r="N451" s="61"/>
    </row>
    <row r="452" spans="1:14" x14ac:dyDescent="0.25">
      <c r="A452" s="61"/>
      <c r="B452" s="61"/>
      <c r="C452" s="61"/>
      <c r="D452" s="61"/>
      <c r="E452" s="61"/>
      <c r="F452" s="61"/>
      <c r="G452" s="61"/>
      <c r="H452" s="61"/>
      <c r="I452" s="61"/>
      <c r="J452" s="61"/>
      <c r="K452" s="61"/>
      <c r="L452" s="61"/>
      <c r="M452" s="61"/>
      <c r="N452" s="61"/>
    </row>
    <row r="453" spans="1:14" x14ac:dyDescent="0.25">
      <c r="A453" s="61"/>
      <c r="B453" s="61"/>
      <c r="C453" s="61"/>
      <c r="D453" s="61"/>
      <c r="E453" s="61"/>
      <c r="F453" s="61"/>
      <c r="G453" s="61"/>
      <c r="H453" s="61"/>
      <c r="I453" s="61"/>
      <c r="J453" s="61"/>
      <c r="K453" s="61"/>
      <c r="L453" s="61"/>
      <c r="M453" s="61"/>
      <c r="N453" s="61"/>
    </row>
    <row r="454" spans="1:14" x14ac:dyDescent="0.25">
      <c r="A454" s="61"/>
      <c r="B454" s="61"/>
      <c r="C454" s="61"/>
      <c r="D454" s="61"/>
      <c r="E454" s="61"/>
      <c r="F454" s="61"/>
      <c r="G454" s="61"/>
      <c r="H454" s="61"/>
      <c r="I454" s="61"/>
      <c r="J454" s="61"/>
      <c r="K454" s="61"/>
      <c r="L454" s="61"/>
      <c r="M454" s="61"/>
      <c r="N454" s="61"/>
    </row>
    <row r="455" spans="1:14" x14ac:dyDescent="0.25">
      <c r="A455" s="61"/>
      <c r="B455" s="61"/>
      <c r="C455" s="61"/>
      <c r="D455" s="61"/>
      <c r="E455" s="61"/>
      <c r="F455" s="61"/>
      <c r="G455" s="61"/>
      <c r="H455" s="61"/>
      <c r="I455" s="61"/>
      <c r="J455" s="61"/>
      <c r="K455" s="61"/>
      <c r="L455" s="61"/>
      <c r="M455" s="61"/>
      <c r="N455" s="61"/>
    </row>
    <row r="456" spans="1:14" x14ac:dyDescent="0.25">
      <c r="A456" s="61"/>
      <c r="B456" s="61"/>
      <c r="C456" s="61"/>
      <c r="D456" s="61"/>
      <c r="E456" s="61"/>
      <c r="F456" s="61"/>
      <c r="G456" s="61"/>
      <c r="H456" s="61"/>
      <c r="I456" s="61"/>
      <c r="J456" s="61"/>
      <c r="K456" s="61"/>
      <c r="L456" s="61"/>
      <c r="M456" s="61"/>
      <c r="N456" s="61"/>
    </row>
    <row r="457" spans="1:14" x14ac:dyDescent="0.25">
      <c r="A457" s="61"/>
      <c r="B457" s="61"/>
      <c r="C457" s="61"/>
      <c r="D457" s="61"/>
      <c r="E457" s="61"/>
      <c r="F457" s="61"/>
      <c r="G457" s="61"/>
      <c r="H457" s="61"/>
      <c r="I457" s="61"/>
      <c r="J457" s="61"/>
      <c r="K457" s="61"/>
      <c r="L457" s="61"/>
      <c r="M457" s="61"/>
      <c r="N457" s="61"/>
    </row>
    <row r="458" spans="1:14" x14ac:dyDescent="0.25">
      <c r="A458" s="61"/>
      <c r="B458" s="61"/>
      <c r="C458" s="61"/>
      <c r="D458" s="61"/>
      <c r="E458" s="61"/>
      <c r="F458" s="61"/>
      <c r="G458" s="61"/>
      <c r="H458" s="61"/>
      <c r="I458" s="61"/>
      <c r="J458" s="61"/>
      <c r="K458" s="61"/>
      <c r="L458" s="61"/>
      <c r="M458" s="61"/>
      <c r="N458" s="61"/>
    </row>
    <row r="459" spans="1:14" x14ac:dyDescent="0.25">
      <c r="A459" s="61"/>
      <c r="B459" s="61"/>
      <c r="C459" s="61"/>
      <c r="D459" s="61"/>
      <c r="E459" s="61"/>
      <c r="F459" s="61"/>
      <c r="G459" s="61"/>
      <c r="H459" s="61"/>
      <c r="I459" s="61"/>
      <c r="J459" s="61"/>
      <c r="K459" s="61"/>
      <c r="L459" s="61"/>
      <c r="M459" s="61"/>
      <c r="N459" s="61"/>
    </row>
    <row r="460" spans="1:14" x14ac:dyDescent="0.25">
      <c r="A460" s="61"/>
      <c r="B460" s="61"/>
      <c r="C460" s="61"/>
      <c r="D460" s="61"/>
      <c r="E460" s="61"/>
      <c r="F460" s="61"/>
      <c r="G460" s="61"/>
      <c r="H460" s="61"/>
      <c r="I460" s="61"/>
      <c r="J460" s="61"/>
      <c r="K460" s="61"/>
      <c r="L460" s="61"/>
      <c r="M460" s="61"/>
      <c r="N460" s="61"/>
    </row>
    <row r="461" spans="1:14" x14ac:dyDescent="0.25">
      <c r="A461" s="61"/>
      <c r="B461" s="61"/>
      <c r="C461" s="61"/>
      <c r="D461" s="61"/>
      <c r="E461" s="61"/>
      <c r="F461" s="61"/>
      <c r="G461" s="61"/>
      <c r="H461" s="61"/>
      <c r="I461" s="61"/>
      <c r="J461" s="61"/>
      <c r="K461" s="61"/>
      <c r="L461" s="61"/>
      <c r="M461" s="61"/>
      <c r="N461" s="61"/>
    </row>
    <row r="462" spans="1:14" x14ac:dyDescent="0.25">
      <c r="A462" s="61"/>
      <c r="B462" s="61"/>
      <c r="C462" s="61"/>
      <c r="D462" s="61"/>
      <c r="E462" s="61"/>
      <c r="F462" s="61"/>
      <c r="G462" s="61"/>
      <c r="H462" s="61"/>
      <c r="I462" s="61"/>
      <c r="J462" s="61"/>
      <c r="K462" s="61"/>
      <c r="L462" s="61"/>
      <c r="M462" s="61"/>
      <c r="N462" s="61"/>
    </row>
    <row r="463" spans="1:14" x14ac:dyDescent="0.25">
      <c r="A463" s="61"/>
      <c r="B463" s="61"/>
      <c r="C463" s="61"/>
      <c r="D463" s="61"/>
      <c r="E463" s="61"/>
      <c r="F463" s="61"/>
      <c r="G463" s="61"/>
      <c r="H463" s="61"/>
      <c r="I463" s="61"/>
      <c r="J463" s="61"/>
      <c r="K463" s="61"/>
      <c r="L463" s="61"/>
      <c r="M463" s="61"/>
      <c r="N463" s="61"/>
    </row>
    <row r="464" spans="1:14" x14ac:dyDescent="0.25">
      <c r="A464" s="61"/>
      <c r="B464" s="61"/>
      <c r="C464" s="61"/>
      <c r="D464" s="61"/>
      <c r="E464" s="61"/>
      <c r="F464" s="61"/>
      <c r="G464" s="61"/>
      <c r="H464" s="61"/>
      <c r="I464" s="61"/>
      <c r="J464" s="61"/>
      <c r="K464" s="61"/>
      <c r="L464" s="61"/>
      <c r="M464" s="61"/>
      <c r="N464" s="61"/>
    </row>
    <row r="465" spans="1:14" x14ac:dyDescent="0.25">
      <c r="A465" s="61"/>
      <c r="B465" s="61"/>
      <c r="C465" s="61"/>
      <c r="D465" s="61"/>
      <c r="E465" s="61"/>
      <c r="F465" s="61"/>
      <c r="G465" s="61"/>
      <c r="H465" s="61"/>
      <c r="I465" s="61"/>
      <c r="J465" s="61"/>
      <c r="K465" s="61"/>
      <c r="L465" s="61"/>
      <c r="M465" s="61"/>
      <c r="N465" s="61"/>
    </row>
    <row r="466" spans="1:14" x14ac:dyDescent="0.25">
      <c r="A466" s="61"/>
      <c r="B466" s="61"/>
      <c r="C466" s="61"/>
      <c r="D466" s="61"/>
      <c r="E466" s="61"/>
      <c r="F466" s="61"/>
      <c r="G466" s="61"/>
      <c r="H466" s="61"/>
      <c r="I466" s="61"/>
      <c r="J466" s="61"/>
      <c r="K466" s="61"/>
      <c r="L466" s="61"/>
      <c r="M466" s="61"/>
      <c r="N466" s="61"/>
    </row>
    <row r="467" spans="1:14" x14ac:dyDescent="0.25">
      <c r="A467" s="61"/>
      <c r="B467" s="61"/>
      <c r="C467" s="61"/>
      <c r="D467" s="61"/>
      <c r="E467" s="61"/>
      <c r="F467" s="61"/>
      <c r="G467" s="61"/>
      <c r="H467" s="61"/>
      <c r="I467" s="61"/>
      <c r="J467" s="61"/>
      <c r="K467" s="61"/>
      <c r="L467" s="61"/>
      <c r="M467" s="61"/>
      <c r="N467" s="61"/>
    </row>
    <row r="468" spans="1:14" x14ac:dyDescent="0.25">
      <c r="A468" s="61"/>
      <c r="B468" s="61"/>
      <c r="C468" s="61"/>
      <c r="D468" s="61"/>
      <c r="E468" s="61"/>
      <c r="F468" s="61"/>
      <c r="G468" s="61"/>
      <c r="H468" s="61"/>
      <c r="I468" s="61"/>
      <c r="J468" s="61"/>
      <c r="K468" s="61"/>
      <c r="L468" s="61"/>
      <c r="M468" s="61"/>
      <c r="N468" s="61"/>
    </row>
    <row r="469" spans="1:14" x14ac:dyDescent="0.25">
      <c r="A469" s="61"/>
      <c r="B469" s="61"/>
      <c r="C469" s="61"/>
      <c r="D469" s="61"/>
      <c r="E469" s="61"/>
      <c r="F469" s="61"/>
      <c r="G469" s="61"/>
      <c r="H469" s="61"/>
      <c r="I469" s="61"/>
      <c r="J469" s="61"/>
      <c r="K469" s="61"/>
      <c r="L469" s="61"/>
      <c r="M469" s="61"/>
      <c r="N469" s="61"/>
    </row>
    <row r="470" spans="1:14" x14ac:dyDescent="0.25">
      <c r="A470" s="61"/>
      <c r="B470" s="61"/>
      <c r="C470" s="61"/>
      <c r="D470" s="61"/>
      <c r="E470" s="61"/>
      <c r="F470" s="61"/>
      <c r="G470" s="61"/>
      <c r="H470" s="61"/>
      <c r="I470" s="61"/>
      <c r="J470" s="61"/>
      <c r="K470" s="61"/>
      <c r="L470" s="61"/>
      <c r="M470" s="61"/>
      <c r="N470" s="61"/>
    </row>
    <row r="471" spans="1:14" x14ac:dyDescent="0.25">
      <c r="A471" s="61"/>
      <c r="B471" s="61"/>
      <c r="C471" s="61"/>
      <c r="D471" s="61"/>
      <c r="E471" s="61"/>
      <c r="F471" s="61"/>
      <c r="G471" s="61"/>
      <c r="H471" s="61"/>
      <c r="I471" s="61"/>
      <c r="J471" s="61"/>
      <c r="K471" s="61"/>
      <c r="L471" s="61"/>
      <c r="M471" s="61"/>
      <c r="N471" s="61"/>
    </row>
    <row r="472" spans="1:14" x14ac:dyDescent="0.25">
      <c r="A472" s="61"/>
      <c r="B472" s="61"/>
      <c r="C472" s="61"/>
      <c r="D472" s="61"/>
      <c r="E472" s="61"/>
      <c r="F472" s="61"/>
      <c r="G472" s="61"/>
      <c r="H472" s="61"/>
      <c r="I472" s="61"/>
      <c r="J472" s="61"/>
      <c r="K472" s="61"/>
      <c r="L472" s="61"/>
      <c r="M472" s="61"/>
      <c r="N472" s="61"/>
    </row>
    <row r="473" spans="1:14" x14ac:dyDescent="0.25">
      <c r="A473" s="61"/>
      <c r="B473" s="61"/>
      <c r="C473" s="61"/>
      <c r="D473" s="61"/>
      <c r="E473" s="61"/>
      <c r="F473" s="61"/>
      <c r="G473" s="61"/>
      <c r="H473" s="61"/>
      <c r="I473" s="61"/>
      <c r="J473" s="61"/>
      <c r="K473" s="61"/>
      <c r="L473" s="61"/>
      <c r="M473" s="61"/>
      <c r="N473" s="61"/>
    </row>
    <row r="474" spans="1:14" x14ac:dyDescent="0.25">
      <c r="A474" s="61"/>
      <c r="B474" s="61"/>
      <c r="C474" s="61"/>
      <c r="D474" s="61"/>
      <c r="E474" s="61"/>
      <c r="F474" s="61"/>
      <c r="G474" s="61"/>
      <c r="H474" s="61"/>
      <c r="I474" s="61"/>
      <c r="J474" s="61"/>
      <c r="K474" s="61"/>
      <c r="L474" s="61"/>
      <c r="M474" s="61"/>
      <c r="N474" s="61"/>
    </row>
    <row r="475" spans="1:14" x14ac:dyDescent="0.25">
      <c r="A475" s="61"/>
      <c r="B475" s="61"/>
      <c r="C475" s="61"/>
      <c r="D475" s="61"/>
      <c r="E475" s="61"/>
      <c r="F475" s="61"/>
      <c r="G475" s="61"/>
      <c r="H475" s="61"/>
      <c r="I475" s="61"/>
      <c r="J475" s="61"/>
      <c r="K475" s="61"/>
      <c r="L475" s="61"/>
      <c r="M475" s="61"/>
      <c r="N475" s="61"/>
    </row>
    <row r="476" spans="1:14" x14ac:dyDescent="0.25">
      <c r="A476" s="61"/>
      <c r="B476" s="61"/>
      <c r="C476" s="61"/>
      <c r="D476" s="61"/>
      <c r="E476" s="61"/>
      <c r="F476" s="61"/>
      <c r="G476" s="61"/>
      <c r="H476" s="61"/>
      <c r="I476" s="61"/>
      <c r="J476" s="61"/>
      <c r="K476" s="61"/>
      <c r="L476" s="61"/>
      <c r="M476" s="61"/>
      <c r="N476" s="61"/>
    </row>
    <row r="477" spans="1:14" x14ac:dyDescent="0.25">
      <c r="A477" s="61"/>
      <c r="B477" s="61"/>
      <c r="C477" s="61"/>
      <c r="D477" s="61"/>
      <c r="E477" s="61"/>
      <c r="F477" s="61"/>
      <c r="G477" s="61"/>
      <c r="H477" s="61"/>
      <c r="I477" s="61"/>
      <c r="J477" s="61"/>
      <c r="K477" s="61"/>
      <c r="L477" s="61"/>
      <c r="M477" s="61"/>
      <c r="N477" s="61"/>
    </row>
    <row r="478" spans="1:14" x14ac:dyDescent="0.25">
      <c r="A478" s="61"/>
      <c r="B478" s="61"/>
      <c r="C478" s="61"/>
      <c r="D478" s="61"/>
      <c r="E478" s="61"/>
      <c r="F478" s="61"/>
      <c r="G478" s="61"/>
      <c r="H478" s="61"/>
      <c r="I478" s="61"/>
      <c r="J478" s="61"/>
      <c r="K478" s="61"/>
      <c r="L478" s="61"/>
      <c r="M478" s="61"/>
      <c r="N478" s="61"/>
    </row>
    <row r="479" spans="1:14" x14ac:dyDescent="0.25">
      <c r="A479" s="61"/>
      <c r="B479" s="61"/>
      <c r="C479" s="61"/>
      <c r="D479" s="61"/>
      <c r="E479" s="61"/>
      <c r="F479" s="61"/>
      <c r="G479" s="61"/>
      <c r="H479" s="61"/>
      <c r="I479" s="61"/>
      <c r="J479" s="61"/>
      <c r="K479" s="61"/>
      <c r="L479" s="61"/>
      <c r="M479" s="61"/>
      <c r="N479" s="61"/>
    </row>
    <row r="480" spans="1:14" x14ac:dyDescent="0.25">
      <c r="A480" s="61"/>
      <c r="B480" s="61"/>
      <c r="C480" s="61"/>
      <c r="D480" s="61"/>
      <c r="E480" s="61"/>
      <c r="F480" s="61"/>
      <c r="G480" s="61"/>
      <c r="H480" s="61"/>
      <c r="I480" s="61"/>
      <c r="J480" s="61"/>
      <c r="K480" s="61"/>
      <c r="L480" s="61"/>
      <c r="M480" s="61"/>
      <c r="N480" s="61"/>
    </row>
    <row r="481" spans="1:14" x14ac:dyDescent="0.25">
      <c r="A481" s="61"/>
      <c r="B481" s="61"/>
      <c r="C481" s="61"/>
      <c r="D481" s="61"/>
      <c r="E481" s="61"/>
      <c r="F481" s="61"/>
      <c r="G481" s="61"/>
      <c r="H481" s="61"/>
      <c r="I481" s="61"/>
      <c r="J481" s="61"/>
      <c r="K481" s="61"/>
      <c r="L481" s="61"/>
      <c r="M481" s="61"/>
      <c r="N481" s="61"/>
    </row>
    <row r="482" spans="1:14" x14ac:dyDescent="0.25">
      <c r="A482" s="61"/>
      <c r="B482" s="61"/>
      <c r="C482" s="61"/>
      <c r="D482" s="61"/>
      <c r="E482" s="61"/>
      <c r="F482" s="61"/>
      <c r="G482" s="61"/>
      <c r="H482" s="61"/>
      <c r="I482" s="61"/>
      <c r="J482" s="61"/>
      <c r="K482" s="61"/>
      <c r="L482" s="61"/>
      <c r="M482" s="61"/>
      <c r="N482" s="61"/>
    </row>
    <row r="483" spans="1:14" x14ac:dyDescent="0.25">
      <c r="A483" s="61"/>
      <c r="B483" s="61"/>
      <c r="C483" s="61"/>
      <c r="D483" s="61"/>
      <c r="E483" s="61"/>
      <c r="F483" s="61"/>
      <c r="G483" s="61"/>
      <c r="H483" s="61"/>
      <c r="I483" s="61"/>
      <c r="J483" s="61"/>
      <c r="K483" s="61"/>
      <c r="L483" s="61"/>
      <c r="M483" s="61"/>
      <c r="N483" s="61"/>
    </row>
    <row r="484" spans="1:14" x14ac:dyDescent="0.25">
      <c r="A484" s="61"/>
      <c r="B484" s="61"/>
      <c r="C484" s="61"/>
      <c r="D484" s="61"/>
      <c r="E484" s="61"/>
      <c r="F484" s="61"/>
      <c r="G484" s="61"/>
      <c r="H484" s="61"/>
      <c r="I484" s="61"/>
      <c r="J484" s="61"/>
      <c r="K484" s="61"/>
      <c r="L484" s="61"/>
      <c r="M484" s="61"/>
      <c r="N484" s="61"/>
    </row>
    <row r="485" spans="1:14" x14ac:dyDescent="0.25">
      <c r="A485" s="61"/>
      <c r="B485" s="61"/>
      <c r="C485" s="61"/>
      <c r="D485" s="61"/>
      <c r="E485" s="61"/>
      <c r="F485" s="61"/>
      <c r="G485" s="61"/>
      <c r="H485" s="61"/>
      <c r="I485" s="61"/>
      <c r="J485" s="61"/>
      <c r="K485" s="61"/>
      <c r="L485" s="61"/>
      <c r="M485" s="61"/>
      <c r="N485" s="61"/>
    </row>
    <row r="486" spans="1:14" x14ac:dyDescent="0.25">
      <c r="A486" s="61"/>
      <c r="B486" s="61"/>
      <c r="C486" s="61"/>
      <c r="D486" s="61"/>
      <c r="E486" s="61"/>
      <c r="F486" s="61"/>
      <c r="G486" s="61"/>
      <c r="H486" s="61"/>
      <c r="I486" s="61"/>
      <c r="J486" s="61"/>
      <c r="K486" s="61"/>
      <c r="L486" s="61"/>
      <c r="M486" s="61"/>
      <c r="N486" s="61"/>
    </row>
    <row r="487" spans="1:14" x14ac:dyDescent="0.25">
      <c r="A487" s="61"/>
      <c r="B487" s="61"/>
      <c r="C487" s="61"/>
      <c r="D487" s="61"/>
      <c r="E487" s="61"/>
      <c r="F487" s="61"/>
      <c r="G487" s="61"/>
      <c r="H487" s="61"/>
      <c r="I487" s="61"/>
      <c r="J487" s="61"/>
      <c r="K487" s="61"/>
      <c r="L487" s="61"/>
      <c r="M487" s="61"/>
      <c r="N487" s="61"/>
    </row>
    <row r="488" spans="1:14" x14ac:dyDescent="0.25">
      <c r="A488" s="61"/>
      <c r="B488" s="61"/>
      <c r="C488" s="61"/>
      <c r="D488" s="61"/>
      <c r="E488" s="61"/>
      <c r="F488" s="61"/>
      <c r="G488" s="61"/>
      <c r="H488" s="61"/>
      <c r="I488" s="61"/>
      <c r="J488" s="61"/>
      <c r="K488" s="61"/>
      <c r="L488" s="61"/>
      <c r="M488" s="61"/>
      <c r="N488" s="61"/>
    </row>
    <row r="489" spans="1:14" x14ac:dyDescent="0.25">
      <c r="A489" s="61"/>
      <c r="B489" s="61"/>
      <c r="C489" s="61"/>
      <c r="D489" s="61"/>
      <c r="E489" s="61"/>
      <c r="F489" s="61"/>
      <c r="G489" s="61"/>
      <c r="H489" s="61"/>
      <c r="I489" s="61"/>
      <c r="J489" s="61"/>
      <c r="K489" s="61"/>
      <c r="L489" s="61"/>
      <c r="M489" s="61"/>
      <c r="N489" s="61"/>
    </row>
    <row r="490" spans="1:14" x14ac:dyDescent="0.25">
      <c r="A490" s="61"/>
      <c r="B490" s="61"/>
      <c r="C490" s="61"/>
      <c r="D490" s="61"/>
      <c r="E490" s="61"/>
      <c r="F490" s="61"/>
      <c r="G490" s="61"/>
      <c r="H490" s="61"/>
      <c r="I490" s="61"/>
      <c r="J490" s="61"/>
      <c r="K490" s="61"/>
      <c r="L490" s="61"/>
      <c r="M490" s="61"/>
      <c r="N490" s="61"/>
    </row>
    <row r="491" spans="1:14" x14ac:dyDescent="0.25">
      <c r="A491" s="61"/>
      <c r="B491" s="61"/>
      <c r="C491" s="61"/>
      <c r="D491" s="61"/>
      <c r="E491" s="61"/>
      <c r="F491" s="61"/>
      <c r="G491" s="61"/>
      <c r="H491" s="61"/>
      <c r="I491" s="61"/>
      <c r="J491" s="61"/>
      <c r="K491" s="61"/>
      <c r="L491" s="61"/>
      <c r="M491" s="61"/>
      <c r="N491" s="61"/>
    </row>
    <row r="492" spans="1:14" x14ac:dyDescent="0.25">
      <c r="A492" s="61"/>
      <c r="B492" s="61"/>
      <c r="C492" s="61"/>
      <c r="D492" s="61"/>
      <c r="E492" s="61"/>
      <c r="F492" s="61"/>
      <c r="G492" s="61"/>
      <c r="H492" s="61"/>
      <c r="I492" s="61"/>
      <c r="J492" s="61"/>
      <c r="K492" s="61"/>
      <c r="L492" s="61"/>
      <c r="M492" s="61"/>
      <c r="N492" s="61"/>
    </row>
    <row r="493" spans="1:14" x14ac:dyDescent="0.25">
      <c r="A493" s="61"/>
      <c r="B493" s="61"/>
      <c r="C493" s="61"/>
      <c r="D493" s="61"/>
      <c r="E493" s="61"/>
      <c r="F493" s="61"/>
      <c r="G493" s="61"/>
      <c r="H493" s="61"/>
      <c r="I493" s="61"/>
      <c r="J493" s="61"/>
      <c r="K493" s="61"/>
      <c r="L493" s="61"/>
      <c r="M493" s="61"/>
      <c r="N493" s="61"/>
    </row>
    <row r="494" spans="1:14" x14ac:dyDescent="0.25">
      <c r="A494" s="61"/>
      <c r="B494" s="61"/>
      <c r="C494" s="61"/>
      <c r="D494" s="61"/>
      <c r="E494" s="61"/>
      <c r="F494" s="61"/>
      <c r="G494" s="61"/>
      <c r="H494" s="61"/>
      <c r="I494" s="61"/>
      <c r="J494" s="61"/>
      <c r="K494" s="61"/>
      <c r="L494" s="61"/>
      <c r="M494" s="61"/>
      <c r="N494" s="61"/>
    </row>
    <row r="495" spans="1:14" x14ac:dyDescent="0.25">
      <c r="A495" s="61"/>
      <c r="B495" s="61"/>
      <c r="C495" s="61"/>
      <c r="D495" s="61"/>
      <c r="E495" s="61"/>
      <c r="F495" s="61"/>
      <c r="G495" s="61"/>
      <c r="H495" s="61"/>
      <c r="I495" s="61"/>
      <c r="J495" s="61"/>
      <c r="K495" s="61"/>
      <c r="L495" s="61"/>
      <c r="M495" s="61"/>
      <c r="N495" s="61"/>
    </row>
    <row r="496" spans="1:14" x14ac:dyDescent="0.25">
      <c r="A496" s="61"/>
      <c r="B496" s="61"/>
      <c r="C496" s="61"/>
      <c r="D496" s="61"/>
      <c r="E496" s="61"/>
      <c r="F496" s="61"/>
      <c r="G496" s="61"/>
      <c r="H496" s="61"/>
      <c r="I496" s="61"/>
      <c r="J496" s="61"/>
      <c r="K496" s="61"/>
      <c r="L496" s="61"/>
      <c r="M496" s="61"/>
      <c r="N496" s="61"/>
    </row>
    <row r="497" spans="1:14" x14ac:dyDescent="0.25">
      <c r="A497" s="61"/>
      <c r="B497" s="61"/>
      <c r="C497" s="61"/>
      <c r="D497" s="61"/>
      <c r="E497" s="61"/>
      <c r="F497" s="61"/>
      <c r="G497" s="61"/>
      <c r="H497" s="61"/>
      <c r="I497" s="61"/>
      <c r="J497" s="61"/>
      <c r="K497" s="61"/>
      <c r="L497" s="61"/>
      <c r="M497" s="61"/>
      <c r="N497" s="61"/>
    </row>
    <row r="498" spans="1:14" x14ac:dyDescent="0.25">
      <c r="A498" s="61"/>
      <c r="B498" s="61"/>
      <c r="C498" s="61"/>
      <c r="D498" s="61"/>
      <c r="E498" s="61"/>
      <c r="F498" s="61"/>
      <c r="G498" s="61"/>
      <c r="H498" s="61"/>
      <c r="I498" s="61"/>
      <c r="J498" s="61"/>
      <c r="K498" s="61"/>
      <c r="L498" s="61"/>
      <c r="M498" s="61"/>
      <c r="N498" s="61"/>
    </row>
    <row r="499" spans="1:14" x14ac:dyDescent="0.25">
      <c r="A499" s="61"/>
      <c r="B499" s="61"/>
      <c r="C499" s="61"/>
      <c r="D499" s="61"/>
      <c r="E499" s="61"/>
      <c r="F499" s="61"/>
      <c r="G499" s="61"/>
      <c r="H499" s="61"/>
      <c r="I499" s="61"/>
      <c r="J499" s="61"/>
      <c r="K499" s="61"/>
      <c r="L499" s="61"/>
      <c r="M499" s="61"/>
      <c r="N499" s="61"/>
    </row>
    <row r="500" spans="1:14" x14ac:dyDescent="0.25">
      <c r="A500" s="61"/>
      <c r="B500" s="61"/>
      <c r="C500" s="61"/>
      <c r="D500" s="61"/>
      <c r="E500" s="61"/>
      <c r="F500" s="61"/>
      <c r="G500" s="61"/>
      <c r="H500" s="61"/>
      <c r="I500" s="61"/>
      <c r="J500" s="61"/>
      <c r="K500" s="61"/>
      <c r="L500" s="61"/>
      <c r="M500" s="61"/>
      <c r="N500" s="61"/>
    </row>
    <row r="501" spans="1:14" x14ac:dyDescent="0.25">
      <c r="A501" s="61"/>
      <c r="B501" s="61"/>
      <c r="C501" s="61"/>
      <c r="D501" s="61"/>
      <c r="E501" s="61"/>
      <c r="F501" s="61"/>
      <c r="G501" s="61"/>
      <c r="H501" s="61"/>
      <c r="I501" s="61"/>
      <c r="J501" s="61"/>
      <c r="K501" s="61"/>
      <c r="L501" s="61"/>
      <c r="M501" s="61"/>
      <c r="N501" s="61"/>
    </row>
    <row r="502" spans="1:14" x14ac:dyDescent="0.25">
      <c r="A502" s="61"/>
      <c r="B502" s="61"/>
      <c r="C502" s="61"/>
      <c r="D502" s="61"/>
      <c r="E502" s="61"/>
      <c r="F502" s="61"/>
      <c r="G502" s="61"/>
      <c r="H502" s="61"/>
      <c r="I502" s="61"/>
      <c r="J502" s="61"/>
      <c r="K502" s="61"/>
      <c r="L502" s="61"/>
      <c r="M502" s="61"/>
      <c r="N502" s="61"/>
    </row>
    <row r="503" spans="1:14" x14ac:dyDescent="0.25">
      <c r="A503" s="61"/>
      <c r="B503" s="61"/>
      <c r="C503" s="61"/>
      <c r="D503" s="61"/>
      <c r="E503" s="61"/>
      <c r="F503" s="61"/>
      <c r="G503" s="61"/>
      <c r="H503" s="61"/>
      <c r="I503" s="61"/>
      <c r="J503" s="61"/>
      <c r="K503" s="61"/>
      <c r="L503" s="61"/>
      <c r="M503" s="61"/>
      <c r="N503" s="61"/>
    </row>
    <row r="504" spans="1:14" x14ac:dyDescent="0.25">
      <c r="A504" s="61"/>
      <c r="B504" s="61"/>
      <c r="C504" s="61"/>
      <c r="D504" s="61"/>
      <c r="E504" s="61"/>
      <c r="F504" s="61"/>
      <c r="G504" s="61"/>
      <c r="H504" s="61"/>
      <c r="I504" s="61"/>
      <c r="J504" s="61"/>
      <c r="K504" s="61"/>
      <c r="L504" s="61"/>
      <c r="M504" s="61"/>
      <c r="N504" s="61"/>
    </row>
    <row r="505" spans="1:14" x14ac:dyDescent="0.25">
      <c r="A505" s="61"/>
      <c r="B505" s="61"/>
      <c r="C505" s="61"/>
      <c r="D505" s="61"/>
      <c r="E505" s="61"/>
      <c r="F505" s="61"/>
      <c r="G505" s="61"/>
      <c r="H505" s="61"/>
      <c r="I505" s="61"/>
      <c r="J505" s="61"/>
      <c r="K505" s="61"/>
      <c r="L505" s="61"/>
      <c r="M505" s="61"/>
      <c r="N505" s="61"/>
    </row>
    <row r="506" spans="1:14" x14ac:dyDescent="0.25">
      <c r="A506" s="61"/>
      <c r="B506" s="61"/>
      <c r="C506" s="61"/>
      <c r="D506" s="61"/>
      <c r="E506" s="61"/>
      <c r="F506" s="61"/>
      <c r="G506" s="61"/>
      <c r="H506" s="61"/>
      <c r="I506" s="61"/>
      <c r="J506" s="61"/>
      <c r="K506" s="61"/>
      <c r="L506" s="61"/>
      <c r="M506" s="61"/>
      <c r="N506" s="61"/>
    </row>
    <row r="507" spans="1:14" x14ac:dyDescent="0.25">
      <c r="A507" s="61"/>
      <c r="B507" s="61"/>
      <c r="C507" s="61"/>
      <c r="D507" s="61"/>
      <c r="E507" s="61"/>
      <c r="F507" s="61"/>
      <c r="G507" s="61"/>
      <c r="H507" s="61"/>
      <c r="I507" s="61"/>
      <c r="J507" s="61"/>
      <c r="K507" s="61"/>
      <c r="L507" s="61"/>
      <c r="M507" s="61"/>
      <c r="N507" s="61"/>
    </row>
    <row r="508" spans="1:14" x14ac:dyDescent="0.25">
      <c r="A508" s="61"/>
      <c r="B508" s="61"/>
      <c r="C508" s="61"/>
      <c r="D508" s="61"/>
      <c r="E508" s="61"/>
      <c r="F508" s="61"/>
      <c r="G508" s="61"/>
      <c r="H508" s="61"/>
      <c r="I508" s="61"/>
      <c r="J508" s="61"/>
      <c r="K508" s="61"/>
      <c r="L508" s="61"/>
      <c r="M508" s="61"/>
      <c r="N508" s="61"/>
    </row>
    <row r="509" spans="1:14" x14ac:dyDescent="0.25">
      <c r="A509" s="61"/>
      <c r="B509" s="61"/>
      <c r="C509" s="61"/>
      <c r="D509" s="61"/>
      <c r="E509" s="61"/>
      <c r="F509" s="61"/>
      <c r="G509" s="61"/>
      <c r="H509" s="61"/>
      <c r="I509" s="61"/>
      <c r="J509" s="61"/>
      <c r="K509" s="61"/>
      <c r="L509" s="61"/>
      <c r="M509" s="61"/>
      <c r="N509" s="61"/>
    </row>
    <row r="510" spans="1:14" x14ac:dyDescent="0.25">
      <c r="A510" s="61"/>
      <c r="B510" s="61"/>
      <c r="C510" s="61"/>
      <c r="D510" s="61"/>
      <c r="E510" s="61"/>
      <c r="F510" s="61"/>
      <c r="G510" s="61"/>
      <c r="H510" s="61"/>
      <c r="I510" s="61"/>
      <c r="J510" s="61"/>
      <c r="K510" s="61"/>
      <c r="L510" s="61"/>
      <c r="M510" s="61"/>
      <c r="N510" s="61"/>
    </row>
    <row r="511" spans="1:14" x14ac:dyDescent="0.25">
      <c r="A511" s="61"/>
      <c r="B511" s="61"/>
      <c r="C511" s="61"/>
      <c r="D511" s="61"/>
      <c r="E511" s="61"/>
      <c r="F511" s="61"/>
      <c r="G511" s="61"/>
      <c r="H511" s="61"/>
      <c r="I511" s="61"/>
      <c r="J511" s="61"/>
      <c r="K511" s="61"/>
      <c r="L511" s="61"/>
      <c r="M511" s="61"/>
      <c r="N511" s="61"/>
    </row>
    <row r="512" spans="1:14" x14ac:dyDescent="0.25">
      <c r="A512" s="61"/>
      <c r="B512" s="61"/>
      <c r="C512" s="61"/>
      <c r="D512" s="61"/>
      <c r="E512" s="61"/>
      <c r="F512" s="61"/>
      <c r="G512" s="61"/>
      <c r="H512" s="61"/>
      <c r="I512" s="61"/>
      <c r="J512" s="61"/>
      <c r="K512" s="61"/>
      <c r="L512" s="61"/>
      <c r="M512" s="61"/>
      <c r="N512" s="61"/>
    </row>
    <row r="513" spans="1:14" x14ac:dyDescent="0.25">
      <c r="A513" s="61"/>
      <c r="B513" s="61"/>
      <c r="C513" s="61"/>
      <c r="D513" s="61"/>
      <c r="E513" s="61"/>
      <c r="F513" s="61"/>
      <c r="G513" s="61"/>
      <c r="H513" s="61"/>
      <c r="I513" s="61"/>
      <c r="J513" s="61"/>
      <c r="K513" s="61"/>
      <c r="L513" s="61"/>
      <c r="M513" s="61"/>
      <c r="N513" s="61"/>
    </row>
    <row r="514" spans="1:14" x14ac:dyDescent="0.25">
      <c r="A514" s="61"/>
      <c r="B514" s="61"/>
      <c r="C514" s="61"/>
      <c r="D514" s="61"/>
      <c r="E514" s="61"/>
      <c r="F514" s="61"/>
      <c r="G514" s="61"/>
      <c r="H514" s="61"/>
      <c r="I514" s="61"/>
      <c r="J514" s="61"/>
      <c r="K514" s="61"/>
      <c r="L514" s="61"/>
      <c r="M514" s="61"/>
      <c r="N514" s="61"/>
    </row>
    <row r="515" spans="1:14" x14ac:dyDescent="0.25">
      <c r="A515" s="61"/>
      <c r="B515" s="61"/>
      <c r="C515" s="61"/>
      <c r="D515" s="61"/>
      <c r="E515" s="61"/>
      <c r="F515" s="61"/>
      <c r="G515" s="61"/>
      <c r="H515" s="61"/>
      <c r="I515" s="61"/>
      <c r="J515" s="61"/>
      <c r="K515" s="61"/>
      <c r="L515" s="61"/>
      <c r="M515" s="61"/>
      <c r="N515" s="61"/>
    </row>
    <row r="516" spans="1:14" x14ac:dyDescent="0.25">
      <c r="A516" s="61"/>
      <c r="B516" s="61"/>
      <c r="C516" s="61"/>
      <c r="D516" s="61"/>
      <c r="E516" s="61"/>
      <c r="F516" s="61"/>
      <c r="G516" s="61"/>
      <c r="H516" s="61"/>
      <c r="I516" s="61"/>
      <c r="J516" s="61"/>
      <c r="K516" s="61"/>
      <c r="L516" s="61"/>
      <c r="M516" s="61"/>
      <c r="N516" s="61"/>
    </row>
    <row r="517" spans="1:14" x14ac:dyDescent="0.25">
      <c r="A517" s="61"/>
      <c r="B517" s="61"/>
      <c r="C517" s="61"/>
      <c r="D517" s="61"/>
      <c r="E517" s="61"/>
      <c r="F517" s="61"/>
      <c r="G517" s="61"/>
      <c r="H517" s="61"/>
      <c r="I517" s="61"/>
      <c r="J517" s="61"/>
      <c r="K517" s="61"/>
      <c r="L517" s="61"/>
      <c r="M517" s="61"/>
      <c r="N517" s="61"/>
    </row>
    <row r="518" spans="1:14" x14ac:dyDescent="0.25">
      <c r="A518" s="61"/>
      <c r="B518" s="61"/>
      <c r="C518" s="61"/>
      <c r="D518" s="61"/>
      <c r="E518" s="61"/>
      <c r="F518" s="61"/>
      <c r="G518" s="61"/>
      <c r="H518" s="61"/>
      <c r="I518" s="61"/>
      <c r="J518" s="61"/>
      <c r="K518" s="61"/>
      <c r="L518" s="61"/>
      <c r="M518" s="61"/>
      <c r="N518" s="61"/>
    </row>
    <row r="519" spans="1:14" x14ac:dyDescent="0.25">
      <c r="A519" s="61"/>
      <c r="B519" s="61"/>
      <c r="C519" s="61"/>
      <c r="D519" s="61"/>
      <c r="E519" s="61"/>
      <c r="F519" s="61"/>
      <c r="G519" s="61"/>
      <c r="H519" s="61"/>
      <c r="I519" s="61"/>
      <c r="J519" s="61"/>
      <c r="K519" s="61"/>
      <c r="L519" s="61"/>
      <c r="M519" s="61"/>
      <c r="N519" s="61"/>
    </row>
    <row r="520" spans="1:14" x14ac:dyDescent="0.25">
      <c r="A520" s="61"/>
      <c r="B520" s="61"/>
      <c r="C520" s="61"/>
      <c r="D520" s="61"/>
      <c r="E520" s="61"/>
      <c r="F520" s="61"/>
      <c r="G520" s="61"/>
      <c r="H520" s="61"/>
      <c r="I520" s="61"/>
      <c r="J520" s="61"/>
      <c r="K520" s="61"/>
      <c r="L520" s="61"/>
      <c r="M520" s="61"/>
      <c r="N520" s="61"/>
    </row>
    <row r="521" spans="1:14" x14ac:dyDescent="0.25">
      <c r="A521" s="61"/>
      <c r="B521" s="61"/>
      <c r="C521" s="61"/>
      <c r="D521" s="61"/>
      <c r="E521" s="61"/>
      <c r="F521" s="61"/>
      <c r="G521" s="61"/>
      <c r="H521" s="61"/>
      <c r="I521" s="61"/>
      <c r="J521" s="61"/>
      <c r="K521" s="61"/>
      <c r="L521" s="61"/>
      <c r="M521" s="61"/>
      <c r="N521" s="61"/>
    </row>
    <row r="522" spans="1:14" x14ac:dyDescent="0.25">
      <c r="A522" s="61"/>
      <c r="B522" s="61"/>
      <c r="C522" s="61"/>
      <c r="D522" s="61"/>
      <c r="E522" s="61"/>
      <c r="F522" s="61"/>
      <c r="G522" s="61"/>
      <c r="H522" s="61"/>
      <c r="I522" s="61"/>
      <c r="J522" s="61"/>
      <c r="K522" s="61"/>
      <c r="L522" s="61"/>
      <c r="M522" s="61"/>
      <c r="N522" s="61"/>
    </row>
    <row r="523" spans="1:14" x14ac:dyDescent="0.25">
      <c r="A523" s="61"/>
      <c r="B523" s="61"/>
      <c r="C523" s="61"/>
      <c r="D523" s="61"/>
      <c r="E523" s="61"/>
      <c r="F523" s="61"/>
      <c r="G523" s="61"/>
      <c r="H523" s="61"/>
      <c r="I523" s="61"/>
      <c r="J523" s="61"/>
      <c r="K523" s="61"/>
      <c r="L523" s="61"/>
      <c r="M523" s="61"/>
      <c r="N523" s="61"/>
    </row>
    <row r="524" spans="1:14" x14ac:dyDescent="0.25">
      <c r="A524" s="61"/>
      <c r="B524" s="61"/>
      <c r="C524" s="61"/>
      <c r="D524" s="61"/>
      <c r="E524" s="61"/>
      <c r="F524" s="61"/>
      <c r="G524" s="61"/>
      <c r="H524" s="61"/>
      <c r="I524" s="61"/>
      <c r="J524" s="61"/>
      <c r="K524" s="61"/>
      <c r="L524" s="61"/>
      <c r="M524" s="61"/>
      <c r="N524" s="61"/>
    </row>
    <row r="525" spans="1:14" x14ac:dyDescent="0.25">
      <c r="A525" s="61"/>
      <c r="B525" s="61"/>
      <c r="C525" s="61"/>
      <c r="D525" s="61"/>
      <c r="E525" s="61"/>
      <c r="F525" s="61"/>
      <c r="G525" s="61"/>
      <c r="H525" s="61"/>
      <c r="I525" s="61"/>
      <c r="J525" s="61"/>
      <c r="K525" s="61"/>
      <c r="L525" s="61"/>
      <c r="M525" s="61"/>
      <c r="N525" s="61"/>
    </row>
    <row r="526" spans="1:14" x14ac:dyDescent="0.25">
      <c r="A526" s="61"/>
      <c r="B526" s="61"/>
      <c r="C526" s="61"/>
      <c r="D526" s="61"/>
      <c r="E526" s="61"/>
      <c r="F526" s="61"/>
      <c r="G526" s="61"/>
      <c r="H526" s="61"/>
      <c r="I526" s="61"/>
      <c r="J526" s="61"/>
      <c r="K526" s="61"/>
      <c r="L526" s="61"/>
      <c r="M526" s="61"/>
      <c r="N526" s="61"/>
    </row>
    <row r="527" spans="1:14" x14ac:dyDescent="0.25">
      <c r="A527" s="61"/>
      <c r="B527" s="61"/>
      <c r="C527" s="61"/>
      <c r="D527" s="61"/>
      <c r="E527" s="61"/>
      <c r="F527" s="61"/>
      <c r="G527" s="61"/>
      <c r="H527" s="61"/>
      <c r="I527" s="61"/>
      <c r="J527" s="61"/>
      <c r="K527" s="61"/>
      <c r="L527" s="61"/>
      <c r="M527" s="61"/>
      <c r="N527" s="61"/>
    </row>
    <row r="528" spans="1:14" x14ac:dyDescent="0.25">
      <c r="A528" s="61"/>
      <c r="B528" s="61"/>
      <c r="C528" s="61"/>
      <c r="D528" s="61"/>
      <c r="E528" s="61"/>
      <c r="F528" s="61"/>
      <c r="G528" s="61"/>
      <c r="H528" s="61"/>
      <c r="I528" s="61"/>
      <c r="J528" s="61"/>
      <c r="K528" s="61"/>
      <c r="L528" s="61"/>
      <c r="M528" s="61"/>
      <c r="N528" s="61"/>
    </row>
    <row r="529" spans="1:14" x14ac:dyDescent="0.25">
      <c r="A529" s="61"/>
      <c r="B529" s="61"/>
      <c r="C529" s="61"/>
      <c r="D529" s="61"/>
      <c r="E529" s="61"/>
      <c r="F529" s="61"/>
      <c r="G529" s="61"/>
      <c r="H529" s="61"/>
      <c r="I529" s="61"/>
      <c r="J529" s="61"/>
      <c r="K529" s="61"/>
      <c r="L529" s="61"/>
      <c r="M529" s="61"/>
      <c r="N529" s="61"/>
    </row>
    <row r="530" spans="1:14" x14ac:dyDescent="0.25">
      <c r="A530" s="61"/>
      <c r="B530" s="61"/>
      <c r="C530" s="61"/>
      <c r="D530" s="61"/>
      <c r="E530" s="61"/>
      <c r="F530" s="61"/>
      <c r="G530" s="61"/>
      <c r="H530" s="61"/>
      <c r="I530" s="61"/>
      <c r="J530" s="61"/>
      <c r="K530" s="61"/>
      <c r="L530" s="61"/>
      <c r="M530" s="61"/>
      <c r="N530" s="61"/>
    </row>
    <row r="531" spans="1:14" x14ac:dyDescent="0.25">
      <c r="A531" s="61"/>
      <c r="B531" s="61"/>
      <c r="C531" s="61"/>
      <c r="D531" s="61"/>
      <c r="E531" s="61"/>
      <c r="F531" s="61"/>
      <c r="G531" s="61"/>
      <c r="H531" s="61"/>
      <c r="I531" s="61"/>
      <c r="J531" s="61"/>
      <c r="K531" s="61"/>
      <c r="L531" s="61"/>
      <c r="M531" s="61"/>
      <c r="N531" s="61"/>
    </row>
    <row r="532" spans="1:14" x14ac:dyDescent="0.25">
      <c r="A532" s="61"/>
      <c r="B532" s="61"/>
      <c r="C532" s="61"/>
      <c r="D532" s="61"/>
      <c r="E532" s="61"/>
      <c r="F532" s="61"/>
      <c r="G532" s="61"/>
      <c r="H532" s="61"/>
      <c r="I532" s="61"/>
      <c r="J532" s="61"/>
      <c r="K532" s="61"/>
      <c r="L532" s="61"/>
      <c r="M532" s="61"/>
      <c r="N532" s="61"/>
    </row>
    <row r="533" spans="1:14" x14ac:dyDescent="0.25">
      <c r="A533" s="61"/>
      <c r="B533" s="61"/>
      <c r="C533" s="61"/>
      <c r="D533" s="61"/>
      <c r="E533" s="61"/>
      <c r="F533" s="61"/>
      <c r="G533" s="61"/>
      <c r="H533" s="61"/>
      <c r="I533" s="61"/>
      <c r="J533" s="61"/>
      <c r="K533" s="61"/>
      <c r="L533" s="61"/>
      <c r="M533" s="61"/>
      <c r="N533" s="61"/>
    </row>
    <row r="534" spans="1:14" x14ac:dyDescent="0.25">
      <c r="A534" s="61"/>
      <c r="B534" s="61"/>
      <c r="C534" s="61"/>
      <c r="D534" s="61"/>
      <c r="E534" s="61"/>
      <c r="F534" s="61"/>
      <c r="G534" s="61"/>
      <c r="H534" s="61"/>
      <c r="I534" s="61"/>
      <c r="J534" s="61"/>
      <c r="K534" s="61"/>
      <c r="L534" s="61"/>
      <c r="M534" s="61"/>
      <c r="N534" s="61"/>
    </row>
    <row r="535" spans="1:14" x14ac:dyDescent="0.25">
      <c r="A535" s="61"/>
      <c r="B535" s="61"/>
      <c r="C535" s="61"/>
      <c r="D535" s="61"/>
      <c r="E535" s="61"/>
      <c r="F535" s="61"/>
      <c r="G535" s="61"/>
      <c r="H535" s="61"/>
      <c r="I535" s="61"/>
      <c r="J535" s="61"/>
      <c r="K535" s="61"/>
      <c r="L535" s="61"/>
      <c r="M535" s="61"/>
      <c r="N535" s="61"/>
    </row>
    <row r="536" spans="1:14" x14ac:dyDescent="0.25">
      <c r="A536" s="61"/>
      <c r="B536" s="61"/>
      <c r="C536" s="61"/>
      <c r="D536" s="61"/>
      <c r="E536" s="61"/>
      <c r="F536" s="61"/>
      <c r="G536" s="61"/>
      <c r="H536" s="61"/>
      <c r="I536" s="61"/>
      <c r="J536" s="61"/>
      <c r="K536" s="61"/>
      <c r="L536" s="61"/>
      <c r="M536" s="61"/>
      <c r="N536" s="61"/>
    </row>
    <row r="537" spans="1:14" x14ac:dyDescent="0.25">
      <c r="A537" s="61"/>
      <c r="B537" s="61"/>
      <c r="C537" s="61"/>
      <c r="D537" s="61"/>
      <c r="E537" s="61"/>
      <c r="F537" s="61"/>
      <c r="G537" s="61"/>
      <c r="H537" s="61"/>
      <c r="I537" s="61"/>
      <c r="J537" s="61"/>
      <c r="K537" s="61"/>
      <c r="L537" s="61"/>
      <c r="M537" s="61"/>
      <c r="N537" s="61"/>
    </row>
    <row r="538" spans="1:14" x14ac:dyDescent="0.25">
      <c r="A538" s="61"/>
      <c r="B538" s="61"/>
      <c r="C538" s="61"/>
      <c r="D538" s="61"/>
      <c r="E538" s="61"/>
      <c r="F538" s="61"/>
      <c r="G538" s="61"/>
      <c r="H538" s="61"/>
      <c r="I538" s="61"/>
      <c r="J538" s="61"/>
      <c r="K538" s="61"/>
      <c r="L538" s="61"/>
      <c r="M538" s="61"/>
      <c r="N538" s="61"/>
    </row>
    <row r="539" spans="1:14" x14ac:dyDescent="0.25">
      <c r="A539" s="61"/>
      <c r="B539" s="61"/>
      <c r="C539" s="61"/>
      <c r="D539" s="61"/>
      <c r="E539" s="61"/>
      <c r="F539" s="61"/>
      <c r="G539" s="61"/>
      <c r="H539" s="61"/>
      <c r="I539" s="61"/>
      <c r="J539" s="61"/>
      <c r="K539" s="61"/>
      <c r="L539" s="61"/>
      <c r="M539" s="61"/>
      <c r="N539" s="61"/>
    </row>
    <row r="540" spans="1:14" x14ac:dyDescent="0.25">
      <c r="A540" s="61"/>
      <c r="B540" s="61"/>
      <c r="C540" s="61"/>
      <c r="D540" s="61"/>
      <c r="E540" s="61"/>
      <c r="F540" s="61"/>
      <c r="G540" s="61"/>
      <c r="H540" s="61"/>
      <c r="I540" s="61"/>
      <c r="J540" s="61"/>
      <c r="K540" s="61"/>
      <c r="L540" s="61"/>
      <c r="M540" s="61"/>
      <c r="N540" s="61"/>
    </row>
    <row r="541" spans="1:14" x14ac:dyDescent="0.25">
      <c r="A541" s="61"/>
      <c r="B541" s="61"/>
      <c r="C541" s="61"/>
      <c r="D541" s="61"/>
      <c r="E541" s="61"/>
      <c r="F541" s="61"/>
      <c r="G541" s="61"/>
      <c r="H541" s="61"/>
      <c r="I541" s="61"/>
      <c r="J541" s="61"/>
      <c r="K541" s="61"/>
      <c r="L541" s="61"/>
      <c r="M541" s="61"/>
      <c r="N541" s="61"/>
    </row>
    <row r="542" spans="1:14" x14ac:dyDescent="0.25">
      <c r="A542" s="61"/>
      <c r="B542" s="61"/>
      <c r="C542" s="61"/>
      <c r="D542" s="61"/>
      <c r="E542" s="61"/>
      <c r="F542" s="61"/>
      <c r="G542" s="61"/>
      <c r="H542" s="61"/>
      <c r="I542" s="61"/>
      <c r="J542" s="61"/>
      <c r="K542" s="61"/>
      <c r="L542" s="61"/>
      <c r="M542" s="61"/>
      <c r="N542" s="61"/>
    </row>
    <row r="543" spans="1:14" x14ac:dyDescent="0.25">
      <c r="A543" s="61"/>
      <c r="B543" s="61"/>
      <c r="C543" s="61"/>
      <c r="D543" s="61"/>
      <c r="E543" s="61"/>
      <c r="F543" s="61"/>
      <c r="G543" s="61"/>
      <c r="H543" s="61"/>
      <c r="I543" s="61"/>
      <c r="J543" s="61"/>
      <c r="K543" s="61"/>
      <c r="L543" s="61"/>
      <c r="M543" s="61"/>
      <c r="N543" s="61"/>
    </row>
    <row r="544" spans="1:14" x14ac:dyDescent="0.25">
      <c r="A544" s="61"/>
      <c r="B544" s="61"/>
      <c r="C544" s="61"/>
      <c r="D544" s="61"/>
      <c r="E544" s="61"/>
      <c r="F544" s="61"/>
      <c r="G544" s="61"/>
      <c r="H544" s="61"/>
      <c r="I544" s="61"/>
      <c r="J544" s="61"/>
      <c r="K544" s="61"/>
      <c r="L544" s="61"/>
      <c r="M544" s="61"/>
      <c r="N544" s="61"/>
    </row>
    <row r="545" spans="1:14" x14ac:dyDescent="0.25">
      <c r="A545" s="61"/>
      <c r="B545" s="61"/>
      <c r="C545" s="61"/>
      <c r="D545" s="61"/>
      <c r="E545" s="61"/>
      <c r="F545" s="61"/>
      <c r="G545" s="61"/>
      <c r="H545" s="61"/>
      <c r="I545" s="61"/>
      <c r="J545" s="61"/>
      <c r="K545" s="61"/>
      <c r="L545" s="61"/>
      <c r="M545" s="61"/>
      <c r="N545" s="61"/>
    </row>
    <row r="546" spans="1:14" x14ac:dyDescent="0.25">
      <c r="A546" s="61"/>
      <c r="B546" s="61"/>
      <c r="C546" s="61"/>
      <c r="D546" s="61"/>
      <c r="E546" s="61"/>
      <c r="F546" s="61"/>
      <c r="G546" s="61"/>
      <c r="H546" s="61"/>
      <c r="I546" s="61"/>
      <c r="J546" s="61"/>
      <c r="K546" s="61"/>
      <c r="L546" s="61"/>
      <c r="M546" s="61"/>
      <c r="N546" s="61"/>
    </row>
    <row r="547" spans="1:14" x14ac:dyDescent="0.25">
      <c r="A547" s="61"/>
      <c r="B547" s="61"/>
      <c r="C547" s="61"/>
      <c r="D547" s="61"/>
      <c r="E547" s="61"/>
      <c r="F547" s="61"/>
      <c r="G547" s="61"/>
      <c r="H547" s="61"/>
      <c r="I547" s="61"/>
      <c r="J547" s="61"/>
      <c r="K547" s="61"/>
      <c r="L547" s="61"/>
      <c r="M547" s="61"/>
      <c r="N547" s="61"/>
    </row>
    <row r="548" spans="1:14" x14ac:dyDescent="0.25">
      <c r="A548" s="61"/>
      <c r="B548" s="61"/>
      <c r="C548" s="61"/>
      <c r="D548" s="61"/>
      <c r="E548" s="61"/>
      <c r="F548" s="61"/>
      <c r="G548" s="61"/>
      <c r="H548" s="61"/>
      <c r="I548" s="61"/>
      <c r="J548" s="61"/>
      <c r="K548" s="61"/>
      <c r="L548" s="61"/>
      <c r="M548" s="61"/>
      <c r="N548" s="61"/>
    </row>
    <row r="549" spans="1:14" x14ac:dyDescent="0.25">
      <c r="A549" s="61"/>
      <c r="B549" s="61"/>
      <c r="C549" s="61"/>
      <c r="D549" s="61"/>
      <c r="E549" s="61"/>
      <c r="F549" s="61"/>
      <c r="G549" s="61"/>
      <c r="H549" s="61"/>
      <c r="I549" s="61"/>
      <c r="J549" s="61"/>
      <c r="K549" s="61"/>
      <c r="L549" s="61"/>
      <c r="M549" s="61"/>
      <c r="N549" s="61"/>
    </row>
    <row r="550" spans="1:14" x14ac:dyDescent="0.25">
      <c r="A550" s="61"/>
      <c r="B550" s="61"/>
      <c r="C550" s="61"/>
      <c r="D550" s="61"/>
      <c r="E550" s="61"/>
      <c r="F550" s="61"/>
      <c r="G550" s="61"/>
      <c r="H550" s="61"/>
      <c r="I550" s="61"/>
      <c r="J550" s="61"/>
      <c r="K550" s="61"/>
      <c r="L550" s="61"/>
      <c r="M550" s="61"/>
      <c r="N550" s="61"/>
    </row>
    <row r="551" spans="1:14" x14ac:dyDescent="0.25">
      <c r="A551" s="61"/>
      <c r="B551" s="61"/>
      <c r="C551" s="61"/>
      <c r="D551" s="61"/>
      <c r="E551" s="61"/>
      <c r="F551" s="61"/>
      <c r="G551" s="61"/>
      <c r="H551" s="61"/>
      <c r="I551" s="61"/>
      <c r="J551" s="61"/>
      <c r="K551" s="61"/>
      <c r="L551" s="61"/>
      <c r="M551" s="61"/>
      <c r="N551" s="61"/>
    </row>
    <row r="552" spans="1:14" x14ac:dyDescent="0.25">
      <c r="A552" s="61"/>
      <c r="B552" s="61"/>
      <c r="C552" s="61"/>
      <c r="D552" s="61"/>
      <c r="E552" s="61"/>
      <c r="F552" s="61"/>
      <c r="G552" s="61"/>
      <c r="H552" s="61"/>
      <c r="I552" s="61"/>
      <c r="J552" s="61"/>
      <c r="K552" s="61"/>
      <c r="L552" s="61"/>
      <c r="M552" s="61"/>
      <c r="N552" s="61"/>
    </row>
    <row r="553" spans="1:14" x14ac:dyDescent="0.25">
      <c r="A553" s="61"/>
      <c r="B553" s="61"/>
      <c r="C553" s="61"/>
      <c r="D553" s="61"/>
      <c r="E553" s="61"/>
      <c r="F553" s="61"/>
      <c r="G553" s="61"/>
      <c r="H553" s="61"/>
      <c r="I553" s="61"/>
      <c r="J553" s="61"/>
      <c r="K553" s="61"/>
      <c r="L553" s="61"/>
      <c r="M553" s="61"/>
      <c r="N553" s="61"/>
    </row>
    <row r="554" spans="1:14" x14ac:dyDescent="0.25">
      <c r="A554" s="61"/>
      <c r="B554" s="61"/>
      <c r="C554" s="61"/>
      <c r="D554" s="61"/>
      <c r="E554" s="61"/>
      <c r="F554" s="61"/>
      <c r="G554" s="61"/>
      <c r="H554" s="61"/>
      <c r="I554" s="61"/>
      <c r="J554" s="61"/>
      <c r="K554" s="61"/>
      <c r="L554" s="61"/>
      <c r="M554" s="61"/>
      <c r="N554" s="61"/>
    </row>
    <row r="555" spans="1:14" x14ac:dyDescent="0.25">
      <c r="A555" s="61"/>
      <c r="B555" s="61"/>
      <c r="C555" s="61"/>
      <c r="D555" s="61"/>
      <c r="E555" s="61"/>
      <c r="F555" s="61"/>
      <c r="G555" s="61"/>
      <c r="H555" s="61"/>
      <c r="I555" s="61"/>
      <c r="J555" s="61"/>
      <c r="K555" s="61"/>
      <c r="L555" s="61"/>
      <c r="M555" s="61"/>
      <c r="N555" s="61"/>
    </row>
    <row r="556" spans="1:14" x14ac:dyDescent="0.25">
      <c r="A556" s="61"/>
      <c r="B556" s="61"/>
      <c r="C556" s="61"/>
      <c r="D556" s="61"/>
      <c r="E556" s="61"/>
      <c r="F556" s="61"/>
      <c r="G556" s="61"/>
      <c r="H556" s="61"/>
      <c r="I556" s="61"/>
      <c r="J556" s="61"/>
      <c r="K556" s="61"/>
      <c r="L556" s="61"/>
      <c r="M556" s="61"/>
      <c r="N556" s="61"/>
    </row>
    <row r="557" spans="1:14" x14ac:dyDescent="0.25">
      <c r="A557" s="61"/>
      <c r="B557" s="61"/>
      <c r="C557" s="61"/>
      <c r="D557" s="61"/>
      <c r="E557" s="61"/>
      <c r="F557" s="61"/>
      <c r="G557" s="61"/>
      <c r="H557" s="61"/>
      <c r="I557" s="61"/>
      <c r="J557" s="61"/>
      <c r="K557" s="61"/>
      <c r="L557" s="61"/>
      <c r="M557" s="61"/>
      <c r="N557" s="61"/>
    </row>
    <row r="558" spans="1:14" x14ac:dyDescent="0.25">
      <c r="A558" s="61"/>
      <c r="B558" s="61"/>
      <c r="C558" s="61"/>
      <c r="D558" s="61"/>
      <c r="E558" s="61"/>
      <c r="F558" s="61"/>
      <c r="G558" s="61"/>
      <c r="H558" s="61"/>
      <c r="I558" s="61"/>
      <c r="J558" s="61"/>
      <c r="K558" s="61"/>
      <c r="L558" s="61"/>
      <c r="M558" s="61"/>
      <c r="N558" s="61"/>
    </row>
    <row r="559" spans="1:14" x14ac:dyDescent="0.25">
      <c r="A559" s="61"/>
      <c r="B559" s="61"/>
      <c r="C559" s="61"/>
      <c r="D559" s="61"/>
      <c r="E559" s="61"/>
      <c r="F559" s="61"/>
      <c r="G559" s="61"/>
      <c r="H559" s="61"/>
      <c r="I559" s="61"/>
      <c r="J559" s="61"/>
      <c r="K559" s="61"/>
      <c r="L559" s="61"/>
      <c r="M559" s="61"/>
      <c r="N559" s="61"/>
    </row>
    <row r="560" spans="1:14" x14ac:dyDescent="0.25">
      <c r="A560" s="61"/>
      <c r="B560" s="61"/>
      <c r="C560" s="61"/>
      <c r="D560" s="61"/>
      <c r="E560" s="61"/>
      <c r="F560" s="61"/>
      <c r="G560" s="61"/>
      <c r="H560" s="61"/>
      <c r="I560" s="61"/>
      <c r="J560" s="61"/>
      <c r="K560" s="61"/>
      <c r="L560" s="61"/>
      <c r="M560" s="61"/>
      <c r="N560" s="61"/>
    </row>
    <row r="561" spans="1:14" x14ac:dyDescent="0.25">
      <c r="A561" s="61"/>
      <c r="B561" s="61"/>
      <c r="C561" s="61"/>
      <c r="D561" s="61"/>
      <c r="E561" s="61"/>
      <c r="F561" s="61"/>
      <c r="G561" s="61"/>
      <c r="H561" s="61"/>
      <c r="I561" s="61"/>
      <c r="J561" s="61"/>
      <c r="K561" s="61"/>
      <c r="L561" s="61"/>
      <c r="M561" s="61"/>
      <c r="N561" s="61"/>
    </row>
    <row r="562" spans="1:14" x14ac:dyDescent="0.25">
      <c r="A562" s="61"/>
      <c r="B562" s="61"/>
      <c r="C562" s="61"/>
      <c r="D562" s="61"/>
      <c r="E562" s="61"/>
      <c r="F562" s="61"/>
      <c r="G562" s="61"/>
      <c r="H562" s="61"/>
      <c r="I562" s="61"/>
      <c r="J562" s="61"/>
      <c r="K562" s="61"/>
      <c r="L562" s="61"/>
      <c r="M562" s="61"/>
      <c r="N562" s="61"/>
    </row>
    <row r="563" spans="1:14" x14ac:dyDescent="0.25">
      <c r="A563" s="61"/>
      <c r="B563" s="61"/>
      <c r="C563" s="61"/>
      <c r="D563" s="61"/>
      <c r="E563" s="61"/>
      <c r="F563" s="61"/>
      <c r="G563" s="61"/>
      <c r="H563" s="61"/>
      <c r="I563" s="61"/>
      <c r="J563" s="61"/>
      <c r="K563" s="61"/>
      <c r="L563" s="61"/>
      <c r="M563" s="61"/>
      <c r="N563" s="61"/>
    </row>
    <row r="564" spans="1:14" x14ac:dyDescent="0.25">
      <c r="A564" s="61"/>
      <c r="B564" s="61"/>
      <c r="C564" s="61"/>
      <c r="D564" s="61"/>
      <c r="E564" s="61"/>
      <c r="F564" s="61"/>
      <c r="G564" s="61"/>
      <c r="H564" s="61"/>
      <c r="I564" s="61"/>
      <c r="J564" s="61"/>
      <c r="K564" s="61"/>
      <c r="L564" s="61"/>
      <c r="M564" s="61"/>
      <c r="N564" s="61"/>
    </row>
    <row r="565" spans="1:14" x14ac:dyDescent="0.25">
      <c r="A565" s="61"/>
      <c r="B565" s="61"/>
      <c r="C565" s="61"/>
      <c r="D565" s="61"/>
      <c r="E565" s="61"/>
      <c r="F565" s="61"/>
      <c r="G565" s="61"/>
      <c r="H565" s="61"/>
      <c r="I565" s="61"/>
      <c r="J565" s="61"/>
      <c r="K565" s="61"/>
      <c r="L565" s="61"/>
      <c r="M565" s="61"/>
      <c r="N565" s="61"/>
    </row>
    <row r="566" spans="1:14" x14ac:dyDescent="0.25">
      <c r="A566" s="61"/>
      <c r="B566" s="61"/>
      <c r="C566" s="61"/>
      <c r="D566" s="61"/>
      <c r="E566" s="61"/>
      <c r="F566" s="61"/>
      <c r="G566" s="61"/>
      <c r="H566" s="61"/>
      <c r="I566" s="61"/>
      <c r="J566" s="61"/>
      <c r="K566" s="61"/>
      <c r="L566" s="61"/>
      <c r="M566" s="61"/>
      <c r="N566" s="61"/>
    </row>
    <row r="567" spans="1:14" x14ac:dyDescent="0.25">
      <c r="A567" s="61"/>
      <c r="B567" s="61"/>
      <c r="C567" s="61"/>
      <c r="D567" s="61"/>
      <c r="E567" s="61"/>
      <c r="F567" s="61"/>
      <c r="G567" s="61"/>
      <c r="H567" s="61"/>
      <c r="I567" s="61"/>
      <c r="J567" s="61"/>
      <c r="K567" s="61"/>
      <c r="L567" s="61"/>
      <c r="M567" s="61"/>
      <c r="N567" s="61"/>
    </row>
    <row r="568" spans="1:14" x14ac:dyDescent="0.25">
      <c r="A568" s="61"/>
      <c r="B568" s="61"/>
      <c r="C568" s="61"/>
      <c r="D568" s="61"/>
      <c r="E568" s="61"/>
      <c r="F568" s="61"/>
      <c r="G568" s="61"/>
      <c r="H568" s="61"/>
      <c r="I568" s="61"/>
      <c r="J568" s="61"/>
      <c r="K568" s="61"/>
      <c r="L568" s="61"/>
      <c r="M568" s="61"/>
      <c r="N568" s="61"/>
    </row>
    <row r="569" spans="1:14" x14ac:dyDescent="0.25">
      <c r="A569" s="61"/>
      <c r="B569" s="61"/>
      <c r="C569" s="61"/>
      <c r="D569" s="61"/>
      <c r="E569" s="61"/>
      <c r="F569" s="61"/>
      <c r="G569" s="61"/>
      <c r="H569" s="61"/>
      <c r="I569" s="61"/>
      <c r="J569" s="61"/>
      <c r="K569" s="61"/>
      <c r="L569" s="61"/>
      <c r="M569" s="61"/>
      <c r="N569" s="61"/>
    </row>
    <row r="570" spans="1:14" x14ac:dyDescent="0.25">
      <c r="A570" s="61"/>
      <c r="B570" s="61"/>
      <c r="C570" s="61"/>
      <c r="D570" s="61"/>
      <c r="E570" s="61"/>
      <c r="F570" s="61"/>
      <c r="G570" s="61"/>
      <c r="H570" s="61"/>
      <c r="I570" s="61"/>
      <c r="J570" s="61"/>
      <c r="K570" s="61"/>
      <c r="L570" s="61"/>
      <c r="M570" s="61"/>
      <c r="N570" s="61"/>
    </row>
    <row r="571" spans="1:14" x14ac:dyDescent="0.25">
      <c r="A571" s="61"/>
      <c r="B571" s="61"/>
      <c r="C571" s="61"/>
      <c r="D571" s="61"/>
      <c r="E571" s="61"/>
      <c r="F571" s="61"/>
      <c r="G571" s="61"/>
      <c r="H571" s="61"/>
      <c r="I571" s="61"/>
      <c r="J571" s="61"/>
      <c r="K571" s="61"/>
      <c r="L571" s="61"/>
      <c r="M571" s="61"/>
      <c r="N571" s="61"/>
    </row>
    <row r="572" spans="1:14" x14ac:dyDescent="0.25">
      <c r="A572" s="61"/>
      <c r="B572" s="61"/>
      <c r="C572" s="61"/>
      <c r="D572" s="61"/>
      <c r="E572" s="61"/>
      <c r="F572" s="61"/>
      <c r="G572" s="61"/>
      <c r="H572" s="61"/>
      <c r="I572" s="61"/>
      <c r="J572" s="61"/>
      <c r="K572" s="61"/>
      <c r="L572" s="61"/>
      <c r="M572" s="61"/>
      <c r="N572" s="61"/>
    </row>
    <row r="573" spans="1:14" x14ac:dyDescent="0.25">
      <c r="A573" s="61"/>
      <c r="B573" s="61"/>
      <c r="C573" s="61"/>
      <c r="D573" s="61"/>
      <c r="E573" s="61"/>
      <c r="F573" s="61"/>
      <c r="G573" s="61"/>
      <c r="H573" s="61"/>
      <c r="I573" s="61"/>
      <c r="J573" s="61"/>
      <c r="K573" s="61"/>
      <c r="L573" s="61"/>
      <c r="M573" s="61"/>
      <c r="N573" s="61"/>
    </row>
    <row r="574" spans="1:14" x14ac:dyDescent="0.25">
      <c r="A574" s="61"/>
      <c r="B574" s="61"/>
      <c r="C574" s="61"/>
      <c r="D574" s="61"/>
      <c r="E574" s="61"/>
      <c r="F574" s="61"/>
      <c r="G574" s="61"/>
      <c r="H574" s="61"/>
      <c r="I574" s="61"/>
      <c r="J574" s="61"/>
      <c r="K574" s="61"/>
      <c r="L574" s="61"/>
      <c r="M574" s="61"/>
      <c r="N574" s="61"/>
    </row>
    <row r="575" spans="1:14" x14ac:dyDescent="0.25">
      <c r="A575" s="61"/>
      <c r="B575" s="61"/>
      <c r="C575" s="61"/>
      <c r="D575" s="61"/>
      <c r="E575" s="61"/>
      <c r="F575" s="61"/>
      <c r="G575" s="61"/>
      <c r="H575" s="61"/>
      <c r="I575" s="61"/>
      <c r="J575" s="61"/>
      <c r="K575" s="61"/>
      <c r="L575" s="61"/>
      <c r="M575" s="61"/>
      <c r="N575" s="61"/>
    </row>
    <row r="576" spans="1:14" x14ac:dyDescent="0.25">
      <c r="A576" s="61"/>
      <c r="B576" s="61"/>
      <c r="C576" s="61"/>
      <c r="D576" s="61"/>
      <c r="E576" s="61"/>
      <c r="F576" s="61"/>
      <c r="G576" s="61"/>
      <c r="H576" s="61"/>
      <c r="I576" s="61"/>
      <c r="J576" s="61"/>
      <c r="K576" s="61"/>
      <c r="L576" s="61"/>
      <c r="M576" s="61"/>
      <c r="N576" s="61"/>
    </row>
    <row r="577" spans="1:14" x14ac:dyDescent="0.25">
      <c r="A577" s="61"/>
      <c r="B577" s="61"/>
      <c r="C577" s="61"/>
      <c r="D577" s="61"/>
      <c r="E577" s="61"/>
      <c r="F577" s="61"/>
      <c r="G577" s="61"/>
      <c r="H577" s="61"/>
      <c r="I577" s="61"/>
      <c r="J577" s="61"/>
      <c r="K577" s="61"/>
      <c r="L577" s="61"/>
      <c r="M577" s="61"/>
      <c r="N577" s="61"/>
    </row>
    <row r="578" spans="1:14" x14ac:dyDescent="0.25">
      <c r="A578" s="61"/>
      <c r="B578" s="61"/>
      <c r="C578" s="61"/>
      <c r="D578" s="61"/>
      <c r="E578" s="61"/>
      <c r="F578" s="61"/>
      <c r="G578" s="61"/>
      <c r="H578" s="61"/>
      <c r="I578" s="61"/>
      <c r="J578" s="61"/>
      <c r="K578" s="61"/>
      <c r="L578" s="61"/>
      <c r="M578" s="61"/>
      <c r="N578" s="61"/>
    </row>
    <row r="579" spans="1:14" x14ac:dyDescent="0.25">
      <c r="A579" s="61"/>
      <c r="B579" s="61"/>
      <c r="C579" s="61"/>
      <c r="D579" s="61"/>
      <c r="E579" s="61"/>
      <c r="F579" s="61"/>
      <c r="G579" s="61"/>
      <c r="H579" s="61"/>
      <c r="I579" s="61"/>
      <c r="J579" s="61"/>
      <c r="K579" s="61"/>
      <c r="L579" s="61"/>
      <c r="M579" s="61"/>
      <c r="N579" s="61"/>
    </row>
    <row r="580" spans="1:14" x14ac:dyDescent="0.25">
      <c r="A580" s="61"/>
      <c r="B580" s="61"/>
      <c r="C580" s="61"/>
      <c r="D580" s="61"/>
      <c r="E580" s="61"/>
      <c r="F580" s="61"/>
      <c r="G580" s="61"/>
      <c r="H580" s="61"/>
      <c r="I580" s="61"/>
      <c r="J580" s="61"/>
      <c r="K580" s="61"/>
      <c r="L580" s="61"/>
      <c r="M580" s="61"/>
      <c r="N580" s="61"/>
    </row>
    <row r="581" spans="1:14" x14ac:dyDescent="0.25">
      <c r="A581" s="61"/>
      <c r="B581" s="61"/>
      <c r="C581" s="61"/>
      <c r="D581" s="61"/>
      <c r="E581" s="61"/>
      <c r="F581" s="61"/>
      <c r="G581" s="61"/>
      <c r="H581" s="61"/>
      <c r="I581" s="61"/>
      <c r="J581" s="61"/>
      <c r="K581" s="61"/>
      <c r="L581" s="61"/>
      <c r="M581" s="61"/>
      <c r="N581" s="61"/>
    </row>
    <row r="582" spans="1:14" x14ac:dyDescent="0.25">
      <c r="A582" s="61"/>
      <c r="B582" s="61"/>
      <c r="C582" s="61"/>
      <c r="D582" s="61"/>
      <c r="E582" s="61"/>
      <c r="F582" s="61"/>
      <c r="G582" s="61"/>
      <c r="H582" s="61"/>
      <c r="I582" s="61"/>
      <c r="J582" s="61"/>
      <c r="K582" s="61"/>
      <c r="L582" s="61"/>
      <c r="M582" s="61"/>
      <c r="N582" s="61"/>
    </row>
    <row r="583" spans="1:14" x14ac:dyDescent="0.25">
      <c r="A583" s="61"/>
      <c r="B583" s="61"/>
      <c r="C583" s="61"/>
      <c r="D583" s="61"/>
      <c r="E583" s="61"/>
      <c r="F583" s="61"/>
      <c r="G583" s="61"/>
      <c r="H583" s="61"/>
      <c r="I583" s="61"/>
      <c r="J583" s="61"/>
      <c r="K583" s="61"/>
      <c r="L583" s="61"/>
      <c r="M583" s="61"/>
      <c r="N583" s="61"/>
    </row>
    <row r="584" spans="1:14" x14ac:dyDescent="0.25">
      <c r="A584" s="61"/>
      <c r="B584" s="61"/>
      <c r="C584" s="61"/>
      <c r="D584" s="61"/>
      <c r="E584" s="61"/>
      <c r="F584" s="61"/>
      <c r="G584" s="61"/>
      <c r="H584" s="61"/>
      <c r="I584" s="61"/>
      <c r="J584" s="61"/>
      <c r="K584" s="61"/>
      <c r="L584" s="61"/>
      <c r="M584" s="61"/>
      <c r="N584" s="61"/>
    </row>
    <row r="585" spans="1:14" x14ac:dyDescent="0.25">
      <c r="A585" s="61"/>
      <c r="B585" s="61"/>
      <c r="C585" s="61"/>
      <c r="D585" s="61"/>
      <c r="E585" s="61"/>
      <c r="F585" s="61"/>
      <c r="G585" s="61"/>
      <c r="H585" s="61"/>
      <c r="I585" s="61"/>
      <c r="J585" s="61"/>
      <c r="K585" s="61"/>
      <c r="L585" s="61"/>
      <c r="M585" s="61"/>
      <c r="N585" s="61"/>
    </row>
    <row r="586" spans="1:14" x14ac:dyDescent="0.25">
      <c r="A586" s="61"/>
      <c r="B586" s="61"/>
      <c r="C586" s="61"/>
      <c r="D586" s="61"/>
      <c r="E586" s="61"/>
      <c r="F586" s="61"/>
      <c r="G586" s="61"/>
      <c r="H586" s="61"/>
      <c r="I586" s="61"/>
      <c r="J586" s="61"/>
      <c r="K586" s="61"/>
      <c r="L586" s="61"/>
      <c r="M586" s="61"/>
      <c r="N586" s="61"/>
    </row>
    <row r="587" spans="1:14" x14ac:dyDescent="0.25">
      <c r="A587" s="61"/>
      <c r="B587" s="61"/>
      <c r="C587" s="61"/>
      <c r="D587" s="61"/>
      <c r="E587" s="61"/>
      <c r="F587" s="61"/>
      <c r="G587" s="61"/>
      <c r="H587" s="61"/>
      <c r="I587" s="61"/>
      <c r="J587" s="61"/>
      <c r="K587" s="61"/>
      <c r="L587" s="61"/>
      <c r="M587" s="61"/>
      <c r="N587" s="61"/>
    </row>
    <row r="588" spans="1:14" x14ac:dyDescent="0.25">
      <c r="A588" s="61"/>
      <c r="B588" s="61"/>
      <c r="C588" s="61"/>
      <c r="D588" s="61"/>
      <c r="E588" s="61"/>
      <c r="F588" s="61"/>
      <c r="G588" s="61"/>
      <c r="H588" s="61"/>
      <c r="I588" s="61"/>
      <c r="J588" s="61"/>
      <c r="K588" s="61"/>
      <c r="L588" s="61"/>
      <c r="M588" s="61"/>
      <c r="N588" s="61"/>
    </row>
    <row r="589" spans="1:14" x14ac:dyDescent="0.25">
      <c r="A589" s="61"/>
      <c r="B589" s="61"/>
      <c r="C589" s="61"/>
      <c r="D589" s="61"/>
      <c r="E589" s="61"/>
      <c r="F589" s="61"/>
      <c r="G589" s="61"/>
      <c r="H589" s="61"/>
      <c r="I589" s="61"/>
      <c r="J589" s="61"/>
      <c r="K589" s="61"/>
      <c r="L589" s="61"/>
      <c r="M589" s="61"/>
      <c r="N589" s="61"/>
    </row>
    <row r="590" spans="1:14" x14ac:dyDescent="0.25">
      <c r="A590" s="61"/>
      <c r="B590" s="61"/>
      <c r="C590" s="61"/>
      <c r="D590" s="61"/>
      <c r="E590" s="61"/>
      <c r="F590" s="61"/>
      <c r="G590" s="61"/>
      <c r="H590" s="61"/>
      <c r="I590" s="61"/>
      <c r="J590" s="61"/>
      <c r="K590" s="61"/>
      <c r="L590" s="61"/>
      <c r="M590" s="61"/>
      <c r="N590" s="61"/>
    </row>
    <row r="591" spans="1:14" x14ac:dyDescent="0.25">
      <c r="A591" s="61"/>
      <c r="B591" s="61"/>
      <c r="C591" s="61"/>
      <c r="D591" s="61"/>
      <c r="E591" s="61"/>
      <c r="F591" s="61"/>
      <c r="G591" s="61"/>
      <c r="H591" s="61"/>
      <c r="I591" s="61"/>
      <c r="J591" s="61"/>
      <c r="K591" s="61"/>
      <c r="L591" s="61"/>
      <c r="M591" s="61"/>
      <c r="N591" s="61"/>
    </row>
    <row r="592" spans="1:14" x14ac:dyDescent="0.25">
      <c r="A592" s="61"/>
      <c r="B592" s="61"/>
      <c r="C592" s="61"/>
      <c r="D592" s="61"/>
      <c r="E592" s="61"/>
      <c r="F592" s="61"/>
      <c r="G592" s="61"/>
      <c r="H592" s="61"/>
      <c r="I592" s="61"/>
      <c r="J592" s="61"/>
      <c r="K592" s="61"/>
      <c r="L592" s="61"/>
      <c r="M592" s="61"/>
      <c r="N592" s="61"/>
    </row>
    <row r="593" spans="1:14" x14ac:dyDescent="0.25">
      <c r="A593" s="61"/>
      <c r="B593" s="61"/>
      <c r="C593" s="61"/>
      <c r="D593" s="61"/>
      <c r="E593" s="61"/>
      <c r="F593" s="61"/>
      <c r="G593" s="61"/>
      <c r="H593" s="61"/>
      <c r="I593" s="61"/>
      <c r="J593" s="61"/>
      <c r="K593" s="61"/>
      <c r="L593" s="61"/>
      <c r="M593" s="61"/>
      <c r="N593" s="61"/>
    </row>
    <row r="594" spans="1:14" x14ac:dyDescent="0.25">
      <c r="A594" s="61"/>
      <c r="B594" s="61"/>
      <c r="C594" s="61"/>
      <c r="D594" s="61"/>
      <c r="E594" s="61"/>
      <c r="F594" s="61"/>
      <c r="G594" s="61"/>
      <c r="H594" s="61"/>
      <c r="I594" s="61"/>
      <c r="J594" s="61"/>
      <c r="K594" s="61"/>
      <c r="L594" s="61"/>
      <c r="M594" s="61"/>
      <c r="N594" s="61"/>
    </row>
    <row r="595" spans="1:14" x14ac:dyDescent="0.25">
      <c r="A595" s="61"/>
      <c r="B595" s="61"/>
      <c r="C595" s="61"/>
      <c r="D595" s="61"/>
      <c r="E595" s="61"/>
      <c r="F595" s="61"/>
      <c r="G595" s="61"/>
      <c r="H595" s="61"/>
      <c r="I595" s="61"/>
      <c r="J595" s="61"/>
      <c r="K595" s="61"/>
      <c r="L595" s="61"/>
      <c r="M595" s="61"/>
      <c r="N595" s="61"/>
    </row>
    <row r="596" spans="1:14" x14ac:dyDescent="0.25">
      <c r="A596" s="61"/>
      <c r="B596" s="61"/>
      <c r="C596" s="61"/>
      <c r="D596" s="61"/>
      <c r="E596" s="61"/>
      <c r="F596" s="61"/>
      <c r="G596" s="61"/>
      <c r="H596" s="61"/>
      <c r="I596" s="61"/>
      <c r="J596" s="61"/>
      <c r="K596" s="61"/>
      <c r="L596" s="61"/>
      <c r="M596" s="61"/>
      <c r="N596" s="61"/>
    </row>
    <row r="597" spans="1:14" x14ac:dyDescent="0.25">
      <c r="A597" s="61"/>
      <c r="B597" s="61"/>
      <c r="C597" s="61"/>
      <c r="D597" s="61"/>
      <c r="E597" s="61"/>
      <c r="F597" s="61"/>
      <c r="G597" s="61"/>
      <c r="H597" s="61"/>
      <c r="I597" s="61"/>
      <c r="J597" s="61"/>
      <c r="K597" s="61"/>
      <c r="L597" s="61"/>
      <c r="M597" s="61"/>
      <c r="N597" s="61"/>
    </row>
    <row r="598" spans="1:14" x14ac:dyDescent="0.25">
      <c r="A598" s="61"/>
      <c r="B598" s="61"/>
      <c r="C598" s="61"/>
      <c r="D598" s="61"/>
      <c r="E598" s="61"/>
      <c r="F598" s="61"/>
      <c r="G598" s="61"/>
      <c r="H598" s="61"/>
      <c r="I598" s="61"/>
      <c r="J598" s="61"/>
      <c r="K598" s="61"/>
      <c r="L598" s="61"/>
      <c r="M598" s="61"/>
      <c r="N598" s="61"/>
    </row>
    <row r="599" spans="1:14" x14ac:dyDescent="0.25">
      <c r="A599" s="61"/>
      <c r="B599" s="61"/>
      <c r="C599" s="61"/>
      <c r="D599" s="61"/>
      <c r="E599" s="61"/>
      <c r="F599" s="61"/>
      <c r="G599" s="61"/>
      <c r="H599" s="61"/>
      <c r="I599" s="61"/>
      <c r="J599" s="61"/>
      <c r="K599" s="61"/>
      <c r="L599" s="61"/>
      <c r="M599" s="61"/>
      <c r="N599" s="61"/>
    </row>
    <row r="600" spans="1:14" x14ac:dyDescent="0.25">
      <c r="A600" s="61"/>
      <c r="B600" s="61"/>
      <c r="C600" s="61"/>
      <c r="D600" s="61"/>
      <c r="E600" s="61"/>
      <c r="F600" s="61"/>
      <c r="G600" s="61"/>
      <c r="H600" s="61"/>
      <c r="I600" s="61"/>
      <c r="J600" s="61"/>
      <c r="K600" s="61"/>
      <c r="L600" s="61"/>
      <c r="M600" s="61"/>
      <c r="N600" s="61"/>
    </row>
    <row r="601" spans="1:14" x14ac:dyDescent="0.25">
      <c r="A601" s="61"/>
      <c r="B601" s="61"/>
      <c r="C601" s="61"/>
      <c r="D601" s="61"/>
      <c r="E601" s="61"/>
      <c r="F601" s="61"/>
      <c r="G601" s="61"/>
      <c r="H601" s="61"/>
      <c r="I601" s="61"/>
      <c r="J601" s="61"/>
      <c r="K601" s="61"/>
      <c r="L601" s="61"/>
      <c r="M601" s="61"/>
      <c r="N601" s="61"/>
    </row>
    <row r="602" spans="1:14" x14ac:dyDescent="0.25">
      <c r="A602" s="61"/>
      <c r="B602" s="61"/>
      <c r="C602" s="61"/>
      <c r="D602" s="61"/>
      <c r="E602" s="61"/>
      <c r="F602" s="61"/>
      <c r="G602" s="61"/>
      <c r="H602" s="61"/>
      <c r="I602" s="61"/>
      <c r="J602" s="61"/>
      <c r="K602" s="61"/>
      <c r="L602" s="61"/>
      <c r="M602" s="61"/>
      <c r="N602" s="61"/>
    </row>
    <row r="603" spans="1:14" x14ac:dyDescent="0.25">
      <c r="A603" s="61"/>
      <c r="B603" s="61"/>
      <c r="C603" s="61"/>
      <c r="D603" s="61"/>
      <c r="E603" s="61"/>
      <c r="F603" s="61"/>
      <c r="G603" s="61"/>
      <c r="H603" s="61"/>
      <c r="I603" s="61"/>
      <c r="J603" s="61"/>
      <c r="K603" s="61"/>
      <c r="L603" s="61"/>
      <c r="M603" s="61"/>
      <c r="N603" s="61"/>
    </row>
    <row r="604" spans="1:14" x14ac:dyDescent="0.25">
      <c r="A604" s="61"/>
      <c r="B604" s="61"/>
      <c r="C604" s="61"/>
      <c r="D604" s="61"/>
      <c r="E604" s="61"/>
      <c r="F604" s="61"/>
      <c r="G604" s="61"/>
      <c r="H604" s="61"/>
      <c r="I604" s="61"/>
      <c r="J604" s="61"/>
      <c r="K604" s="61"/>
      <c r="L604" s="61"/>
      <c r="M604" s="61"/>
      <c r="N604" s="61"/>
    </row>
    <row r="605" spans="1:14" x14ac:dyDescent="0.25">
      <c r="A605" s="61"/>
      <c r="B605" s="61"/>
      <c r="C605" s="61"/>
      <c r="D605" s="61"/>
      <c r="E605" s="61"/>
      <c r="F605" s="61"/>
      <c r="G605" s="61"/>
      <c r="H605" s="61"/>
      <c r="I605" s="61"/>
      <c r="J605" s="61"/>
      <c r="K605" s="61"/>
      <c r="L605" s="61"/>
      <c r="M605" s="61"/>
      <c r="N605" s="61"/>
    </row>
    <row r="606" spans="1:14" x14ac:dyDescent="0.25">
      <c r="A606" s="61"/>
      <c r="B606" s="61"/>
      <c r="C606" s="61"/>
      <c r="D606" s="61"/>
      <c r="E606" s="61"/>
      <c r="F606" s="61"/>
      <c r="G606" s="61"/>
      <c r="H606" s="61"/>
      <c r="I606" s="61"/>
      <c r="J606" s="61"/>
      <c r="K606" s="61"/>
      <c r="L606" s="61"/>
      <c r="M606" s="61"/>
      <c r="N606" s="61"/>
    </row>
    <row r="607" spans="1:14" x14ac:dyDescent="0.25">
      <c r="A607" s="61"/>
      <c r="B607" s="61"/>
      <c r="C607" s="61"/>
      <c r="D607" s="61"/>
      <c r="E607" s="61"/>
      <c r="F607" s="61"/>
      <c r="G607" s="61"/>
      <c r="H607" s="61"/>
      <c r="I607" s="61"/>
      <c r="J607" s="61"/>
      <c r="K607" s="61"/>
      <c r="L607" s="61"/>
      <c r="M607" s="61"/>
      <c r="N607" s="61"/>
    </row>
    <row r="608" spans="1:14" x14ac:dyDescent="0.25">
      <c r="A608" s="61"/>
      <c r="B608" s="61"/>
      <c r="C608" s="61"/>
      <c r="D608" s="61"/>
      <c r="E608" s="61"/>
      <c r="F608" s="61"/>
      <c r="G608" s="61"/>
      <c r="H608" s="61"/>
      <c r="I608" s="61"/>
      <c r="J608" s="61"/>
      <c r="K608" s="61"/>
      <c r="L608" s="61"/>
      <c r="M608" s="61"/>
      <c r="N608" s="61"/>
    </row>
    <row r="609" spans="1:14" x14ac:dyDescent="0.25">
      <c r="A609" s="61"/>
      <c r="B609" s="61"/>
      <c r="C609" s="61"/>
      <c r="D609" s="61"/>
      <c r="E609" s="61"/>
      <c r="F609" s="61"/>
      <c r="G609" s="61"/>
      <c r="H609" s="61"/>
      <c r="I609" s="61"/>
      <c r="J609" s="61"/>
      <c r="K609" s="61"/>
      <c r="L609" s="61"/>
      <c r="M609" s="61"/>
      <c r="N609" s="61"/>
    </row>
    <row r="610" spans="1:14" x14ac:dyDescent="0.25">
      <c r="A610" s="61"/>
      <c r="B610" s="61"/>
      <c r="C610" s="61"/>
      <c r="D610" s="61"/>
      <c r="E610" s="61"/>
      <c r="F610" s="61"/>
      <c r="G610" s="61"/>
      <c r="H610" s="61"/>
      <c r="I610" s="61"/>
      <c r="J610" s="61"/>
      <c r="K610" s="61"/>
      <c r="L610" s="61"/>
      <c r="M610" s="61"/>
      <c r="N610" s="61"/>
    </row>
    <row r="611" spans="1:14" x14ac:dyDescent="0.25">
      <c r="A611" s="61"/>
      <c r="B611" s="61"/>
      <c r="C611" s="61"/>
      <c r="D611" s="61"/>
      <c r="E611" s="61"/>
      <c r="F611" s="61"/>
      <c r="G611" s="61"/>
      <c r="H611" s="61"/>
      <c r="I611" s="61"/>
      <c r="J611" s="61"/>
      <c r="K611" s="61"/>
      <c r="L611" s="61"/>
      <c r="M611" s="61"/>
      <c r="N611" s="61"/>
    </row>
    <row r="612" spans="1:14" x14ac:dyDescent="0.25">
      <c r="A612" s="61"/>
      <c r="B612" s="61"/>
      <c r="C612" s="61"/>
      <c r="D612" s="61"/>
      <c r="E612" s="61"/>
      <c r="F612" s="61"/>
      <c r="G612" s="61"/>
      <c r="H612" s="61"/>
      <c r="I612" s="61"/>
      <c r="J612" s="61"/>
      <c r="K612" s="61"/>
      <c r="L612" s="61"/>
      <c r="M612" s="61"/>
      <c r="N612" s="61"/>
    </row>
    <row r="613" spans="1:14" x14ac:dyDescent="0.25">
      <c r="A613" s="61"/>
      <c r="B613" s="61"/>
      <c r="C613" s="61"/>
      <c r="D613" s="61"/>
      <c r="E613" s="61"/>
      <c r="F613" s="61"/>
      <c r="G613" s="61"/>
      <c r="H613" s="61"/>
      <c r="I613" s="61"/>
      <c r="J613" s="61"/>
      <c r="K613" s="61"/>
      <c r="L613" s="61"/>
      <c r="M613" s="61"/>
      <c r="N613" s="61"/>
    </row>
    <row r="614" spans="1:14" x14ac:dyDescent="0.25">
      <c r="A614" s="61"/>
      <c r="B614" s="61"/>
      <c r="C614" s="61"/>
      <c r="D614" s="61"/>
      <c r="E614" s="61"/>
      <c r="F614" s="61"/>
      <c r="G614" s="61"/>
      <c r="H614" s="61"/>
      <c r="I614" s="61"/>
      <c r="J614" s="61"/>
      <c r="K614" s="61"/>
      <c r="L614" s="61"/>
      <c r="M614" s="61"/>
      <c r="N614" s="61"/>
    </row>
    <row r="615" spans="1:14" x14ac:dyDescent="0.25">
      <c r="A615" s="61"/>
      <c r="B615" s="61"/>
      <c r="C615" s="61"/>
      <c r="D615" s="61"/>
      <c r="E615" s="61"/>
      <c r="F615" s="61"/>
      <c r="G615" s="61"/>
      <c r="H615" s="61"/>
      <c r="I615" s="61"/>
      <c r="J615" s="61"/>
      <c r="K615" s="61"/>
      <c r="L615" s="61"/>
      <c r="M615" s="61"/>
      <c r="N615" s="61"/>
    </row>
    <row r="616" spans="1:14" x14ac:dyDescent="0.25">
      <c r="A616" s="61"/>
      <c r="B616" s="61"/>
      <c r="C616" s="61"/>
      <c r="D616" s="61"/>
      <c r="E616" s="61"/>
      <c r="F616" s="61"/>
      <c r="G616" s="61"/>
      <c r="H616" s="61"/>
      <c r="I616" s="61"/>
      <c r="J616" s="61"/>
      <c r="K616" s="61"/>
      <c r="L616" s="61"/>
      <c r="M616" s="61"/>
      <c r="N616" s="61"/>
    </row>
    <row r="617" spans="1:14" x14ac:dyDescent="0.25">
      <c r="A617" s="61"/>
      <c r="B617" s="61"/>
      <c r="C617" s="61"/>
      <c r="D617" s="61"/>
      <c r="E617" s="61"/>
      <c r="F617" s="61"/>
      <c r="G617" s="61"/>
      <c r="H617" s="61"/>
      <c r="I617" s="61"/>
      <c r="J617" s="61"/>
      <c r="K617" s="61"/>
      <c r="L617" s="61"/>
      <c r="M617" s="61"/>
      <c r="N617" s="61"/>
    </row>
    <row r="618" spans="1:14" x14ac:dyDescent="0.25">
      <c r="A618" s="61"/>
      <c r="B618" s="61"/>
      <c r="C618" s="61"/>
      <c r="D618" s="61"/>
      <c r="E618" s="61"/>
      <c r="F618" s="61"/>
      <c r="G618" s="61"/>
      <c r="H618" s="61"/>
      <c r="I618" s="61"/>
      <c r="J618" s="61"/>
      <c r="K618" s="61"/>
      <c r="L618" s="61"/>
      <c r="M618" s="61"/>
      <c r="N618" s="61"/>
    </row>
    <row r="619" spans="1:14" x14ac:dyDescent="0.25">
      <c r="A619" s="61"/>
      <c r="B619" s="61"/>
      <c r="C619" s="61"/>
      <c r="D619" s="61"/>
      <c r="E619" s="61"/>
      <c r="F619" s="61"/>
      <c r="G619" s="61"/>
      <c r="H619" s="61"/>
      <c r="I619" s="61"/>
      <c r="J619" s="61"/>
      <c r="K619" s="61"/>
      <c r="L619" s="61"/>
      <c r="M619" s="61"/>
      <c r="N619" s="61"/>
    </row>
    <row r="620" spans="1:14" x14ac:dyDescent="0.25">
      <c r="A620" s="61"/>
      <c r="B620" s="61"/>
      <c r="C620" s="61"/>
      <c r="D620" s="61"/>
      <c r="E620" s="61"/>
      <c r="F620" s="61"/>
      <c r="G620" s="61"/>
      <c r="H620" s="61"/>
      <c r="I620" s="61"/>
      <c r="J620" s="61"/>
      <c r="K620" s="61"/>
      <c r="L620" s="61"/>
      <c r="M620" s="61"/>
      <c r="N620" s="61"/>
    </row>
    <row r="621" spans="1:14" x14ac:dyDescent="0.25">
      <c r="A621" s="61"/>
      <c r="B621" s="61"/>
      <c r="C621" s="61"/>
      <c r="D621" s="61"/>
      <c r="E621" s="61"/>
      <c r="F621" s="61"/>
      <c r="G621" s="61"/>
      <c r="H621" s="61"/>
      <c r="I621" s="61"/>
      <c r="J621" s="61"/>
      <c r="K621" s="61"/>
      <c r="L621" s="61"/>
      <c r="M621" s="61"/>
      <c r="N621" s="61"/>
    </row>
    <row r="622" spans="1:14" x14ac:dyDescent="0.25">
      <c r="A622" s="61"/>
      <c r="B622" s="61"/>
      <c r="C622" s="61"/>
      <c r="D622" s="61"/>
      <c r="E622" s="61"/>
      <c r="F622" s="61"/>
      <c r="G622" s="61"/>
      <c r="H622" s="61"/>
      <c r="I622" s="61"/>
      <c r="J622" s="61"/>
      <c r="K622" s="61"/>
      <c r="L622" s="61"/>
      <c r="M622" s="61"/>
      <c r="N622" s="61"/>
    </row>
    <row r="623" spans="1:14" x14ac:dyDescent="0.25">
      <c r="A623" s="61"/>
      <c r="B623" s="61"/>
      <c r="C623" s="61"/>
      <c r="D623" s="61"/>
      <c r="E623" s="61"/>
      <c r="F623" s="61"/>
      <c r="G623" s="61"/>
      <c r="H623" s="61"/>
      <c r="I623" s="61"/>
      <c r="J623" s="61"/>
      <c r="K623" s="61"/>
      <c r="L623" s="61"/>
      <c r="M623" s="61"/>
      <c r="N623" s="61"/>
    </row>
    <row r="624" spans="1:14" x14ac:dyDescent="0.25">
      <c r="A624" s="61"/>
      <c r="B624" s="61"/>
      <c r="C624" s="61"/>
      <c r="D624" s="61"/>
      <c r="E624" s="61"/>
      <c r="F624" s="61"/>
      <c r="G624" s="61"/>
      <c r="H624" s="61"/>
      <c r="I624" s="61"/>
      <c r="J624" s="61"/>
      <c r="K624" s="61"/>
      <c r="L624" s="61"/>
      <c r="M624" s="61"/>
      <c r="N624" s="61"/>
    </row>
    <row r="625" spans="1:14" x14ac:dyDescent="0.25">
      <c r="A625" s="61"/>
      <c r="B625" s="61"/>
      <c r="C625" s="61"/>
      <c r="D625" s="61"/>
      <c r="E625" s="61"/>
      <c r="F625" s="61"/>
      <c r="G625" s="61"/>
      <c r="H625" s="61"/>
      <c r="I625" s="61"/>
      <c r="J625" s="61"/>
      <c r="K625" s="61"/>
      <c r="L625" s="61"/>
      <c r="M625" s="61"/>
      <c r="N625" s="61"/>
    </row>
    <row r="626" spans="1:14" x14ac:dyDescent="0.25">
      <c r="A626" s="61"/>
      <c r="B626" s="61"/>
      <c r="C626" s="61"/>
      <c r="D626" s="61"/>
      <c r="E626" s="61"/>
      <c r="F626" s="61"/>
      <c r="G626" s="61"/>
      <c r="H626" s="61"/>
      <c r="I626" s="61"/>
      <c r="J626" s="61"/>
      <c r="K626" s="61"/>
      <c r="L626" s="61"/>
      <c r="M626" s="61"/>
      <c r="N626" s="61"/>
    </row>
    <row r="627" spans="1:14" x14ac:dyDescent="0.25">
      <c r="A627" s="61"/>
      <c r="B627" s="61"/>
      <c r="C627" s="61"/>
      <c r="D627" s="61"/>
      <c r="E627" s="61"/>
      <c r="F627" s="61"/>
      <c r="G627" s="61"/>
      <c r="H627" s="61"/>
      <c r="I627" s="61"/>
      <c r="J627" s="61"/>
      <c r="K627" s="61"/>
      <c r="L627" s="61"/>
      <c r="M627" s="61"/>
      <c r="N627" s="61"/>
    </row>
    <row r="628" spans="1:14" x14ac:dyDescent="0.25">
      <c r="A628" s="61"/>
      <c r="B628" s="61"/>
      <c r="C628" s="61"/>
      <c r="D628" s="61"/>
      <c r="E628" s="61"/>
      <c r="F628" s="61"/>
      <c r="G628" s="61"/>
      <c r="H628" s="61"/>
      <c r="I628" s="61"/>
      <c r="J628" s="61"/>
      <c r="K628" s="61"/>
      <c r="L628" s="61"/>
      <c r="M628" s="61"/>
      <c r="N628" s="61"/>
    </row>
    <row r="629" spans="1:14" x14ac:dyDescent="0.25">
      <c r="A629" s="61"/>
      <c r="B629" s="61"/>
      <c r="C629" s="61"/>
      <c r="D629" s="61"/>
      <c r="E629" s="61"/>
      <c r="F629" s="61"/>
      <c r="G629" s="61"/>
      <c r="H629" s="61"/>
      <c r="I629" s="61"/>
      <c r="J629" s="61"/>
      <c r="K629" s="61"/>
      <c r="L629" s="61"/>
      <c r="M629" s="61"/>
      <c r="N629" s="61"/>
    </row>
    <row r="630" spans="1:14" x14ac:dyDescent="0.25">
      <c r="A630" s="61"/>
      <c r="B630" s="61"/>
      <c r="C630" s="61"/>
      <c r="D630" s="61"/>
      <c r="E630" s="61"/>
      <c r="F630" s="61"/>
      <c r="G630" s="61"/>
      <c r="H630" s="61"/>
      <c r="I630" s="61"/>
      <c r="J630" s="61"/>
      <c r="K630" s="61"/>
      <c r="L630" s="61"/>
      <c r="M630" s="61"/>
      <c r="N630" s="61"/>
    </row>
    <row r="631" spans="1:14" x14ac:dyDescent="0.25">
      <c r="A631" s="61"/>
      <c r="B631" s="61"/>
      <c r="C631" s="61"/>
      <c r="D631" s="61"/>
      <c r="E631" s="61"/>
      <c r="F631" s="61"/>
      <c r="G631" s="61"/>
      <c r="H631" s="61"/>
      <c r="I631" s="61"/>
      <c r="J631" s="61"/>
      <c r="K631" s="61"/>
      <c r="L631" s="61"/>
      <c r="M631" s="61"/>
      <c r="N631" s="61"/>
    </row>
    <row r="632" spans="1:14" x14ac:dyDescent="0.25">
      <c r="A632" s="61"/>
      <c r="B632" s="61"/>
      <c r="C632" s="61"/>
      <c r="D632" s="61"/>
      <c r="E632" s="61"/>
      <c r="F632" s="61"/>
      <c r="G632" s="61"/>
      <c r="H632" s="61"/>
      <c r="I632" s="61"/>
      <c r="J632" s="61"/>
      <c r="K632" s="61"/>
      <c r="L632" s="61"/>
      <c r="M632" s="61"/>
      <c r="N632" s="61"/>
    </row>
    <row r="633" spans="1:14" x14ac:dyDescent="0.25">
      <c r="A633" s="61"/>
      <c r="B633" s="61"/>
      <c r="C633" s="61"/>
      <c r="D633" s="61"/>
      <c r="E633" s="61"/>
      <c r="F633" s="61"/>
      <c r="G633" s="61"/>
      <c r="H633" s="61"/>
      <c r="I633" s="61"/>
      <c r="J633" s="61"/>
      <c r="K633" s="61"/>
      <c r="L633" s="61"/>
      <c r="M633" s="61"/>
      <c r="N633" s="61"/>
    </row>
    <row r="634" spans="1:14" x14ac:dyDescent="0.25">
      <c r="A634" s="61"/>
      <c r="B634" s="61"/>
      <c r="C634" s="61"/>
      <c r="D634" s="61"/>
      <c r="E634" s="61"/>
      <c r="F634" s="61"/>
      <c r="G634" s="61"/>
      <c r="H634" s="61"/>
      <c r="I634" s="61"/>
      <c r="J634" s="61"/>
      <c r="K634" s="61"/>
      <c r="L634" s="61"/>
      <c r="M634" s="61"/>
      <c r="N634" s="61"/>
    </row>
    <row r="635" spans="1:14" x14ac:dyDescent="0.25">
      <c r="A635" s="61"/>
      <c r="B635" s="61"/>
      <c r="C635" s="61"/>
      <c r="D635" s="61"/>
      <c r="E635" s="61"/>
      <c r="F635" s="61"/>
      <c r="G635" s="61"/>
      <c r="H635" s="61"/>
      <c r="I635" s="61"/>
      <c r="J635" s="61"/>
      <c r="K635" s="61"/>
      <c r="L635" s="61"/>
      <c r="M635" s="61"/>
      <c r="N635" s="61"/>
    </row>
    <row r="636" spans="1:14" x14ac:dyDescent="0.25">
      <c r="A636" s="61"/>
      <c r="B636" s="61"/>
      <c r="C636" s="61"/>
      <c r="D636" s="61"/>
      <c r="E636" s="61"/>
      <c r="F636" s="61"/>
      <c r="G636" s="61"/>
      <c r="H636" s="61"/>
      <c r="I636" s="61"/>
      <c r="J636" s="61"/>
      <c r="K636" s="61"/>
      <c r="L636" s="61"/>
      <c r="M636" s="61"/>
      <c r="N636" s="61"/>
    </row>
    <row r="637" spans="1:14" x14ac:dyDescent="0.25">
      <c r="A637" s="61"/>
      <c r="B637" s="61"/>
      <c r="C637" s="61"/>
      <c r="D637" s="61"/>
      <c r="E637" s="61"/>
      <c r="F637" s="61"/>
      <c r="G637" s="61"/>
      <c r="H637" s="61"/>
      <c r="I637" s="61"/>
      <c r="J637" s="61"/>
      <c r="K637" s="61"/>
      <c r="L637" s="61"/>
      <c r="M637" s="61"/>
      <c r="N637" s="61"/>
    </row>
    <row r="638" spans="1:14" x14ac:dyDescent="0.25">
      <c r="A638" s="61"/>
      <c r="B638" s="61"/>
      <c r="C638" s="61"/>
      <c r="D638" s="61"/>
      <c r="E638" s="61"/>
      <c r="F638" s="61"/>
      <c r="G638" s="61"/>
      <c r="H638" s="61"/>
      <c r="I638" s="61"/>
      <c r="J638" s="61"/>
      <c r="K638" s="61"/>
      <c r="L638" s="61"/>
      <c r="M638" s="61"/>
      <c r="N638" s="61"/>
    </row>
    <row r="639" spans="1:14" x14ac:dyDescent="0.25">
      <c r="A639" s="61"/>
      <c r="B639" s="61"/>
      <c r="C639" s="61"/>
      <c r="D639" s="61"/>
      <c r="E639" s="61"/>
      <c r="F639" s="61"/>
      <c r="G639" s="61"/>
      <c r="H639" s="61"/>
      <c r="I639" s="61"/>
      <c r="J639" s="61"/>
      <c r="K639" s="61"/>
      <c r="L639" s="61"/>
      <c r="M639" s="61"/>
      <c r="N639" s="61"/>
    </row>
    <row r="640" spans="1:14" x14ac:dyDescent="0.25">
      <c r="A640" s="61"/>
      <c r="B640" s="61"/>
      <c r="C640" s="61"/>
      <c r="D640" s="61"/>
      <c r="E640" s="61"/>
      <c r="F640" s="61"/>
      <c r="G640" s="61"/>
      <c r="H640" s="61"/>
      <c r="I640" s="61"/>
      <c r="J640" s="61"/>
      <c r="K640" s="61"/>
      <c r="L640" s="61"/>
      <c r="M640" s="61"/>
      <c r="N640" s="61"/>
    </row>
    <row r="641" spans="1:14" x14ac:dyDescent="0.25">
      <c r="A641" s="61"/>
      <c r="B641" s="61"/>
      <c r="C641" s="61"/>
      <c r="D641" s="61"/>
      <c r="E641" s="61"/>
      <c r="F641" s="61"/>
      <c r="G641" s="61"/>
      <c r="H641" s="61"/>
      <c r="I641" s="61"/>
      <c r="J641" s="61"/>
      <c r="K641" s="61"/>
      <c r="L641" s="61"/>
      <c r="M641" s="61"/>
      <c r="N641" s="61"/>
    </row>
    <row r="642" spans="1:14" x14ac:dyDescent="0.25">
      <c r="A642" s="61"/>
      <c r="B642" s="61"/>
      <c r="C642" s="61"/>
      <c r="D642" s="61"/>
      <c r="E642" s="61"/>
      <c r="F642" s="61"/>
      <c r="G642" s="61"/>
      <c r="H642" s="61"/>
      <c r="I642" s="61"/>
      <c r="J642" s="61"/>
      <c r="K642" s="61"/>
      <c r="L642" s="61"/>
      <c r="M642" s="61"/>
      <c r="N642" s="61"/>
    </row>
    <row r="643" spans="1:14" x14ac:dyDescent="0.25">
      <c r="A643" s="61"/>
      <c r="B643" s="61"/>
      <c r="C643" s="61"/>
      <c r="D643" s="61"/>
      <c r="E643" s="61"/>
      <c r="F643" s="61"/>
      <c r="G643" s="61"/>
      <c r="H643" s="61"/>
      <c r="I643" s="61"/>
      <c r="J643" s="61"/>
      <c r="K643" s="61"/>
      <c r="L643" s="61"/>
      <c r="M643" s="61"/>
      <c r="N643" s="61"/>
    </row>
    <row r="644" spans="1:14" x14ac:dyDescent="0.25">
      <c r="A644" s="61"/>
      <c r="B644" s="61"/>
      <c r="C644" s="61"/>
      <c r="D644" s="61"/>
      <c r="E644" s="61"/>
      <c r="F644" s="61"/>
      <c r="G644" s="61"/>
      <c r="H644" s="61"/>
      <c r="I644" s="61"/>
      <c r="J644" s="61"/>
      <c r="K644" s="61"/>
      <c r="L644" s="61"/>
      <c r="M644" s="61"/>
      <c r="N644" s="61"/>
    </row>
    <row r="645" spans="1:14" x14ac:dyDescent="0.25">
      <c r="A645" s="61"/>
      <c r="B645" s="61"/>
      <c r="C645" s="61"/>
      <c r="D645" s="61"/>
      <c r="E645" s="61"/>
      <c r="F645" s="61"/>
      <c r="G645" s="61"/>
      <c r="H645" s="61"/>
      <c r="I645" s="61"/>
      <c r="J645" s="61"/>
      <c r="K645" s="61"/>
      <c r="L645" s="61"/>
      <c r="M645" s="61"/>
      <c r="N645" s="61"/>
    </row>
    <row r="646" spans="1:14" x14ac:dyDescent="0.25">
      <c r="A646" s="61"/>
      <c r="B646" s="61"/>
      <c r="C646" s="61"/>
      <c r="D646" s="61"/>
      <c r="E646" s="61"/>
      <c r="F646" s="61"/>
      <c r="G646" s="61"/>
      <c r="H646" s="61"/>
      <c r="I646" s="61"/>
      <c r="J646" s="61"/>
      <c r="K646" s="61"/>
      <c r="L646" s="61"/>
      <c r="M646" s="61"/>
      <c r="N646" s="61"/>
    </row>
    <row r="647" spans="1:14" x14ac:dyDescent="0.25">
      <c r="A647" s="61"/>
      <c r="B647" s="61"/>
      <c r="C647" s="61"/>
      <c r="D647" s="61"/>
      <c r="E647" s="61"/>
      <c r="F647" s="61"/>
      <c r="G647" s="61"/>
      <c r="H647" s="61"/>
      <c r="I647" s="61"/>
      <c r="J647" s="61"/>
      <c r="K647" s="61"/>
      <c r="L647" s="61"/>
      <c r="M647" s="61"/>
      <c r="N647" s="61"/>
    </row>
    <row r="648" spans="1:14" x14ac:dyDescent="0.25">
      <c r="A648" s="61"/>
      <c r="B648" s="61"/>
      <c r="C648" s="61"/>
      <c r="D648" s="61"/>
      <c r="E648" s="61"/>
      <c r="F648" s="61"/>
      <c r="G648" s="61"/>
      <c r="H648" s="61"/>
      <c r="I648" s="61"/>
      <c r="J648" s="61"/>
      <c r="K648" s="61"/>
      <c r="L648" s="61"/>
      <c r="M648" s="61"/>
      <c r="N648" s="61"/>
    </row>
    <row r="649" spans="1:14" x14ac:dyDescent="0.25">
      <c r="A649" s="61"/>
      <c r="B649" s="61"/>
      <c r="C649" s="61"/>
      <c r="D649" s="61"/>
      <c r="E649" s="61"/>
      <c r="F649" s="61"/>
      <c r="G649" s="61"/>
      <c r="H649" s="61"/>
      <c r="I649" s="61"/>
      <c r="J649" s="61"/>
      <c r="K649" s="61"/>
      <c r="L649" s="61"/>
      <c r="M649" s="61"/>
      <c r="N649" s="61"/>
    </row>
    <row r="650" spans="1:14" x14ac:dyDescent="0.25">
      <c r="A650" s="61"/>
      <c r="B650" s="61"/>
      <c r="C650" s="61"/>
      <c r="D650" s="61"/>
      <c r="E650" s="61"/>
      <c r="F650" s="61"/>
      <c r="G650" s="61"/>
      <c r="H650" s="61"/>
      <c r="I650" s="61"/>
      <c r="J650" s="61"/>
      <c r="K650" s="61"/>
      <c r="L650" s="61"/>
      <c r="M650" s="61"/>
      <c r="N650" s="61"/>
    </row>
    <row r="651" spans="1:14" x14ac:dyDescent="0.25">
      <c r="A651" s="61"/>
      <c r="B651" s="61"/>
      <c r="C651" s="61"/>
      <c r="D651" s="61"/>
      <c r="E651" s="61"/>
      <c r="F651" s="61"/>
      <c r="G651" s="61"/>
      <c r="H651" s="61"/>
      <c r="I651" s="61"/>
      <c r="J651" s="61"/>
      <c r="K651" s="61"/>
      <c r="L651" s="61"/>
      <c r="M651" s="61"/>
      <c r="N651" s="61"/>
    </row>
    <row r="652" spans="1:14" x14ac:dyDescent="0.25">
      <c r="A652" s="61"/>
      <c r="B652" s="61"/>
      <c r="C652" s="61"/>
      <c r="D652" s="61"/>
      <c r="E652" s="61"/>
      <c r="F652" s="61"/>
      <c r="G652" s="61"/>
      <c r="H652" s="61"/>
      <c r="I652" s="61"/>
      <c r="J652" s="61"/>
      <c r="K652" s="61"/>
      <c r="L652" s="61"/>
      <c r="M652" s="61"/>
      <c r="N652" s="61"/>
    </row>
    <row r="653" spans="1:14" x14ac:dyDescent="0.25">
      <c r="A653" s="61"/>
      <c r="B653" s="61"/>
      <c r="C653" s="61"/>
      <c r="D653" s="61"/>
      <c r="E653" s="61"/>
      <c r="F653" s="61"/>
      <c r="G653" s="61"/>
      <c r="H653" s="61"/>
      <c r="I653" s="61"/>
      <c r="J653" s="61"/>
      <c r="K653" s="61"/>
      <c r="L653" s="61"/>
      <c r="M653" s="61"/>
      <c r="N653" s="61"/>
    </row>
    <row r="654" spans="1:14" x14ac:dyDescent="0.25">
      <c r="A654" s="61"/>
      <c r="B654" s="61"/>
      <c r="C654" s="61"/>
      <c r="D654" s="61"/>
      <c r="E654" s="61"/>
      <c r="F654" s="61"/>
      <c r="G654" s="61"/>
      <c r="H654" s="61"/>
      <c r="I654" s="61"/>
      <c r="J654" s="61"/>
      <c r="K654" s="61"/>
      <c r="L654" s="61"/>
      <c r="M654" s="61"/>
      <c r="N654" s="61"/>
    </row>
    <row r="655" spans="1:14" x14ac:dyDescent="0.25">
      <c r="A655" s="61"/>
      <c r="B655" s="61"/>
      <c r="C655" s="61"/>
      <c r="D655" s="61"/>
      <c r="E655" s="61"/>
      <c r="F655" s="61"/>
      <c r="G655" s="61"/>
      <c r="H655" s="61"/>
      <c r="I655" s="61"/>
      <c r="J655" s="61"/>
      <c r="K655" s="61"/>
      <c r="L655" s="61"/>
      <c r="M655" s="61"/>
      <c r="N655" s="61"/>
    </row>
    <row r="656" spans="1:14" x14ac:dyDescent="0.25">
      <c r="A656" s="61"/>
      <c r="B656" s="61"/>
      <c r="C656" s="61"/>
      <c r="D656" s="61"/>
      <c r="E656" s="61"/>
      <c r="F656" s="61"/>
      <c r="G656" s="61"/>
      <c r="H656" s="61"/>
      <c r="I656" s="61"/>
      <c r="J656" s="61"/>
      <c r="K656" s="61"/>
      <c r="L656" s="61"/>
      <c r="M656" s="61"/>
      <c r="N656" s="61"/>
    </row>
    <row r="657" spans="1:14" x14ac:dyDescent="0.25">
      <c r="A657" s="61"/>
      <c r="B657" s="61"/>
      <c r="C657" s="61"/>
      <c r="D657" s="61"/>
      <c r="E657" s="61"/>
      <c r="F657" s="61"/>
      <c r="G657" s="61"/>
      <c r="H657" s="61"/>
      <c r="I657" s="61"/>
      <c r="J657" s="61"/>
      <c r="K657" s="61"/>
      <c r="L657" s="61"/>
      <c r="M657" s="61"/>
      <c r="N657" s="61"/>
    </row>
    <row r="658" spans="1:14" x14ac:dyDescent="0.25">
      <c r="A658" s="61"/>
      <c r="B658" s="61"/>
      <c r="C658" s="61"/>
      <c r="D658" s="61"/>
      <c r="E658" s="61"/>
      <c r="F658" s="61"/>
      <c r="G658" s="61"/>
      <c r="H658" s="61"/>
      <c r="I658" s="61"/>
      <c r="J658" s="61"/>
      <c r="K658" s="61"/>
      <c r="L658" s="61"/>
      <c r="M658" s="61"/>
      <c r="N658" s="61"/>
    </row>
    <row r="659" spans="1:14" x14ac:dyDescent="0.25">
      <c r="A659" s="61"/>
      <c r="B659" s="61"/>
      <c r="C659" s="61"/>
      <c r="D659" s="61"/>
      <c r="E659" s="61"/>
      <c r="F659" s="61"/>
      <c r="G659" s="61"/>
      <c r="H659" s="61"/>
      <c r="I659" s="61"/>
      <c r="J659" s="61"/>
      <c r="K659" s="61"/>
      <c r="L659" s="61"/>
      <c r="M659" s="61"/>
      <c r="N659" s="61"/>
    </row>
    <row r="660" spans="1:14" x14ac:dyDescent="0.25">
      <c r="A660" s="61"/>
      <c r="B660" s="61"/>
      <c r="C660" s="61"/>
      <c r="D660" s="61"/>
      <c r="E660" s="61"/>
      <c r="F660" s="61"/>
      <c r="G660" s="61"/>
      <c r="H660" s="61"/>
      <c r="I660" s="61"/>
      <c r="J660" s="61"/>
      <c r="K660" s="61"/>
      <c r="L660" s="61"/>
      <c r="M660" s="61"/>
      <c r="N660" s="61"/>
    </row>
    <row r="661" spans="1:14" x14ac:dyDescent="0.25">
      <c r="A661" s="61"/>
      <c r="B661" s="61"/>
      <c r="C661" s="61"/>
      <c r="D661" s="61"/>
      <c r="E661" s="61"/>
      <c r="F661" s="61"/>
      <c r="G661" s="61"/>
      <c r="H661" s="61"/>
      <c r="I661" s="61"/>
      <c r="J661" s="61"/>
      <c r="K661" s="61"/>
      <c r="L661" s="61"/>
      <c r="M661" s="61"/>
      <c r="N661" s="61"/>
    </row>
    <row r="662" spans="1:14" x14ac:dyDescent="0.25">
      <c r="A662" s="61"/>
      <c r="B662" s="61"/>
      <c r="C662" s="61"/>
      <c r="D662" s="61"/>
      <c r="E662" s="61"/>
      <c r="F662" s="61"/>
      <c r="G662" s="61"/>
      <c r="H662" s="61"/>
      <c r="I662" s="61"/>
      <c r="J662" s="61"/>
      <c r="K662" s="61"/>
      <c r="L662" s="61"/>
      <c r="M662" s="61"/>
      <c r="N662" s="61"/>
    </row>
    <row r="663" spans="1:14" x14ac:dyDescent="0.25">
      <c r="A663" s="61"/>
      <c r="B663" s="61"/>
      <c r="C663" s="61"/>
      <c r="D663" s="61"/>
      <c r="E663" s="61"/>
      <c r="F663" s="61"/>
      <c r="G663" s="61"/>
      <c r="H663" s="61"/>
      <c r="I663" s="61"/>
      <c r="J663" s="61"/>
      <c r="K663" s="61"/>
      <c r="L663" s="61"/>
      <c r="M663" s="61"/>
      <c r="N663" s="61"/>
    </row>
    <row r="664" spans="1:14" x14ac:dyDescent="0.25">
      <c r="A664" s="61"/>
      <c r="B664" s="61"/>
      <c r="C664" s="61"/>
      <c r="D664" s="61"/>
      <c r="E664" s="61"/>
      <c r="F664" s="61"/>
      <c r="G664" s="61"/>
      <c r="H664" s="61"/>
      <c r="I664" s="61"/>
      <c r="J664" s="61"/>
      <c r="K664" s="61"/>
      <c r="L664" s="61"/>
      <c r="M664" s="61"/>
      <c r="N664" s="61"/>
    </row>
    <row r="665" spans="1:14" x14ac:dyDescent="0.25">
      <c r="A665" s="61"/>
      <c r="B665" s="61"/>
      <c r="C665" s="61"/>
      <c r="D665" s="61"/>
      <c r="E665" s="61"/>
      <c r="F665" s="61"/>
      <c r="G665" s="61"/>
      <c r="H665" s="61"/>
      <c r="I665" s="61"/>
      <c r="J665" s="61"/>
      <c r="K665" s="61"/>
      <c r="L665" s="61"/>
      <c r="M665" s="61"/>
      <c r="N665" s="61"/>
    </row>
    <row r="666" spans="1:14" x14ac:dyDescent="0.25">
      <c r="A666" s="61"/>
      <c r="B666" s="61"/>
      <c r="C666" s="61"/>
      <c r="D666" s="61"/>
      <c r="E666" s="61"/>
      <c r="F666" s="61"/>
      <c r="G666" s="61"/>
      <c r="H666" s="61"/>
      <c r="I666" s="61"/>
      <c r="J666" s="61"/>
      <c r="K666" s="61"/>
      <c r="L666" s="61"/>
      <c r="M666" s="61"/>
      <c r="N666" s="61"/>
    </row>
    <row r="667" spans="1:14" x14ac:dyDescent="0.25">
      <c r="A667" s="61"/>
      <c r="B667" s="61"/>
      <c r="C667" s="61"/>
      <c r="D667" s="61"/>
      <c r="E667" s="61"/>
      <c r="F667" s="61"/>
      <c r="G667" s="61"/>
      <c r="H667" s="61"/>
      <c r="I667" s="61"/>
      <c r="J667" s="61"/>
      <c r="K667" s="61"/>
      <c r="L667" s="61"/>
      <c r="M667" s="61"/>
      <c r="N667" s="61"/>
    </row>
    <row r="668" spans="1:14" x14ac:dyDescent="0.25">
      <c r="A668" s="61"/>
      <c r="B668" s="61"/>
      <c r="C668" s="61"/>
      <c r="D668" s="61"/>
      <c r="E668" s="61"/>
      <c r="F668" s="61"/>
      <c r="G668" s="61"/>
      <c r="H668" s="61"/>
      <c r="I668" s="61"/>
      <c r="J668" s="61"/>
      <c r="K668" s="61"/>
      <c r="L668" s="61"/>
      <c r="M668" s="61"/>
      <c r="N668" s="61"/>
    </row>
    <row r="669" spans="1:14" x14ac:dyDescent="0.25">
      <c r="A669" s="61"/>
      <c r="B669" s="61"/>
      <c r="C669" s="61"/>
      <c r="D669" s="61"/>
      <c r="E669" s="61"/>
      <c r="F669" s="61"/>
      <c r="G669" s="61"/>
      <c r="H669" s="61"/>
      <c r="I669" s="61"/>
      <c r="J669" s="61"/>
      <c r="K669" s="61"/>
      <c r="L669" s="61"/>
      <c r="M669" s="61"/>
      <c r="N669" s="61"/>
    </row>
    <row r="670" spans="1:14" x14ac:dyDescent="0.25">
      <c r="A670" s="61"/>
      <c r="B670" s="61"/>
      <c r="C670" s="61"/>
      <c r="D670" s="61"/>
      <c r="E670" s="61"/>
      <c r="F670" s="61"/>
      <c r="G670" s="61"/>
      <c r="H670" s="61"/>
      <c r="I670" s="61"/>
      <c r="J670" s="61"/>
      <c r="K670" s="61"/>
      <c r="L670" s="61"/>
      <c r="M670" s="61"/>
      <c r="N670" s="61"/>
    </row>
    <row r="671" spans="1:14" x14ac:dyDescent="0.25">
      <c r="A671" s="61"/>
      <c r="B671" s="61"/>
      <c r="C671" s="61"/>
      <c r="D671" s="61"/>
      <c r="E671" s="61"/>
      <c r="F671" s="61"/>
      <c r="G671" s="61"/>
      <c r="H671" s="61"/>
      <c r="I671" s="61"/>
      <c r="J671" s="61"/>
      <c r="K671" s="61"/>
      <c r="L671" s="61"/>
      <c r="M671" s="61"/>
      <c r="N671" s="61"/>
    </row>
    <row r="672" spans="1:14" x14ac:dyDescent="0.25">
      <c r="A672" s="61"/>
      <c r="B672" s="61"/>
      <c r="C672" s="61"/>
      <c r="D672" s="61"/>
      <c r="E672" s="61"/>
      <c r="F672" s="61"/>
      <c r="G672" s="61"/>
      <c r="H672" s="61"/>
      <c r="I672" s="61"/>
      <c r="J672" s="61"/>
      <c r="K672" s="61"/>
      <c r="L672" s="61"/>
      <c r="M672" s="61"/>
      <c r="N672" s="61"/>
    </row>
    <row r="673" spans="1:14" x14ac:dyDescent="0.25">
      <c r="A673" s="61"/>
      <c r="B673" s="61"/>
      <c r="C673" s="61"/>
      <c r="D673" s="61"/>
      <c r="E673" s="61"/>
      <c r="F673" s="61"/>
      <c r="G673" s="61"/>
      <c r="H673" s="61"/>
      <c r="I673" s="61"/>
      <c r="J673" s="61"/>
      <c r="K673" s="61"/>
      <c r="L673" s="61"/>
      <c r="M673" s="61"/>
      <c r="N673" s="61"/>
    </row>
    <row r="674" spans="1:14" x14ac:dyDescent="0.25">
      <c r="A674" s="61"/>
      <c r="B674" s="61"/>
      <c r="C674" s="61"/>
      <c r="D674" s="61"/>
      <c r="E674" s="61"/>
      <c r="F674" s="61"/>
      <c r="G674" s="61"/>
      <c r="H674" s="61"/>
      <c r="I674" s="61"/>
      <c r="J674" s="61"/>
      <c r="K674" s="61"/>
      <c r="L674" s="61"/>
      <c r="M674" s="61"/>
      <c r="N674" s="61"/>
    </row>
    <row r="675" spans="1:14" x14ac:dyDescent="0.25">
      <c r="A675" s="61"/>
      <c r="B675" s="61"/>
      <c r="C675" s="61"/>
      <c r="D675" s="61"/>
      <c r="E675" s="61"/>
      <c r="F675" s="61"/>
      <c r="G675" s="61"/>
      <c r="H675" s="61"/>
      <c r="I675" s="61"/>
      <c r="J675" s="61"/>
      <c r="K675" s="61"/>
      <c r="L675" s="61"/>
      <c r="M675" s="61"/>
      <c r="N675" s="61"/>
    </row>
    <row r="676" spans="1:14" x14ac:dyDescent="0.25">
      <c r="A676" s="61"/>
      <c r="B676" s="61"/>
      <c r="C676" s="61"/>
      <c r="D676" s="61"/>
      <c r="E676" s="61"/>
      <c r="F676" s="61"/>
      <c r="G676" s="61"/>
      <c r="H676" s="61"/>
      <c r="I676" s="61"/>
      <c r="J676" s="61"/>
      <c r="K676" s="61"/>
      <c r="L676" s="61"/>
      <c r="M676" s="61"/>
      <c r="N676" s="61"/>
    </row>
    <row r="677" spans="1:14" x14ac:dyDescent="0.25">
      <c r="A677" s="61"/>
      <c r="B677" s="61"/>
      <c r="C677" s="61"/>
      <c r="D677" s="61"/>
      <c r="E677" s="61"/>
      <c r="F677" s="61"/>
      <c r="G677" s="61"/>
      <c r="H677" s="61"/>
      <c r="I677" s="61"/>
      <c r="J677" s="61"/>
      <c r="K677" s="61"/>
      <c r="L677" s="61"/>
      <c r="M677" s="61"/>
      <c r="N677" s="61"/>
    </row>
    <row r="678" spans="1:14" x14ac:dyDescent="0.25">
      <c r="A678" s="61"/>
      <c r="B678" s="61"/>
      <c r="C678" s="61"/>
      <c r="D678" s="61"/>
      <c r="E678" s="61"/>
      <c r="F678" s="61"/>
      <c r="G678" s="61"/>
      <c r="H678" s="61"/>
      <c r="I678" s="61"/>
      <c r="J678" s="61"/>
      <c r="K678" s="61"/>
      <c r="L678" s="61"/>
      <c r="M678" s="61"/>
      <c r="N678" s="61"/>
    </row>
    <row r="679" spans="1:14" x14ac:dyDescent="0.25">
      <c r="A679" s="61"/>
      <c r="B679" s="61"/>
      <c r="C679" s="61"/>
      <c r="D679" s="61"/>
      <c r="E679" s="61"/>
      <c r="F679" s="61"/>
      <c r="G679" s="61"/>
      <c r="H679" s="61"/>
      <c r="I679" s="61"/>
      <c r="J679" s="61"/>
      <c r="K679" s="61"/>
      <c r="L679" s="61"/>
      <c r="M679" s="61"/>
      <c r="N679" s="61"/>
    </row>
    <row r="680" spans="1:14" x14ac:dyDescent="0.25">
      <c r="A680" s="61"/>
      <c r="B680" s="61"/>
      <c r="C680" s="61"/>
      <c r="D680" s="61"/>
      <c r="E680" s="61"/>
      <c r="F680" s="61"/>
      <c r="G680" s="61"/>
      <c r="H680" s="61"/>
      <c r="I680" s="61"/>
      <c r="J680" s="61"/>
      <c r="K680" s="61"/>
      <c r="L680" s="61"/>
      <c r="M680" s="61"/>
      <c r="N680" s="61"/>
    </row>
    <row r="681" spans="1:14" x14ac:dyDescent="0.25">
      <c r="A681" s="61"/>
      <c r="B681" s="61"/>
      <c r="C681" s="61"/>
      <c r="D681" s="61"/>
      <c r="E681" s="61"/>
      <c r="F681" s="61"/>
      <c r="G681" s="61"/>
      <c r="H681" s="61"/>
      <c r="I681" s="61"/>
      <c r="J681" s="61"/>
      <c r="K681" s="61"/>
      <c r="L681" s="61"/>
      <c r="M681" s="61"/>
      <c r="N681" s="61"/>
    </row>
    <row r="682" spans="1:14" x14ac:dyDescent="0.25">
      <c r="A682" s="61"/>
      <c r="B682" s="61"/>
      <c r="C682" s="61"/>
      <c r="D682" s="61"/>
      <c r="E682" s="61"/>
      <c r="F682" s="61"/>
      <c r="G682" s="61"/>
      <c r="H682" s="61"/>
      <c r="I682" s="61"/>
      <c r="J682" s="61"/>
      <c r="K682" s="61"/>
      <c r="L682" s="61"/>
      <c r="M682" s="61"/>
      <c r="N682" s="61"/>
    </row>
    <row r="683" spans="1:14" x14ac:dyDescent="0.25">
      <c r="A683" s="61"/>
      <c r="B683" s="61"/>
      <c r="C683" s="61"/>
      <c r="D683" s="61"/>
      <c r="E683" s="61"/>
      <c r="F683" s="61"/>
      <c r="G683" s="61"/>
      <c r="H683" s="61"/>
      <c r="I683" s="61"/>
      <c r="J683" s="61"/>
      <c r="K683" s="61"/>
      <c r="L683" s="61"/>
      <c r="M683" s="61"/>
      <c r="N683" s="61"/>
    </row>
    <row r="684" spans="1:14" x14ac:dyDescent="0.25">
      <c r="A684" s="61"/>
      <c r="B684" s="61"/>
      <c r="C684" s="61"/>
      <c r="D684" s="61"/>
      <c r="E684" s="61"/>
      <c r="F684" s="61"/>
      <c r="G684" s="61"/>
      <c r="H684" s="61"/>
      <c r="I684" s="61"/>
      <c r="J684" s="61"/>
      <c r="K684" s="61"/>
      <c r="L684" s="61"/>
      <c r="M684" s="61"/>
      <c r="N684" s="61"/>
    </row>
    <row r="685" spans="1:14" x14ac:dyDescent="0.25">
      <c r="A685" s="61"/>
      <c r="B685" s="61"/>
      <c r="C685" s="61"/>
      <c r="D685" s="61"/>
      <c r="E685" s="61"/>
      <c r="F685" s="61"/>
      <c r="G685" s="61"/>
      <c r="H685" s="61"/>
      <c r="I685" s="61"/>
      <c r="J685" s="61"/>
      <c r="K685" s="61"/>
      <c r="L685" s="61"/>
      <c r="M685" s="61"/>
      <c r="N685" s="61"/>
    </row>
    <row r="686" spans="1:14" x14ac:dyDescent="0.25">
      <c r="A686" s="61"/>
      <c r="B686" s="61"/>
      <c r="C686" s="61"/>
      <c r="D686" s="61"/>
      <c r="E686" s="61"/>
      <c r="F686" s="61"/>
      <c r="G686" s="61"/>
      <c r="H686" s="61"/>
      <c r="I686" s="61"/>
      <c r="J686" s="61"/>
      <c r="K686" s="61"/>
      <c r="L686" s="61"/>
      <c r="M686" s="61"/>
      <c r="N686" s="61"/>
    </row>
    <row r="687" spans="1:14" x14ac:dyDescent="0.25">
      <c r="A687" s="61"/>
      <c r="B687" s="61"/>
      <c r="C687" s="61"/>
      <c r="D687" s="61"/>
      <c r="E687" s="61"/>
      <c r="F687" s="61"/>
      <c r="G687" s="61"/>
      <c r="H687" s="61"/>
      <c r="I687" s="61"/>
      <c r="J687" s="61"/>
      <c r="K687" s="61"/>
      <c r="L687" s="61"/>
      <c r="M687" s="61"/>
      <c r="N687" s="61"/>
    </row>
    <row r="688" spans="1:14" x14ac:dyDescent="0.25">
      <c r="A688" s="61"/>
      <c r="B688" s="61"/>
      <c r="C688" s="61"/>
      <c r="D688" s="61"/>
      <c r="E688" s="61"/>
      <c r="F688" s="61"/>
      <c r="G688" s="61"/>
      <c r="H688" s="61"/>
      <c r="I688" s="61"/>
      <c r="J688" s="61"/>
      <c r="K688" s="61"/>
      <c r="L688" s="61"/>
      <c r="M688" s="61"/>
      <c r="N688" s="61"/>
    </row>
    <row r="689" spans="1:14" x14ac:dyDescent="0.25">
      <c r="A689" s="61"/>
      <c r="B689" s="61"/>
      <c r="C689" s="61"/>
      <c r="D689" s="61"/>
      <c r="E689" s="61"/>
      <c r="F689" s="61"/>
      <c r="G689" s="61"/>
      <c r="H689" s="61"/>
      <c r="I689" s="61"/>
      <c r="J689" s="61"/>
      <c r="K689" s="61"/>
      <c r="L689" s="61"/>
      <c r="M689" s="61"/>
      <c r="N689" s="61"/>
    </row>
    <row r="690" spans="1:14" x14ac:dyDescent="0.25">
      <c r="A690" s="61"/>
      <c r="B690" s="61"/>
      <c r="C690" s="61"/>
      <c r="D690" s="61"/>
      <c r="E690" s="61"/>
      <c r="F690" s="61"/>
      <c r="G690" s="61"/>
      <c r="H690" s="61"/>
      <c r="I690" s="61"/>
      <c r="J690" s="61"/>
      <c r="K690" s="61"/>
      <c r="L690" s="61"/>
      <c r="M690" s="61"/>
      <c r="N690" s="61"/>
    </row>
    <row r="691" spans="1:14" x14ac:dyDescent="0.25">
      <c r="A691" s="61"/>
      <c r="B691" s="61"/>
      <c r="C691" s="61"/>
      <c r="D691" s="61"/>
      <c r="E691" s="61"/>
      <c r="F691" s="61"/>
      <c r="G691" s="61"/>
      <c r="H691" s="61"/>
      <c r="I691" s="61"/>
      <c r="J691" s="61"/>
      <c r="K691" s="61"/>
      <c r="L691" s="61"/>
      <c r="M691" s="61"/>
      <c r="N691" s="61"/>
    </row>
    <row r="692" spans="1:14" x14ac:dyDescent="0.25">
      <c r="A692" s="61"/>
      <c r="B692" s="61"/>
      <c r="C692" s="61"/>
      <c r="D692" s="61"/>
      <c r="E692" s="61"/>
      <c r="F692" s="61"/>
      <c r="G692" s="61"/>
      <c r="H692" s="61"/>
      <c r="I692" s="61"/>
      <c r="J692" s="61"/>
      <c r="K692" s="61"/>
      <c r="L692" s="61"/>
      <c r="M692" s="61"/>
      <c r="N692" s="61"/>
    </row>
    <row r="693" spans="1:14" x14ac:dyDescent="0.25">
      <c r="A693" s="61"/>
      <c r="B693" s="61"/>
      <c r="C693" s="61"/>
      <c r="D693" s="61"/>
      <c r="E693" s="61"/>
      <c r="F693" s="61"/>
      <c r="G693" s="61"/>
      <c r="H693" s="61"/>
      <c r="I693" s="61"/>
      <c r="J693" s="61"/>
      <c r="K693" s="61"/>
      <c r="L693" s="61"/>
      <c r="M693" s="61"/>
      <c r="N693" s="61"/>
    </row>
    <row r="694" spans="1:14" x14ac:dyDescent="0.25">
      <c r="A694" s="61"/>
      <c r="B694" s="61"/>
      <c r="C694" s="61"/>
      <c r="D694" s="61"/>
      <c r="E694" s="61"/>
      <c r="F694" s="61"/>
      <c r="G694" s="61"/>
      <c r="H694" s="61"/>
      <c r="I694" s="61"/>
      <c r="J694" s="61"/>
      <c r="K694" s="61"/>
      <c r="L694" s="61"/>
      <c r="M694" s="61"/>
      <c r="N694" s="61"/>
    </row>
    <row r="695" spans="1:14" x14ac:dyDescent="0.25">
      <c r="A695" s="61"/>
      <c r="B695" s="61"/>
      <c r="C695" s="61"/>
      <c r="D695" s="61"/>
      <c r="E695" s="61"/>
      <c r="F695" s="61"/>
      <c r="G695" s="61"/>
      <c r="H695" s="61"/>
      <c r="I695" s="61"/>
      <c r="J695" s="61"/>
      <c r="K695" s="61"/>
      <c r="L695" s="61"/>
      <c r="M695" s="61"/>
      <c r="N695" s="61"/>
    </row>
    <row r="696" spans="1:14" x14ac:dyDescent="0.25">
      <c r="A696" s="61"/>
      <c r="B696" s="61"/>
      <c r="C696" s="61"/>
      <c r="D696" s="61"/>
      <c r="E696" s="61"/>
      <c r="F696" s="61"/>
      <c r="G696" s="61"/>
      <c r="H696" s="61"/>
      <c r="I696" s="61"/>
      <c r="J696" s="61"/>
      <c r="K696" s="61"/>
      <c r="L696" s="61"/>
      <c r="M696" s="61"/>
      <c r="N696" s="61"/>
    </row>
    <row r="697" spans="1:14" x14ac:dyDescent="0.25">
      <c r="A697" s="61"/>
      <c r="B697" s="61"/>
      <c r="C697" s="61"/>
      <c r="D697" s="61"/>
      <c r="E697" s="61"/>
      <c r="F697" s="61"/>
      <c r="G697" s="61"/>
      <c r="H697" s="61"/>
      <c r="I697" s="61"/>
      <c r="J697" s="61"/>
      <c r="K697" s="61"/>
      <c r="L697" s="61"/>
      <c r="M697" s="61"/>
      <c r="N697" s="61"/>
    </row>
    <row r="698" spans="1:14" x14ac:dyDescent="0.25">
      <c r="A698" s="61"/>
      <c r="B698" s="61"/>
      <c r="C698" s="61"/>
      <c r="D698" s="61"/>
      <c r="E698" s="61"/>
      <c r="F698" s="61"/>
      <c r="G698" s="61"/>
      <c r="H698" s="61"/>
      <c r="I698" s="61"/>
      <c r="J698" s="61"/>
      <c r="K698" s="61"/>
      <c r="L698" s="61"/>
      <c r="M698" s="61"/>
      <c r="N698" s="61"/>
    </row>
    <row r="699" spans="1:14" x14ac:dyDescent="0.25">
      <c r="A699" s="61"/>
      <c r="B699" s="61"/>
      <c r="C699" s="61"/>
      <c r="D699" s="61"/>
      <c r="E699" s="61"/>
      <c r="F699" s="61"/>
      <c r="G699" s="61"/>
      <c r="H699" s="61"/>
      <c r="I699" s="61"/>
      <c r="J699" s="61"/>
      <c r="K699" s="61"/>
      <c r="L699" s="61"/>
      <c r="M699" s="61"/>
      <c r="N699" s="61"/>
    </row>
    <row r="700" spans="1:14" x14ac:dyDescent="0.25">
      <c r="A700" s="61"/>
      <c r="B700" s="61"/>
      <c r="C700" s="61"/>
      <c r="D700" s="61"/>
      <c r="E700" s="61"/>
      <c r="F700" s="61"/>
      <c r="G700" s="61"/>
      <c r="H700" s="61"/>
      <c r="I700" s="61"/>
      <c r="J700" s="61"/>
      <c r="K700" s="61"/>
      <c r="L700" s="61"/>
      <c r="M700" s="61"/>
      <c r="N700" s="61"/>
    </row>
    <row r="701" spans="1:14" x14ac:dyDescent="0.25">
      <c r="A701" s="61"/>
      <c r="B701" s="61"/>
      <c r="C701" s="61"/>
      <c r="D701" s="61"/>
      <c r="E701" s="61"/>
      <c r="F701" s="61"/>
      <c r="G701" s="61"/>
      <c r="H701" s="61"/>
      <c r="I701" s="61"/>
      <c r="J701" s="61"/>
      <c r="K701" s="61"/>
      <c r="L701" s="61"/>
      <c r="M701" s="61"/>
      <c r="N701" s="61"/>
    </row>
    <row r="702" spans="1:14" x14ac:dyDescent="0.25">
      <c r="A702" s="61"/>
      <c r="B702" s="61"/>
      <c r="C702" s="61"/>
      <c r="D702" s="61"/>
      <c r="E702" s="61"/>
      <c r="F702" s="61"/>
      <c r="G702" s="61"/>
      <c r="H702" s="61"/>
      <c r="I702" s="61"/>
      <c r="J702" s="61"/>
      <c r="K702" s="61"/>
      <c r="L702" s="61"/>
      <c r="M702" s="61"/>
      <c r="N702" s="61"/>
    </row>
    <row r="703" spans="1:14" x14ac:dyDescent="0.25">
      <c r="A703" s="61"/>
      <c r="B703" s="61"/>
      <c r="C703" s="61"/>
      <c r="D703" s="61"/>
      <c r="E703" s="61"/>
      <c r="F703" s="61"/>
      <c r="G703" s="61"/>
      <c r="H703" s="61"/>
      <c r="I703" s="61"/>
      <c r="J703" s="61"/>
      <c r="K703" s="61"/>
      <c r="L703" s="61"/>
      <c r="M703" s="61"/>
      <c r="N703" s="61"/>
    </row>
    <row r="704" spans="1:14" x14ac:dyDescent="0.25">
      <c r="A704" s="61"/>
      <c r="B704" s="61"/>
      <c r="C704" s="61"/>
      <c r="D704" s="61"/>
      <c r="E704" s="61"/>
      <c r="F704" s="61"/>
      <c r="G704" s="61"/>
      <c r="H704" s="61"/>
      <c r="I704" s="61"/>
      <c r="J704" s="61"/>
      <c r="K704" s="61"/>
      <c r="L704" s="61"/>
      <c r="M704" s="61"/>
      <c r="N704" s="61"/>
    </row>
    <row r="705" spans="1:14" x14ac:dyDescent="0.25">
      <c r="A705" s="61"/>
      <c r="B705" s="61"/>
      <c r="C705" s="61"/>
      <c r="D705" s="61"/>
      <c r="E705" s="61"/>
      <c r="F705" s="61"/>
      <c r="G705" s="61"/>
      <c r="H705" s="61"/>
      <c r="I705" s="61"/>
      <c r="J705" s="61"/>
      <c r="K705" s="61"/>
      <c r="L705" s="61"/>
      <c r="M705" s="61"/>
      <c r="N705" s="61"/>
    </row>
    <row r="706" spans="1:14" x14ac:dyDescent="0.25">
      <c r="A706" s="61"/>
      <c r="B706" s="61"/>
      <c r="C706" s="61"/>
      <c r="D706" s="61"/>
      <c r="E706" s="61"/>
      <c r="F706" s="61"/>
      <c r="G706" s="61"/>
      <c r="H706" s="61"/>
      <c r="I706" s="61"/>
      <c r="J706" s="61"/>
      <c r="K706" s="61"/>
      <c r="L706" s="61"/>
      <c r="M706" s="61"/>
      <c r="N706" s="61"/>
    </row>
    <row r="707" spans="1:14" x14ac:dyDescent="0.25">
      <c r="A707" s="61"/>
      <c r="B707" s="61"/>
      <c r="C707" s="61"/>
      <c r="D707" s="61"/>
      <c r="E707" s="61"/>
      <c r="F707" s="61"/>
      <c r="G707" s="61"/>
      <c r="H707" s="61"/>
      <c r="I707" s="61"/>
      <c r="J707" s="61"/>
      <c r="K707" s="61"/>
      <c r="L707" s="61"/>
      <c r="M707" s="61"/>
      <c r="N707" s="61"/>
    </row>
    <row r="708" spans="1:14" x14ac:dyDescent="0.25">
      <c r="A708" s="61"/>
      <c r="B708" s="61"/>
      <c r="C708" s="61"/>
      <c r="D708" s="61"/>
      <c r="E708" s="61"/>
      <c r="F708" s="61"/>
      <c r="G708" s="61"/>
      <c r="H708" s="61"/>
      <c r="I708" s="61"/>
      <c r="J708" s="61"/>
      <c r="K708" s="61"/>
      <c r="L708" s="61"/>
      <c r="M708" s="61"/>
      <c r="N708" s="61"/>
    </row>
    <row r="709" spans="1:14" x14ac:dyDescent="0.25">
      <c r="A709" s="61"/>
      <c r="B709" s="61"/>
      <c r="C709" s="61"/>
      <c r="D709" s="61"/>
      <c r="E709" s="61"/>
      <c r="F709" s="61"/>
      <c r="G709" s="61"/>
      <c r="H709" s="61"/>
      <c r="I709" s="61"/>
      <c r="J709" s="61"/>
      <c r="K709" s="61"/>
      <c r="L709" s="61"/>
      <c r="M709" s="61"/>
      <c r="N709" s="61"/>
    </row>
    <row r="710" spans="1:14" x14ac:dyDescent="0.25">
      <c r="A710" s="61"/>
      <c r="B710" s="61"/>
      <c r="C710" s="61"/>
      <c r="D710" s="61"/>
      <c r="E710" s="61"/>
      <c r="F710" s="61"/>
      <c r="G710" s="61"/>
      <c r="H710" s="61"/>
      <c r="I710" s="61"/>
      <c r="J710" s="61"/>
      <c r="K710" s="61"/>
      <c r="L710" s="61"/>
      <c r="M710" s="61"/>
      <c r="N710" s="61"/>
    </row>
    <row r="711" spans="1:14" x14ac:dyDescent="0.25">
      <c r="A711" s="61"/>
      <c r="B711" s="61"/>
      <c r="C711" s="61"/>
      <c r="D711" s="61"/>
      <c r="E711" s="61"/>
      <c r="F711" s="61"/>
      <c r="G711" s="61"/>
      <c r="H711" s="61"/>
      <c r="I711" s="61"/>
      <c r="J711" s="61"/>
      <c r="K711" s="61"/>
      <c r="L711" s="61"/>
      <c r="M711" s="61"/>
      <c r="N711" s="61"/>
    </row>
    <row r="712" spans="1:14" x14ac:dyDescent="0.25">
      <c r="A712" s="61"/>
      <c r="B712" s="61"/>
      <c r="C712" s="61"/>
      <c r="D712" s="61"/>
      <c r="E712" s="61"/>
      <c r="F712" s="61"/>
      <c r="G712" s="61"/>
      <c r="H712" s="61"/>
      <c r="I712" s="61"/>
      <c r="J712" s="61"/>
      <c r="K712" s="61"/>
      <c r="L712" s="61"/>
      <c r="M712" s="61"/>
      <c r="N712" s="61"/>
    </row>
    <row r="713" spans="1:14" x14ac:dyDescent="0.25">
      <c r="A713" s="61"/>
      <c r="B713" s="61"/>
      <c r="C713" s="61"/>
      <c r="D713" s="61"/>
      <c r="E713" s="61"/>
      <c r="F713" s="61"/>
      <c r="G713" s="61"/>
      <c r="H713" s="61"/>
      <c r="I713" s="61"/>
      <c r="J713" s="61"/>
      <c r="K713" s="61"/>
      <c r="L713" s="61"/>
      <c r="M713" s="61"/>
      <c r="N713" s="61"/>
    </row>
    <row r="714" spans="1:14" x14ac:dyDescent="0.25">
      <c r="A714" s="61"/>
      <c r="B714" s="61"/>
      <c r="C714" s="61"/>
      <c r="D714" s="61"/>
      <c r="E714" s="61"/>
      <c r="F714" s="61"/>
      <c r="G714" s="61"/>
      <c r="H714" s="61"/>
      <c r="I714" s="61"/>
      <c r="J714" s="61"/>
      <c r="K714" s="61"/>
      <c r="L714" s="61"/>
      <c r="M714" s="61"/>
      <c r="N714" s="61"/>
    </row>
    <row r="715" spans="1:14" x14ac:dyDescent="0.25">
      <c r="A715" s="61"/>
      <c r="B715" s="61"/>
      <c r="C715" s="61"/>
      <c r="D715" s="61"/>
      <c r="E715" s="61"/>
      <c r="F715" s="61"/>
      <c r="G715" s="61"/>
      <c r="H715" s="61"/>
      <c r="I715" s="61"/>
      <c r="J715" s="61"/>
      <c r="K715" s="61"/>
      <c r="L715" s="61"/>
      <c r="M715" s="61"/>
      <c r="N715" s="61"/>
    </row>
    <row r="716" spans="1:14" x14ac:dyDescent="0.25">
      <c r="A716" s="61"/>
      <c r="B716" s="61"/>
      <c r="C716" s="61"/>
      <c r="D716" s="61"/>
      <c r="E716" s="61"/>
      <c r="F716" s="61"/>
      <c r="G716" s="61"/>
      <c r="H716" s="61"/>
      <c r="I716" s="61"/>
      <c r="J716" s="61"/>
      <c r="K716" s="61"/>
      <c r="L716" s="61"/>
      <c r="M716" s="61"/>
      <c r="N716" s="61"/>
    </row>
    <row r="717" spans="1:14" x14ac:dyDescent="0.25">
      <c r="A717" s="61"/>
      <c r="B717" s="61"/>
      <c r="C717" s="61"/>
      <c r="D717" s="61"/>
      <c r="E717" s="61"/>
      <c r="F717" s="61"/>
      <c r="G717" s="61"/>
      <c r="H717" s="61"/>
      <c r="I717" s="61"/>
      <c r="J717" s="61"/>
      <c r="K717" s="61"/>
      <c r="L717" s="61"/>
      <c r="M717" s="61"/>
      <c r="N717" s="61"/>
    </row>
    <row r="718" spans="1:14" x14ac:dyDescent="0.25">
      <c r="A718" s="61"/>
      <c r="B718" s="61"/>
      <c r="C718" s="61"/>
      <c r="D718" s="61"/>
      <c r="E718" s="61"/>
      <c r="F718" s="61"/>
      <c r="G718" s="61"/>
      <c r="H718" s="61"/>
      <c r="I718" s="61"/>
      <c r="J718" s="61"/>
      <c r="K718" s="61"/>
      <c r="L718" s="61"/>
      <c r="M718" s="61"/>
      <c r="N718" s="61"/>
    </row>
    <row r="719" spans="1:14" x14ac:dyDescent="0.25">
      <c r="A719" s="61"/>
      <c r="B719" s="61"/>
      <c r="C719" s="61"/>
      <c r="D719" s="61"/>
      <c r="E719" s="61"/>
      <c r="F719" s="61"/>
      <c r="G719" s="61"/>
      <c r="H719" s="61"/>
      <c r="I719" s="61"/>
      <c r="J719" s="61"/>
      <c r="K719" s="61"/>
      <c r="L719" s="61"/>
      <c r="M719" s="61"/>
      <c r="N719" s="61"/>
    </row>
    <row r="720" spans="1:14" x14ac:dyDescent="0.25">
      <c r="A720" s="61"/>
      <c r="B720" s="61"/>
      <c r="C720" s="61"/>
      <c r="D720" s="61"/>
      <c r="E720" s="61"/>
      <c r="F720" s="61"/>
      <c r="G720" s="61"/>
      <c r="H720" s="61"/>
      <c r="I720" s="61"/>
      <c r="J720" s="61"/>
      <c r="K720" s="61"/>
      <c r="L720" s="61"/>
      <c r="M720" s="61"/>
      <c r="N720" s="61"/>
    </row>
    <row r="721" spans="1:14" x14ac:dyDescent="0.25">
      <c r="A721" s="61"/>
      <c r="B721" s="61"/>
      <c r="C721" s="61"/>
      <c r="D721" s="61"/>
      <c r="E721" s="61"/>
      <c r="F721" s="61"/>
      <c r="G721" s="61"/>
      <c r="H721" s="61"/>
      <c r="I721" s="61"/>
      <c r="J721" s="61"/>
      <c r="K721" s="61"/>
      <c r="L721" s="61"/>
      <c r="M721" s="61"/>
      <c r="N721" s="61"/>
    </row>
    <row r="722" spans="1:14" x14ac:dyDescent="0.25">
      <c r="A722" s="61"/>
      <c r="B722" s="61"/>
      <c r="C722" s="61"/>
      <c r="D722" s="61"/>
      <c r="E722" s="61"/>
      <c r="F722" s="61"/>
      <c r="G722" s="61"/>
      <c r="H722" s="61"/>
      <c r="I722" s="61"/>
      <c r="J722" s="61"/>
      <c r="K722" s="61"/>
      <c r="L722" s="61"/>
      <c r="M722" s="61"/>
      <c r="N722" s="61"/>
    </row>
    <row r="723" spans="1:14" x14ac:dyDescent="0.25">
      <c r="A723" s="61"/>
      <c r="B723" s="61"/>
      <c r="C723" s="61"/>
      <c r="D723" s="61"/>
      <c r="E723" s="61"/>
      <c r="F723" s="61"/>
      <c r="G723" s="61"/>
      <c r="H723" s="61"/>
      <c r="I723" s="61"/>
      <c r="J723" s="61"/>
      <c r="K723" s="61"/>
      <c r="L723" s="61"/>
      <c r="M723" s="61"/>
      <c r="N723" s="61"/>
    </row>
    <row r="724" spans="1:14" x14ac:dyDescent="0.25">
      <c r="A724" s="61"/>
      <c r="B724" s="61"/>
      <c r="C724" s="61"/>
      <c r="D724" s="61"/>
      <c r="E724" s="61"/>
      <c r="F724" s="61"/>
      <c r="G724" s="61"/>
      <c r="H724" s="61"/>
      <c r="I724" s="61"/>
      <c r="J724" s="61"/>
      <c r="K724" s="61"/>
      <c r="L724" s="61"/>
      <c r="M724" s="61"/>
      <c r="N724" s="61"/>
    </row>
    <row r="725" spans="1:14" x14ac:dyDescent="0.25">
      <c r="A725" s="61"/>
      <c r="B725" s="61"/>
      <c r="C725" s="61"/>
      <c r="D725" s="61"/>
      <c r="E725" s="61"/>
      <c r="F725" s="61"/>
      <c r="G725" s="61"/>
      <c r="H725" s="61"/>
      <c r="I725" s="61"/>
      <c r="J725" s="61"/>
      <c r="K725" s="61"/>
      <c r="L725" s="61"/>
      <c r="M725" s="61"/>
      <c r="N725" s="61"/>
    </row>
    <row r="726" spans="1:14" x14ac:dyDescent="0.25">
      <c r="A726" s="61"/>
      <c r="B726" s="61"/>
      <c r="C726" s="61"/>
      <c r="D726" s="61"/>
      <c r="E726" s="61"/>
      <c r="F726" s="61"/>
      <c r="G726" s="61"/>
      <c r="H726" s="61"/>
      <c r="I726" s="61"/>
      <c r="J726" s="61"/>
      <c r="K726" s="61"/>
      <c r="L726" s="61"/>
      <c r="M726" s="61"/>
      <c r="N726" s="61"/>
    </row>
    <row r="727" spans="1:14" x14ac:dyDescent="0.25">
      <c r="A727" s="61"/>
      <c r="B727" s="61"/>
      <c r="C727" s="61"/>
      <c r="D727" s="61"/>
      <c r="E727" s="61"/>
      <c r="F727" s="61"/>
      <c r="G727" s="61"/>
      <c r="H727" s="61"/>
      <c r="I727" s="61"/>
      <c r="J727" s="61"/>
      <c r="K727" s="61"/>
      <c r="L727" s="61"/>
      <c r="M727" s="61"/>
      <c r="N727" s="61"/>
    </row>
    <row r="728" spans="1:14" x14ac:dyDescent="0.25">
      <c r="A728" s="61"/>
      <c r="B728" s="61"/>
      <c r="C728" s="61"/>
      <c r="D728" s="61"/>
      <c r="E728" s="61"/>
      <c r="F728" s="61"/>
      <c r="G728" s="61"/>
      <c r="H728" s="61"/>
      <c r="I728" s="61"/>
      <c r="J728" s="61"/>
      <c r="K728" s="61"/>
      <c r="L728" s="61"/>
      <c r="M728" s="61"/>
      <c r="N728" s="61"/>
    </row>
    <row r="729" spans="1:14" x14ac:dyDescent="0.25">
      <c r="A729" s="61"/>
      <c r="B729" s="61"/>
      <c r="C729" s="61"/>
      <c r="D729" s="61"/>
      <c r="E729" s="61"/>
      <c r="F729" s="61"/>
      <c r="G729" s="61"/>
      <c r="H729" s="61"/>
      <c r="I729" s="61"/>
      <c r="J729" s="61"/>
      <c r="K729" s="61"/>
      <c r="L729" s="61"/>
      <c r="M729" s="61"/>
      <c r="N729" s="61"/>
    </row>
    <row r="730" spans="1:14" x14ac:dyDescent="0.25">
      <c r="A730" s="61"/>
      <c r="B730" s="61"/>
      <c r="C730" s="61"/>
      <c r="D730" s="61"/>
      <c r="E730" s="61"/>
      <c r="F730" s="61"/>
      <c r="G730" s="61"/>
      <c r="H730" s="61"/>
      <c r="I730" s="61"/>
      <c r="J730" s="61"/>
      <c r="K730" s="61"/>
      <c r="L730" s="61"/>
      <c r="M730" s="61"/>
      <c r="N730" s="61"/>
    </row>
    <row r="731" spans="1:14" x14ac:dyDescent="0.25">
      <c r="A731" s="61"/>
      <c r="B731" s="61"/>
      <c r="C731" s="61"/>
      <c r="D731" s="61"/>
      <c r="E731" s="61"/>
      <c r="F731" s="61"/>
      <c r="G731" s="61"/>
      <c r="H731" s="61"/>
      <c r="I731" s="61"/>
      <c r="J731" s="61"/>
      <c r="K731" s="61"/>
      <c r="L731" s="61"/>
      <c r="M731" s="61"/>
      <c r="N731" s="61"/>
    </row>
    <row r="732" spans="1:14" x14ac:dyDescent="0.25">
      <c r="A732" s="61"/>
      <c r="B732" s="61"/>
      <c r="C732" s="61"/>
      <c r="D732" s="61"/>
      <c r="E732" s="61"/>
      <c r="F732" s="61"/>
      <c r="G732" s="61"/>
      <c r="H732" s="61"/>
      <c r="I732" s="61"/>
      <c r="J732" s="61"/>
      <c r="K732" s="61"/>
      <c r="L732" s="61"/>
      <c r="M732" s="61"/>
      <c r="N732" s="61"/>
    </row>
    <row r="733" spans="1:14" x14ac:dyDescent="0.25">
      <c r="A733" s="61"/>
      <c r="B733" s="61"/>
      <c r="C733" s="61"/>
      <c r="D733" s="61"/>
      <c r="E733" s="61"/>
      <c r="F733" s="61"/>
      <c r="G733" s="61"/>
      <c r="H733" s="61"/>
      <c r="I733" s="61"/>
      <c r="J733" s="61"/>
      <c r="K733" s="61"/>
      <c r="L733" s="61"/>
      <c r="M733" s="61"/>
      <c r="N733" s="61"/>
    </row>
    <row r="734" spans="1:14" x14ac:dyDescent="0.25">
      <c r="A734" s="61"/>
      <c r="B734" s="61"/>
      <c r="C734" s="61"/>
      <c r="D734" s="61"/>
      <c r="E734" s="61"/>
      <c r="F734" s="61"/>
      <c r="G734" s="61"/>
      <c r="H734" s="61"/>
      <c r="I734" s="61"/>
      <c r="J734" s="61"/>
      <c r="K734" s="61"/>
      <c r="L734" s="61"/>
      <c r="M734" s="61"/>
      <c r="N734" s="61"/>
    </row>
    <row r="735" spans="1:14" x14ac:dyDescent="0.25">
      <c r="A735" s="61"/>
      <c r="B735" s="61"/>
      <c r="C735" s="61"/>
      <c r="D735" s="61"/>
      <c r="E735" s="61"/>
      <c r="F735" s="61"/>
      <c r="G735" s="61"/>
      <c r="H735" s="61"/>
      <c r="I735" s="61"/>
      <c r="J735" s="61"/>
      <c r="K735" s="61"/>
      <c r="L735" s="61"/>
      <c r="M735" s="61"/>
      <c r="N735" s="61"/>
    </row>
    <row r="736" spans="1:14" x14ac:dyDescent="0.25">
      <c r="A736" s="61"/>
      <c r="B736" s="61"/>
      <c r="C736" s="61"/>
      <c r="D736" s="61"/>
      <c r="E736" s="61"/>
      <c r="F736" s="61"/>
      <c r="G736" s="61"/>
      <c r="H736" s="61"/>
      <c r="I736" s="61"/>
      <c r="J736" s="61"/>
      <c r="K736" s="61"/>
      <c r="L736" s="61"/>
      <c r="M736" s="61"/>
      <c r="N736" s="61"/>
    </row>
    <row r="737" spans="1:14" x14ac:dyDescent="0.25">
      <c r="A737" s="61"/>
      <c r="B737" s="61"/>
      <c r="C737" s="61"/>
      <c r="D737" s="61"/>
      <c r="E737" s="61"/>
      <c r="F737" s="61"/>
      <c r="G737" s="61"/>
      <c r="H737" s="61"/>
      <c r="I737" s="61"/>
      <c r="J737" s="61"/>
      <c r="K737" s="61"/>
      <c r="L737" s="61"/>
      <c r="M737" s="61"/>
      <c r="N737" s="61"/>
    </row>
    <row r="738" spans="1:14" x14ac:dyDescent="0.25">
      <c r="A738" s="61"/>
      <c r="B738" s="61"/>
      <c r="C738" s="61"/>
      <c r="D738" s="61"/>
      <c r="E738" s="61"/>
      <c r="F738" s="61"/>
      <c r="G738" s="61"/>
      <c r="H738" s="61"/>
      <c r="I738" s="61"/>
      <c r="J738" s="61"/>
      <c r="K738" s="61"/>
      <c r="L738" s="61"/>
      <c r="M738" s="61"/>
      <c r="N738" s="61"/>
    </row>
    <row r="739" spans="1:14" x14ac:dyDescent="0.25">
      <c r="A739" s="61"/>
      <c r="B739" s="61"/>
      <c r="C739" s="61"/>
      <c r="D739" s="61"/>
      <c r="E739" s="61"/>
      <c r="F739" s="61"/>
      <c r="G739" s="61"/>
      <c r="H739" s="61"/>
      <c r="I739" s="61"/>
      <c r="J739" s="61"/>
      <c r="K739" s="61"/>
      <c r="L739" s="61"/>
      <c r="M739" s="61"/>
      <c r="N739" s="61"/>
    </row>
    <row r="740" spans="1:14" x14ac:dyDescent="0.25">
      <c r="A740" s="61"/>
      <c r="B740" s="61"/>
      <c r="C740" s="61"/>
      <c r="D740" s="61"/>
      <c r="E740" s="61"/>
      <c r="F740" s="61"/>
      <c r="G740" s="61"/>
      <c r="H740" s="61"/>
      <c r="I740" s="61"/>
      <c r="J740" s="61"/>
      <c r="K740" s="61"/>
      <c r="L740" s="61"/>
      <c r="M740" s="61"/>
      <c r="N740" s="61"/>
    </row>
    <row r="741" spans="1:14" x14ac:dyDescent="0.25">
      <c r="A741" s="61"/>
      <c r="B741" s="61"/>
      <c r="C741" s="61"/>
      <c r="D741" s="61"/>
      <c r="E741" s="61"/>
      <c r="F741" s="61"/>
      <c r="G741" s="61"/>
      <c r="H741" s="61"/>
      <c r="I741" s="61"/>
      <c r="J741" s="61"/>
      <c r="K741" s="61"/>
      <c r="L741" s="61"/>
      <c r="M741" s="61"/>
      <c r="N741" s="61"/>
    </row>
    <row r="742" spans="1:14" x14ac:dyDescent="0.25">
      <c r="A742" s="61"/>
      <c r="B742" s="61"/>
      <c r="C742" s="61"/>
      <c r="D742" s="61"/>
      <c r="E742" s="61"/>
      <c r="F742" s="61"/>
      <c r="G742" s="61"/>
      <c r="H742" s="61"/>
      <c r="I742" s="61"/>
      <c r="J742" s="61"/>
      <c r="K742" s="61"/>
      <c r="L742" s="61"/>
      <c r="M742" s="61"/>
      <c r="N742" s="61"/>
    </row>
    <row r="743" spans="1:14" x14ac:dyDescent="0.25">
      <c r="A743" s="61"/>
      <c r="B743" s="61"/>
      <c r="C743" s="61"/>
      <c r="D743" s="61"/>
      <c r="E743" s="61"/>
      <c r="F743" s="61"/>
      <c r="G743" s="61"/>
      <c r="H743" s="61"/>
      <c r="I743" s="61"/>
      <c r="J743" s="61"/>
      <c r="K743" s="61"/>
      <c r="L743" s="61"/>
      <c r="M743" s="61"/>
      <c r="N743" s="61"/>
    </row>
    <row r="744" spans="1:14" x14ac:dyDescent="0.25">
      <c r="A744" s="61"/>
      <c r="B744" s="61"/>
      <c r="C744" s="61"/>
      <c r="D744" s="61"/>
      <c r="E744" s="61"/>
      <c r="F744" s="61"/>
      <c r="G744" s="61"/>
      <c r="H744" s="61"/>
      <c r="I744" s="61"/>
      <c r="J744" s="61"/>
      <c r="K744" s="61"/>
      <c r="L744" s="61"/>
      <c r="M744" s="61"/>
      <c r="N744" s="61"/>
    </row>
    <row r="745" spans="1:14" x14ac:dyDescent="0.25">
      <c r="A745" s="61"/>
      <c r="B745" s="61"/>
      <c r="C745" s="61"/>
      <c r="D745" s="61"/>
      <c r="E745" s="61"/>
      <c r="F745" s="61"/>
      <c r="G745" s="61"/>
      <c r="H745" s="61"/>
      <c r="I745" s="61"/>
      <c r="J745" s="61"/>
      <c r="K745" s="61"/>
      <c r="L745" s="61"/>
      <c r="M745" s="61"/>
      <c r="N745" s="61"/>
    </row>
    <row r="746" spans="1:14" x14ac:dyDescent="0.25">
      <c r="A746" s="61"/>
      <c r="B746" s="61"/>
      <c r="C746" s="61"/>
      <c r="D746" s="61"/>
      <c r="E746" s="61"/>
      <c r="F746" s="61"/>
      <c r="G746" s="61"/>
      <c r="H746" s="61"/>
      <c r="I746" s="61"/>
      <c r="J746" s="61"/>
      <c r="K746" s="61"/>
      <c r="L746" s="61"/>
      <c r="M746" s="61"/>
      <c r="N746" s="61"/>
    </row>
    <row r="747" spans="1:14" x14ac:dyDescent="0.25">
      <c r="A747" s="61"/>
      <c r="B747" s="61"/>
      <c r="C747" s="61"/>
      <c r="D747" s="61"/>
      <c r="E747" s="61"/>
      <c r="F747" s="61"/>
      <c r="G747" s="61"/>
      <c r="H747" s="61"/>
      <c r="I747" s="61"/>
      <c r="J747" s="61"/>
      <c r="K747" s="61"/>
      <c r="L747" s="61"/>
      <c r="M747" s="61"/>
      <c r="N747" s="61"/>
    </row>
    <row r="748" spans="1:14" x14ac:dyDescent="0.25">
      <c r="A748" s="61"/>
      <c r="B748" s="61"/>
      <c r="C748" s="61"/>
      <c r="D748" s="61"/>
      <c r="E748" s="61"/>
      <c r="F748" s="61"/>
      <c r="G748" s="61"/>
      <c r="H748" s="61"/>
      <c r="I748" s="61"/>
      <c r="J748" s="61"/>
      <c r="K748" s="61"/>
      <c r="L748" s="61"/>
      <c r="M748" s="61"/>
      <c r="N748" s="61"/>
    </row>
    <row r="749" spans="1:14" x14ac:dyDescent="0.25">
      <c r="A749" s="61"/>
      <c r="B749" s="61"/>
      <c r="C749" s="61"/>
      <c r="D749" s="61"/>
      <c r="E749" s="61"/>
      <c r="F749" s="61"/>
      <c r="G749" s="61"/>
      <c r="H749" s="61"/>
      <c r="I749" s="61"/>
      <c r="J749" s="61"/>
      <c r="K749" s="61"/>
      <c r="L749" s="61"/>
      <c r="M749" s="61"/>
      <c r="N749" s="61"/>
    </row>
    <row r="750" spans="1:14" x14ac:dyDescent="0.25">
      <c r="A750" s="61"/>
      <c r="B750" s="61"/>
      <c r="C750" s="61"/>
      <c r="D750" s="61"/>
      <c r="E750" s="61"/>
      <c r="F750" s="61"/>
      <c r="G750" s="61"/>
      <c r="H750" s="61"/>
      <c r="I750" s="61"/>
      <c r="J750" s="61"/>
      <c r="K750" s="61"/>
      <c r="L750" s="61"/>
      <c r="M750" s="61"/>
      <c r="N750" s="61"/>
    </row>
    <row r="751" spans="1:14" x14ac:dyDescent="0.25">
      <c r="A751" s="61"/>
      <c r="B751" s="61"/>
      <c r="C751" s="61"/>
      <c r="D751" s="61"/>
      <c r="E751" s="61"/>
      <c r="F751" s="61"/>
      <c r="G751" s="61"/>
      <c r="H751" s="61"/>
      <c r="I751" s="61"/>
      <c r="J751" s="61"/>
      <c r="K751" s="61"/>
      <c r="L751" s="61"/>
      <c r="M751" s="61"/>
      <c r="N751" s="61"/>
    </row>
    <row r="752" spans="1:14" x14ac:dyDescent="0.25">
      <c r="A752" s="61"/>
      <c r="B752" s="61"/>
      <c r="C752" s="61"/>
      <c r="D752" s="61"/>
      <c r="E752" s="61"/>
      <c r="F752" s="61"/>
      <c r="G752" s="61"/>
      <c r="H752" s="61"/>
      <c r="I752" s="61"/>
      <c r="J752" s="61"/>
      <c r="K752" s="61"/>
      <c r="L752" s="61"/>
      <c r="M752" s="61"/>
      <c r="N752" s="61"/>
    </row>
    <row r="753" spans="1:14" x14ac:dyDescent="0.25">
      <c r="A753" s="61"/>
      <c r="B753" s="61"/>
      <c r="C753" s="61"/>
      <c r="D753" s="61"/>
      <c r="E753" s="61"/>
      <c r="F753" s="61"/>
      <c r="G753" s="61"/>
      <c r="H753" s="61"/>
      <c r="I753" s="61"/>
      <c r="J753" s="61"/>
      <c r="K753" s="61"/>
      <c r="L753" s="61"/>
      <c r="M753" s="61"/>
      <c r="N753" s="61"/>
    </row>
    <row r="754" spans="1:14" x14ac:dyDescent="0.25">
      <c r="A754" s="61"/>
      <c r="B754" s="61"/>
      <c r="C754" s="61"/>
      <c r="D754" s="61"/>
      <c r="E754" s="61"/>
      <c r="F754" s="61"/>
      <c r="G754" s="61"/>
      <c r="H754" s="61"/>
      <c r="I754" s="61"/>
      <c r="J754" s="61"/>
      <c r="K754" s="61"/>
      <c r="L754" s="61"/>
      <c r="M754" s="61"/>
      <c r="N754" s="61"/>
    </row>
    <row r="755" spans="1:14" x14ac:dyDescent="0.25">
      <c r="A755" s="61"/>
      <c r="B755" s="61"/>
      <c r="C755" s="61"/>
      <c r="D755" s="61"/>
      <c r="E755" s="61"/>
      <c r="F755" s="61"/>
      <c r="G755" s="61"/>
      <c r="H755" s="61"/>
      <c r="I755" s="61"/>
      <c r="J755" s="61"/>
      <c r="K755" s="61"/>
      <c r="L755" s="61"/>
      <c r="M755" s="61"/>
      <c r="N755" s="61"/>
    </row>
    <row r="756" spans="1:14" x14ac:dyDescent="0.25">
      <c r="A756" s="61"/>
      <c r="B756" s="61"/>
      <c r="C756" s="61"/>
      <c r="D756" s="61"/>
      <c r="E756" s="61"/>
      <c r="F756" s="61"/>
      <c r="G756" s="61"/>
      <c r="H756" s="61"/>
      <c r="I756" s="61"/>
      <c r="J756" s="61"/>
      <c r="K756" s="61"/>
      <c r="L756" s="61"/>
      <c r="M756" s="61"/>
      <c r="N756" s="61"/>
    </row>
    <row r="757" spans="1:14" x14ac:dyDescent="0.25">
      <c r="A757" s="61"/>
      <c r="B757" s="61"/>
      <c r="C757" s="61"/>
      <c r="D757" s="61"/>
      <c r="E757" s="61"/>
      <c r="F757" s="61"/>
      <c r="G757" s="61"/>
      <c r="H757" s="61"/>
      <c r="I757" s="61"/>
      <c r="J757" s="61"/>
      <c r="K757" s="61"/>
      <c r="L757" s="61"/>
      <c r="M757" s="61"/>
      <c r="N757" s="61"/>
    </row>
    <row r="758" spans="1:14" x14ac:dyDescent="0.25">
      <c r="A758" s="61"/>
      <c r="B758" s="61"/>
      <c r="C758" s="61"/>
      <c r="D758" s="61"/>
      <c r="E758" s="61"/>
      <c r="F758" s="61"/>
      <c r="G758" s="61"/>
      <c r="H758" s="61"/>
      <c r="I758" s="61"/>
      <c r="J758" s="61"/>
      <c r="K758" s="61"/>
      <c r="L758" s="61"/>
      <c r="M758" s="61"/>
      <c r="N758" s="61"/>
    </row>
    <row r="759" spans="1:14" x14ac:dyDescent="0.25">
      <c r="A759" s="61"/>
      <c r="B759" s="61"/>
      <c r="C759" s="61"/>
      <c r="D759" s="61"/>
      <c r="E759" s="61"/>
      <c r="F759" s="61"/>
      <c r="G759" s="61"/>
      <c r="H759" s="61"/>
      <c r="I759" s="61"/>
      <c r="J759" s="61"/>
      <c r="K759" s="61"/>
      <c r="L759" s="61"/>
      <c r="M759" s="61"/>
      <c r="N759" s="61"/>
    </row>
    <row r="760" spans="1:14" x14ac:dyDescent="0.25">
      <c r="A760" s="61"/>
      <c r="B760" s="61"/>
      <c r="C760" s="61"/>
      <c r="D760" s="61"/>
      <c r="E760" s="61"/>
      <c r="F760" s="61"/>
      <c r="G760" s="61"/>
      <c r="H760" s="61"/>
      <c r="I760" s="61"/>
      <c r="J760" s="61"/>
      <c r="K760" s="61"/>
      <c r="L760" s="61"/>
      <c r="M760" s="61"/>
      <c r="N760" s="61"/>
    </row>
    <row r="761" spans="1:14" x14ac:dyDescent="0.25">
      <c r="A761" s="61"/>
      <c r="B761" s="61"/>
      <c r="C761" s="61"/>
      <c r="D761" s="61"/>
      <c r="E761" s="61"/>
      <c r="F761" s="61"/>
      <c r="G761" s="61"/>
      <c r="H761" s="61"/>
      <c r="I761" s="61"/>
      <c r="J761" s="61"/>
      <c r="K761" s="61"/>
      <c r="L761" s="61"/>
      <c r="M761" s="61"/>
      <c r="N761" s="61"/>
    </row>
    <row r="762" spans="1:14" x14ac:dyDescent="0.25">
      <c r="A762" s="61"/>
      <c r="B762" s="61"/>
      <c r="C762" s="61"/>
      <c r="D762" s="61"/>
      <c r="E762" s="61"/>
      <c r="F762" s="61"/>
      <c r="G762" s="61"/>
      <c r="H762" s="61"/>
      <c r="I762" s="61"/>
      <c r="J762" s="61"/>
      <c r="K762" s="61"/>
      <c r="L762" s="61"/>
      <c r="M762" s="61"/>
      <c r="N762" s="61"/>
    </row>
    <row r="763" spans="1:14" x14ac:dyDescent="0.25">
      <c r="A763" s="61"/>
      <c r="B763" s="61"/>
      <c r="C763" s="61"/>
      <c r="D763" s="61"/>
      <c r="E763" s="61"/>
      <c r="F763" s="61"/>
      <c r="G763" s="61"/>
      <c r="H763" s="61"/>
      <c r="I763" s="61"/>
      <c r="J763" s="61"/>
      <c r="K763" s="61"/>
      <c r="L763" s="61"/>
      <c r="M763" s="61"/>
      <c r="N763" s="61"/>
    </row>
    <row r="764" spans="1:14" x14ac:dyDescent="0.25">
      <c r="A764" s="61"/>
      <c r="B764" s="61"/>
      <c r="C764" s="61"/>
      <c r="D764" s="61"/>
      <c r="E764" s="61"/>
      <c r="F764" s="61"/>
      <c r="G764" s="61"/>
      <c r="H764" s="61"/>
      <c r="I764" s="61"/>
      <c r="J764" s="61"/>
      <c r="K764" s="61"/>
      <c r="L764" s="61"/>
      <c r="M764" s="61"/>
      <c r="N764" s="61"/>
    </row>
    <row r="765" spans="1:14" x14ac:dyDescent="0.25">
      <c r="A765" s="61"/>
      <c r="B765" s="61"/>
      <c r="C765" s="61"/>
      <c r="D765" s="61"/>
      <c r="E765" s="61"/>
      <c r="F765" s="61"/>
      <c r="G765" s="61"/>
      <c r="H765" s="61"/>
      <c r="I765" s="61"/>
      <c r="J765" s="61"/>
      <c r="K765" s="61"/>
      <c r="L765" s="61"/>
      <c r="M765" s="61"/>
      <c r="N765" s="61"/>
    </row>
    <row r="766" spans="1:14" x14ac:dyDescent="0.25">
      <c r="A766" s="61"/>
      <c r="B766" s="61"/>
      <c r="C766" s="61"/>
      <c r="D766" s="61"/>
      <c r="E766" s="61"/>
      <c r="F766" s="61"/>
      <c r="G766" s="61"/>
      <c r="H766" s="61"/>
      <c r="I766" s="61"/>
      <c r="J766" s="61"/>
      <c r="K766" s="61"/>
      <c r="L766" s="61"/>
      <c r="M766" s="61"/>
      <c r="N766" s="61"/>
    </row>
    <row r="767" spans="1:14" x14ac:dyDescent="0.25">
      <c r="A767" s="61"/>
      <c r="B767" s="61"/>
      <c r="C767" s="61"/>
      <c r="D767" s="61"/>
      <c r="E767" s="61"/>
      <c r="F767" s="61"/>
      <c r="G767" s="61"/>
      <c r="H767" s="61"/>
      <c r="I767" s="61"/>
      <c r="J767" s="61"/>
      <c r="K767" s="61"/>
      <c r="L767" s="61"/>
      <c r="M767" s="61"/>
      <c r="N767" s="61"/>
    </row>
    <row r="768" spans="1:14" x14ac:dyDescent="0.25">
      <c r="A768" s="61"/>
      <c r="B768" s="61"/>
      <c r="C768" s="61"/>
      <c r="D768" s="61"/>
      <c r="E768" s="61"/>
      <c r="F768" s="61"/>
      <c r="G768" s="61"/>
      <c r="H768" s="61"/>
      <c r="I768" s="61"/>
      <c r="J768" s="61"/>
      <c r="K768" s="61"/>
      <c r="L768" s="61"/>
      <c r="M768" s="61"/>
      <c r="N768" s="61"/>
    </row>
    <row r="769" spans="1:14" x14ac:dyDescent="0.25">
      <c r="A769" s="61"/>
      <c r="B769" s="61"/>
      <c r="C769" s="61"/>
      <c r="D769" s="61"/>
      <c r="E769" s="61"/>
      <c r="F769" s="61"/>
      <c r="G769" s="61"/>
      <c r="H769" s="61"/>
      <c r="I769" s="61"/>
      <c r="J769" s="61"/>
      <c r="K769" s="61"/>
      <c r="L769" s="61"/>
      <c r="M769" s="61"/>
      <c r="N769" s="61"/>
    </row>
    <row r="770" spans="1:14" x14ac:dyDescent="0.25">
      <c r="A770" s="61"/>
      <c r="B770" s="61"/>
      <c r="C770" s="61"/>
      <c r="D770" s="61"/>
      <c r="E770" s="61"/>
      <c r="F770" s="61"/>
      <c r="G770" s="61"/>
      <c r="H770" s="61"/>
      <c r="I770" s="61"/>
      <c r="J770" s="61"/>
      <c r="K770" s="61"/>
      <c r="L770" s="61"/>
      <c r="M770" s="61"/>
      <c r="N770" s="61"/>
    </row>
    <row r="771" spans="1:14" x14ac:dyDescent="0.25">
      <c r="A771" s="61"/>
      <c r="B771" s="61"/>
      <c r="C771" s="61"/>
      <c r="D771" s="61"/>
      <c r="E771" s="61"/>
      <c r="F771" s="61"/>
      <c r="G771" s="61"/>
      <c r="H771" s="61"/>
      <c r="I771" s="61"/>
      <c r="J771" s="61"/>
      <c r="K771" s="61"/>
      <c r="L771" s="61"/>
      <c r="M771" s="61"/>
      <c r="N771" s="61"/>
    </row>
    <row r="772" spans="1:14" x14ac:dyDescent="0.25">
      <c r="A772" s="61"/>
      <c r="B772" s="61"/>
      <c r="C772" s="61"/>
      <c r="D772" s="61"/>
      <c r="E772" s="61"/>
      <c r="F772" s="61"/>
      <c r="G772" s="61"/>
      <c r="H772" s="61"/>
      <c r="I772" s="61"/>
      <c r="J772" s="61"/>
      <c r="K772" s="61"/>
      <c r="L772" s="61"/>
      <c r="M772" s="61"/>
      <c r="N772" s="61"/>
    </row>
    <row r="773" spans="1:14" x14ac:dyDescent="0.25">
      <c r="A773" s="61"/>
      <c r="B773" s="61"/>
      <c r="C773" s="61"/>
      <c r="D773" s="61"/>
      <c r="E773" s="61"/>
      <c r="F773" s="61"/>
      <c r="G773" s="61"/>
      <c r="H773" s="61"/>
      <c r="I773" s="61"/>
      <c r="J773" s="61"/>
      <c r="K773" s="61"/>
      <c r="L773" s="61"/>
      <c r="M773" s="61"/>
      <c r="N773" s="61"/>
    </row>
    <row r="774" spans="1:14" x14ac:dyDescent="0.25">
      <c r="A774" s="61"/>
      <c r="B774" s="61"/>
      <c r="C774" s="61"/>
      <c r="D774" s="61"/>
      <c r="E774" s="61"/>
      <c r="F774" s="61"/>
      <c r="G774" s="61"/>
      <c r="H774" s="61"/>
      <c r="I774" s="61"/>
      <c r="J774" s="61"/>
      <c r="K774" s="61"/>
      <c r="L774" s="61"/>
      <c r="M774" s="61"/>
      <c r="N774" s="61"/>
    </row>
    <row r="775" spans="1:14" x14ac:dyDescent="0.25">
      <c r="A775" s="61"/>
      <c r="B775" s="61"/>
      <c r="C775" s="61"/>
      <c r="D775" s="61"/>
      <c r="E775" s="61"/>
      <c r="F775" s="61"/>
      <c r="G775" s="61"/>
      <c r="H775" s="61"/>
      <c r="I775" s="61"/>
      <c r="J775" s="61"/>
      <c r="K775" s="61"/>
      <c r="L775" s="61"/>
      <c r="M775" s="61"/>
      <c r="N775" s="61"/>
    </row>
    <row r="776" spans="1:14" x14ac:dyDescent="0.25">
      <c r="A776" s="61"/>
      <c r="B776" s="61"/>
      <c r="C776" s="61"/>
      <c r="D776" s="61"/>
      <c r="E776" s="61"/>
      <c r="F776" s="61"/>
      <c r="G776" s="61"/>
      <c r="H776" s="61"/>
      <c r="I776" s="61"/>
      <c r="J776" s="61"/>
      <c r="K776" s="61"/>
      <c r="L776" s="61"/>
      <c r="M776" s="61"/>
      <c r="N776" s="61"/>
    </row>
    <row r="777" spans="1:14" x14ac:dyDescent="0.25">
      <c r="A777" s="61"/>
      <c r="B777" s="61"/>
      <c r="C777" s="61"/>
      <c r="D777" s="61"/>
      <c r="E777" s="61"/>
      <c r="F777" s="61"/>
      <c r="G777" s="61"/>
      <c r="H777" s="61"/>
      <c r="I777" s="61"/>
      <c r="J777" s="61"/>
      <c r="K777" s="61"/>
      <c r="L777" s="61"/>
      <c r="M777" s="61"/>
      <c r="N777" s="61"/>
    </row>
    <row r="778" spans="1:14" x14ac:dyDescent="0.25">
      <c r="A778" s="61"/>
      <c r="B778" s="61"/>
      <c r="C778" s="61"/>
      <c r="D778" s="61"/>
      <c r="E778" s="61"/>
      <c r="F778" s="61"/>
      <c r="G778" s="61"/>
      <c r="H778" s="61"/>
      <c r="I778" s="61"/>
      <c r="J778" s="61"/>
      <c r="K778" s="61"/>
      <c r="L778" s="61"/>
      <c r="M778" s="61"/>
      <c r="N778" s="61"/>
    </row>
    <row r="779" spans="1:14" x14ac:dyDescent="0.25">
      <c r="A779" s="61"/>
      <c r="B779" s="61"/>
      <c r="C779" s="61"/>
      <c r="D779" s="61"/>
      <c r="E779" s="61"/>
      <c r="F779" s="61"/>
      <c r="G779" s="61"/>
      <c r="H779" s="61"/>
      <c r="I779" s="61"/>
      <c r="J779" s="61"/>
      <c r="K779" s="61"/>
      <c r="L779" s="61"/>
      <c r="M779" s="61"/>
      <c r="N779" s="61"/>
    </row>
    <row r="780" spans="1:14" x14ac:dyDescent="0.25">
      <c r="A780" s="61"/>
      <c r="B780" s="61"/>
      <c r="C780" s="61"/>
      <c r="D780" s="61"/>
      <c r="E780" s="61"/>
      <c r="F780" s="61"/>
      <c r="G780" s="61"/>
      <c r="H780" s="61"/>
      <c r="I780" s="61"/>
      <c r="J780" s="61"/>
      <c r="K780" s="61"/>
      <c r="L780" s="61"/>
      <c r="M780" s="61"/>
      <c r="N780" s="61"/>
    </row>
    <row r="781" spans="1:14" x14ac:dyDescent="0.25">
      <c r="A781" s="61"/>
      <c r="B781" s="61"/>
      <c r="C781" s="61"/>
      <c r="D781" s="61"/>
      <c r="E781" s="61"/>
      <c r="F781" s="61"/>
      <c r="G781" s="61"/>
      <c r="H781" s="61"/>
      <c r="I781" s="61"/>
      <c r="J781" s="61"/>
      <c r="K781" s="61"/>
      <c r="L781" s="61"/>
      <c r="M781" s="61"/>
      <c r="N781" s="61"/>
    </row>
    <row r="782" spans="1:14" x14ac:dyDescent="0.25">
      <c r="A782" s="61"/>
      <c r="B782" s="61"/>
      <c r="C782" s="61"/>
      <c r="D782" s="61"/>
      <c r="E782" s="61"/>
      <c r="F782" s="61"/>
      <c r="G782" s="61"/>
      <c r="H782" s="61"/>
      <c r="I782" s="61"/>
      <c r="J782" s="61"/>
      <c r="K782" s="61"/>
      <c r="L782" s="61"/>
      <c r="M782" s="61"/>
      <c r="N782" s="61"/>
    </row>
    <row r="783" spans="1:14" x14ac:dyDescent="0.25">
      <c r="A783" s="61"/>
      <c r="B783" s="61"/>
      <c r="C783" s="61"/>
      <c r="D783" s="61"/>
      <c r="E783" s="61"/>
      <c r="F783" s="61"/>
      <c r="G783" s="61"/>
      <c r="H783" s="61"/>
      <c r="I783" s="61"/>
      <c r="J783" s="61"/>
      <c r="K783" s="61"/>
      <c r="L783" s="61"/>
      <c r="M783" s="61"/>
      <c r="N783" s="61"/>
    </row>
    <row r="784" spans="1:14" x14ac:dyDescent="0.25">
      <c r="A784" s="61"/>
      <c r="B784" s="61"/>
      <c r="C784" s="61"/>
      <c r="D784" s="61"/>
      <c r="E784" s="61"/>
      <c r="F784" s="61"/>
      <c r="G784" s="61"/>
      <c r="H784" s="61"/>
      <c r="I784" s="61"/>
      <c r="J784" s="61"/>
      <c r="K784" s="61"/>
      <c r="L784" s="61"/>
      <c r="M784" s="61"/>
      <c r="N784" s="61"/>
    </row>
    <row r="785" spans="1:14" x14ac:dyDescent="0.25">
      <c r="A785" s="61"/>
      <c r="B785" s="61"/>
      <c r="C785" s="61"/>
      <c r="D785" s="61"/>
      <c r="E785" s="61"/>
      <c r="F785" s="61"/>
      <c r="G785" s="61"/>
      <c r="H785" s="61"/>
      <c r="I785" s="61"/>
      <c r="J785" s="61"/>
      <c r="K785" s="61"/>
      <c r="L785" s="61"/>
      <c r="M785" s="61"/>
      <c r="N785" s="61"/>
    </row>
    <row r="786" spans="1:14" x14ac:dyDescent="0.25">
      <c r="A786" s="61"/>
      <c r="B786" s="61"/>
      <c r="C786" s="61"/>
      <c r="D786" s="61"/>
      <c r="E786" s="61"/>
      <c r="F786" s="61"/>
      <c r="G786" s="61"/>
      <c r="H786" s="61"/>
      <c r="I786" s="61"/>
      <c r="J786" s="61"/>
      <c r="K786" s="61"/>
      <c r="L786" s="61"/>
      <c r="M786" s="61"/>
      <c r="N786" s="61"/>
    </row>
    <row r="787" spans="1:14" x14ac:dyDescent="0.25">
      <c r="A787" s="61"/>
      <c r="B787" s="61"/>
      <c r="C787" s="61"/>
      <c r="D787" s="61"/>
      <c r="E787" s="61"/>
      <c r="F787" s="61"/>
      <c r="G787" s="61"/>
      <c r="H787" s="61"/>
      <c r="I787" s="61"/>
      <c r="J787" s="61"/>
      <c r="K787" s="61"/>
      <c r="L787" s="61"/>
      <c r="M787" s="61"/>
      <c r="N787" s="61"/>
    </row>
    <row r="788" spans="1:14" x14ac:dyDescent="0.25">
      <c r="A788" s="61"/>
      <c r="B788" s="61"/>
      <c r="C788" s="61"/>
      <c r="D788" s="61"/>
      <c r="E788" s="61"/>
      <c r="F788" s="61"/>
      <c r="G788" s="61"/>
      <c r="H788" s="61"/>
      <c r="I788" s="61"/>
      <c r="J788" s="61"/>
      <c r="K788" s="61"/>
      <c r="L788" s="61"/>
      <c r="M788" s="61"/>
      <c r="N788" s="61"/>
    </row>
    <row r="789" spans="1:14" x14ac:dyDescent="0.25">
      <c r="A789" s="61"/>
      <c r="B789" s="61"/>
      <c r="C789" s="61"/>
      <c r="D789" s="61"/>
      <c r="E789" s="61"/>
      <c r="F789" s="61"/>
      <c r="G789" s="61"/>
      <c r="H789" s="61"/>
      <c r="I789" s="61"/>
      <c r="J789" s="61"/>
      <c r="K789" s="61"/>
      <c r="L789" s="61"/>
      <c r="M789" s="61"/>
      <c r="N789" s="61"/>
    </row>
    <row r="790" spans="1:14" x14ac:dyDescent="0.25">
      <c r="A790" s="61"/>
      <c r="B790" s="61"/>
      <c r="C790" s="61"/>
      <c r="D790" s="61"/>
      <c r="E790" s="61"/>
      <c r="F790" s="61"/>
      <c r="G790" s="61"/>
      <c r="H790" s="61"/>
      <c r="I790" s="61"/>
      <c r="J790" s="61"/>
      <c r="K790" s="61"/>
      <c r="L790" s="61"/>
      <c r="M790" s="61"/>
      <c r="N790" s="61"/>
    </row>
    <row r="791" spans="1:14" x14ac:dyDescent="0.25">
      <c r="A791" s="61"/>
      <c r="B791" s="61"/>
      <c r="C791" s="61"/>
      <c r="D791" s="61"/>
      <c r="E791" s="61"/>
      <c r="F791" s="61"/>
      <c r="G791" s="61"/>
      <c r="H791" s="61"/>
      <c r="I791" s="61"/>
      <c r="J791" s="61"/>
      <c r="K791" s="61"/>
      <c r="L791" s="61"/>
      <c r="M791" s="61"/>
      <c r="N791" s="61"/>
    </row>
    <row r="792" spans="1:14" x14ac:dyDescent="0.25">
      <c r="A792" s="61"/>
      <c r="B792" s="61"/>
      <c r="C792" s="61"/>
      <c r="D792" s="61"/>
      <c r="E792" s="61"/>
      <c r="F792" s="61"/>
      <c r="G792" s="61"/>
      <c r="H792" s="61"/>
      <c r="I792" s="61"/>
      <c r="J792" s="61"/>
      <c r="K792" s="61"/>
      <c r="L792" s="61"/>
      <c r="M792" s="61"/>
      <c r="N792" s="61"/>
    </row>
    <row r="793" spans="1:14" x14ac:dyDescent="0.25">
      <c r="A793" s="61"/>
      <c r="B793" s="61"/>
      <c r="C793" s="61"/>
      <c r="D793" s="61"/>
      <c r="E793" s="61"/>
      <c r="F793" s="61"/>
      <c r="G793" s="61"/>
      <c r="H793" s="61"/>
      <c r="I793" s="61"/>
      <c r="J793" s="61"/>
      <c r="K793" s="61"/>
      <c r="L793" s="61"/>
      <c r="M793" s="61"/>
      <c r="N793" s="61"/>
    </row>
    <row r="794" spans="1:14" x14ac:dyDescent="0.25">
      <c r="A794" s="61"/>
      <c r="B794" s="61"/>
      <c r="C794" s="61"/>
      <c r="D794" s="61"/>
      <c r="E794" s="61"/>
      <c r="F794" s="61"/>
      <c r="G794" s="61"/>
      <c r="H794" s="61"/>
      <c r="I794" s="61"/>
      <c r="J794" s="61"/>
      <c r="K794" s="61"/>
      <c r="L794" s="61"/>
      <c r="M794" s="61"/>
      <c r="N794" s="61"/>
    </row>
    <row r="795" spans="1:14" x14ac:dyDescent="0.25">
      <c r="A795" s="61"/>
      <c r="B795" s="61"/>
      <c r="C795" s="61"/>
      <c r="D795" s="61"/>
      <c r="E795" s="61"/>
      <c r="F795" s="61"/>
      <c r="G795" s="61"/>
      <c r="H795" s="61"/>
      <c r="I795" s="61"/>
      <c r="J795" s="61"/>
      <c r="K795" s="61"/>
      <c r="L795" s="61"/>
      <c r="M795" s="61"/>
      <c r="N795" s="61"/>
    </row>
    <row r="796" spans="1:14" x14ac:dyDescent="0.25">
      <c r="A796" s="61"/>
      <c r="B796" s="61"/>
      <c r="C796" s="61"/>
      <c r="D796" s="61"/>
      <c r="E796" s="61"/>
      <c r="F796" s="61"/>
      <c r="G796" s="61"/>
      <c r="H796" s="61"/>
      <c r="I796" s="61"/>
      <c r="J796" s="61"/>
      <c r="K796" s="61"/>
      <c r="L796" s="61"/>
      <c r="M796" s="61"/>
      <c r="N796" s="61"/>
    </row>
    <row r="797" spans="1:14" x14ac:dyDescent="0.25">
      <c r="A797" s="61"/>
      <c r="B797" s="61"/>
      <c r="C797" s="61"/>
      <c r="D797" s="61"/>
      <c r="E797" s="61"/>
      <c r="F797" s="61"/>
      <c r="G797" s="61"/>
      <c r="H797" s="61"/>
      <c r="I797" s="61"/>
      <c r="J797" s="61"/>
      <c r="K797" s="61"/>
      <c r="L797" s="61"/>
      <c r="M797" s="61"/>
      <c r="N797" s="61"/>
    </row>
    <row r="798" spans="1:14" x14ac:dyDescent="0.25">
      <c r="A798" s="61"/>
      <c r="B798" s="61"/>
      <c r="C798" s="61"/>
      <c r="D798" s="61"/>
      <c r="E798" s="61"/>
      <c r="F798" s="61"/>
      <c r="G798" s="61"/>
      <c r="H798" s="61"/>
      <c r="I798" s="61"/>
      <c r="J798" s="61"/>
      <c r="K798" s="61"/>
      <c r="L798" s="61"/>
      <c r="M798" s="61"/>
      <c r="N798" s="61"/>
    </row>
    <row r="799" spans="1:14" x14ac:dyDescent="0.25">
      <c r="A799" s="61"/>
      <c r="B799" s="61"/>
      <c r="C799" s="61"/>
      <c r="D799" s="61"/>
      <c r="E799" s="61"/>
      <c r="F799" s="61"/>
      <c r="G799" s="61"/>
      <c r="H799" s="61"/>
      <c r="I799" s="61"/>
      <c r="J799" s="61"/>
      <c r="K799" s="61"/>
      <c r="L799" s="61"/>
      <c r="M799" s="61"/>
      <c r="N799" s="61"/>
    </row>
    <row r="800" spans="1:14" x14ac:dyDescent="0.25">
      <c r="A800" s="61"/>
      <c r="B800" s="61"/>
      <c r="C800" s="61"/>
      <c r="D800" s="61"/>
      <c r="E800" s="61"/>
      <c r="F800" s="61"/>
      <c r="G800" s="61"/>
      <c r="H800" s="61"/>
      <c r="I800" s="61"/>
      <c r="J800" s="61"/>
      <c r="K800" s="61"/>
      <c r="L800" s="61"/>
      <c r="M800" s="61"/>
      <c r="N800" s="61"/>
    </row>
    <row r="801" spans="1:14" x14ac:dyDescent="0.25">
      <c r="A801" s="61"/>
      <c r="B801" s="61"/>
      <c r="C801" s="61"/>
      <c r="D801" s="61"/>
      <c r="E801" s="61"/>
      <c r="F801" s="61"/>
      <c r="G801" s="61"/>
      <c r="H801" s="61"/>
      <c r="I801" s="61"/>
      <c r="J801" s="61"/>
      <c r="K801" s="61"/>
      <c r="L801" s="61"/>
      <c r="M801" s="61"/>
      <c r="N801" s="61"/>
    </row>
    <row r="802" spans="1:14" x14ac:dyDescent="0.25">
      <c r="A802" s="61"/>
      <c r="B802" s="61"/>
      <c r="C802" s="61"/>
      <c r="D802" s="61"/>
      <c r="E802" s="61"/>
      <c r="F802" s="61"/>
      <c r="G802" s="61"/>
      <c r="H802" s="61"/>
      <c r="I802" s="61"/>
      <c r="J802" s="61"/>
      <c r="K802" s="61"/>
      <c r="L802" s="61"/>
      <c r="M802" s="61"/>
      <c r="N802" s="61"/>
    </row>
    <row r="803" spans="1:14" x14ac:dyDescent="0.25">
      <c r="A803" s="61"/>
      <c r="B803" s="61"/>
      <c r="C803" s="61"/>
      <c r="D803" s="61"/>
      <c r="E803" s="61"/>
      <c r="F803" s="61"/>
      <c r="G803" s="61"/>
      <c r="H803" s="61"/>
      <c r="I803" s="61"/>
      <c r="J803" s="61"/>
      <c r="K803" s="61"/>
      <c r="L803" s="61"/>
      <c r="M803" s="61"/>
      <c r="N803" s="61"/>
    </row>
    <row r="804" spans="1:14" x14ac:dyDescent="0.25">
      <c r="A804" s="61"/>
      <c r="B804" s="61"/>
      <c r="C804" s="61"/>
      <c r="D804" s="61"/>
      <c r="E804" s="61"/>
      <c r="F804" s="61"/>
      <c r="G804" s="61"/>
      <c r="H804" s="61"/>
      <c r="I804" s="61"/>
      <c r="J804" s="61"/>
      <c r="K804" s="61"/>
      <c r="L804" s="61"/>
      <c r="M804" s="61"/>
      <c r="N804" s="61"/>
    </row>
    <row r="805" spans="1:14" x14ac:dyDescent="0.25">
      <c r="A805" s="61"/>
      <c r="B805" s="61"/>
      <c r="C805" s="61"/>
      <c r="D805" s="61"/>
      <c r="E805" s="61"/>
      <c r="F805" s="61"/>
      <c r="G805" s="61"/>
      <c r="H805" s="61"/>
      <c r="I805" s="61"/>
      <c r="J805" s="61"/>
      <c r="K805" s="61"/>
      <c r="L805" s="61"/>
      <c r="M805" s="61"/>
      <c r="N805" s="61"/>
    </row>
    <row r="806" spans="1:14" x14ac:dyDescent="0.25">
      <c r="A806" s="61"/>
      <c r="B806" s="61"/>
      <c r="C806" s="61"/>
      <c r="D806" s="61"/>
      <c r="E806" s="61"/>
      <c r="F806" s="61"/>
      <c r="G806" s="61"/>
      <c r="H806" s="61"/>
      <c r="I806" s="61"/>
      <c r="J806" s="61"/>
      <c r="K806" s="61"/>
      <c r="L806" s="61"/>
      <c r="M806" s="61"/>
      <c r="N806" s="61"/>
    </row>
    <row r="807" spans="1:14" x14ac:dyDescent="0.25">
      <c r="A807" s="61"/>
      <c r="B807" s="61"/>
      <c r="C807" s="61"/>
      <c r="D807" s="61"/>
      <c r="E807" s="61"/>
      <c r="F807" s="61"/>
      <c r="G807" s="61"/>
      <c r="H807" s="61"/>
      <c r="I807" s="61"/>
      <c r="J807" s="61"/>
      <c r="K807" s="61"/>
      <c r="L807" s="61"/>
      <c r="M807" s="61"/>
      <c r="N807" s="61"/>
    </row>
    <row r="808" spans="1:14" x14ac:dyDescent="0.25">
      <c r="A808" s="61"/>
      <c r="B808" s="61"/>
      <c r="C808" s="61"/>
      <c r="D808" s="61"/>
      <c r="E808" s="61"/>
      <c r="F808" s="61"/>
      <c r="G808" s="61"/>
      <c r="H808" s="61"/>
      <c r="I808" s="61"/>
      <c r="J808" s="61"/>
      <c r="K808" s="61"/>
      <c r="L808" s="61"/>
      <c r="M808" s="61"/>
      <c r="N808" s="61"/>
    </row>
    <row r="809" spans="1:14" x14ac:dyDescent="0.25">
      <c r="A809" s="61"/>
      <c r="B809" s="61"/>
      <c r="C809" s="61"/>
      <c r="D809" s="61"/>
      <c r="E809" s="61"/>
      <c r="F809" s="61"/>
      <c r="G809" s="61"/>
      <c r="H809" s="61"/>
      <c r="I809" s="61"/>
      <c r="J809" s="61"/>
      <c r="K809" s="61"/>
      <c r="L809" s="61"/>
      <c r="M809" s="61"/>
      <c r="N809" s="61"/>
    </row>
    <row r="810" spans="1:14" x14ac:dyDescent="0.25">
      <c r="A810" s="61"/>
      <c r="B810" s="61"/>
      <c r="C810" s="61"/>
      <c r="D810" s="61"/>
      <c r="E810" s="61"/>
      <c r="F810" s="61"/>
      <c r="G810" s="61"/>
      <c r="H810" s="61"/>
      <c r="I810" s="61"/>
      <c r="J810" s="61"/>
      <c r="K810" s="61"/>
      <c r="L810" s="61"/>
      <c r="M810" s="61"/>
      <c r="N810" s="61"/>
    </row>
    <row r="811" spans="1:14" x14ac:dyDescent="0.25">
      <c r="A811" s="61"/>
      <c r="B811" s="61"/>
      <c r="C811" s="61"/>
      <c r="D811" s="61"/>
      <c r="E811" s="61"/>
      <c r="F811" s="61"/>
      <c r="G811" s="61"/>
      <c r="H811" s="61"/>
      <c r="I811" s="61"/>
      <c r="J811" s="61"/>
      <c r="K811" s="61"/>
      <c r="L811" s="61"/>
      <c r="M811" s="61"/>
      <c r="N811" s="61"/>
    </row>
    <row r="812" spans="1:14" x14ac:dyDescent="0.25">
      <c r="A812" s="61"/>
      <c r="B812" s="61"/>
      <c r="C812" s="61"/>
      <c r="D812" s="61"/>
      <c r="E812" s="61"/>
      <c r="F812" s="61"/>
      <c r="G812" s="61"/>
      <c r="H812" s="61"/>
      <c r="I812" s="61"/>
      <c r="J812" s="61"/>
      <c r="K812" s="61"/>
      <c r="L812" s="61"/>
      <c r="M812" s="61"/>
      <c r="N812" s="61"/>
    </row>
    <row r="813" spans="1:14" x14ac:dyDescent="0.25">
      <c r="A813" s="61"/>
      <c r="B813" s="61"/>
      <c r="C813" s="61"/>
      <c r="D813" s="61"/>
      <c r="E813" s="61"/>
      <c r="F813" s="61"/>
      <c r="G813" s="61"/>
      <c r="H813" s="61"/>
      <c r="I813" s="61"/>
      <c r="J813" s="61"/>
      <c r="K813" s="61"/>
      <c r="L813" s="61"/>
      <c r="M813" s="61"/>
      <c r="N813" s="61"/>
    </row>
    <row r="814" spans="1:14" x14ac:dyDescent="0.25">
      <c r="A814" s="61"/>
      <c r="B814" s="61"/>
      <c r="C814" s="61"/>
      <c r="D814" s="61"/>
      <c r="E814" s="61"/>
      <c r="F814" s="61"/>
      <c r="G814" s="61"/>
      <c r="H814" s="61"/>
      <c r="I814" s="61"/>
      <c r="J814" s="61"/>
      <c r="K814" s="61"/>
      <c r="L814" s="61"/>
      <c r="M814" s="61"/>
      <c r="N814" s="61"/>
    </row>
    <row r="815" spans="1:14" x14ac:dyDescent="0.25">
      <c r="A815" s="61"/>
      <c r="B815" s="61"/>
      <c r="C815" s="61"/>
      <c r="D815" s="61"/>
      <c r="E815" s="61"/>
      <c r="F815" s="61"/>
      <c r="G815" s="61"/>
      <c r="H815" s="61"/>
      <c r="I815" s="61"/>
      <c r="J815" s="61"/>
      <c r="K815" s="61"/>
      <c r="L815" s="61"/>
      <c r="M815" s="61"/>
      <c r="N815" s="61"/>
    </row>
    <row r="816" spans="1:14" x14ac:dyDescent="0.25">
      <c r="A816" s="61"/>
      <c r="B816" s="61"/>
      <c r="C816" s="61"/>
      <c r="D816" s="61"/>
      <c r="E816" s="61"/>
      <c r="F816" s="61"/>
      <c r="G816" s="61"/>
      <c r="H816" s="61"/>
      <c r="I816" s="61"/>
      <c r="J816" s="61"/>
      <c r="K816" s="61"/>
      <c r="L816" s="61"/>
      <c r="M816" s="61"/>
      <c r="N816" s="61"/>
    </row>
    <row r="817" spans="1:14" x14ac:dyDescent="0.25">
      <c r="A817" s="61"/>
      <c r="B817" s="61"/>
      <c r="C817" s="61"/>
      <c r="D817" s="61"/>
      <c r="E817" s="61"/>
      <c r="F817" s="61"/>
      <c r="G817" s="61"/>
      <c r="H817" s="61"/>
      <c r="I817" s="61"/>
      <c r="J817" s="61"/>
      <c r="K817" s="61"/>
      <c r="L817" s="61"/>
      <c r="M817" s="61"/>
      <c r="N817" s="61"/>
    </row>
    <row r="818" spans="1:14" x14ac:dyDescent="0.25">
      <c r="A818" s="61"/>
      <c r="B818" s="61"/>
      <c r="C818" s="61"/>
      <c r="D818" s="61"/>
      <c r="E818" s="61"/>
      <c r="F818" s="61"/>
      <c r="G818" s="61"/>
      <c r="H818" s="61"/>
      <c r="I818" s="61"/>
      <c r="J818" s="61"/>
      <c r="K818" s="61"/>
      <c r="L818" s="61"/>
      <c r="M818" s="61"/>
      <c r="N818" s="61"/>
    </row>
    <row r="819" spans="1:14" x14ac:dyDescent="0.25">
      <c r="A819" s="61"/>
      <c r="B819" s="61"/>
      <c r="C819" s="61"/>
      <c r="D819" s="61"/>
      <c r="E819" s="61"/>
      <c r="F819" s="61"/>
      <c r="G819" s="61"/>
      <c r="H819" s="61"/>
      <c r="I819" s="61"/>
      <c r="J819" s="61"/>
      <c r="K819" s="61"/>
      <c r="L819" s="61"/>
      <c r="M819" s="61"/>
      <c r="N819" s="61"/>
    </row>
    <row r="820" spans="1:14" x14ac:dyDescent="0.25">
      <c r="A820" s="61"/>
      <c r="B820" s="61"/>
      <c r="C820" s="61"/>
      <c r="D820" s="61"/>
      <c r="E820" s="61"/>
      <c r="F820" s="61"/>
      <c r="G820" s="61"/>
      <c r="H820" s="61"/>
      <c r="I820" s="61"/>
      <c r="J820" s="61"/>
      <c r="K820" s="61"/>
      <c r="L820" s="61"/>
      <c r="M820" s="61"/>
      <c r="N820" s="61"/>
    </row>
    <row r="821" spans="1:14" x14ac:dyDescent="0.25">
      <c r="A821" s="61"/>
      <c r="B821" s="61"/>
      <c r="C821" s="61"/>
      <c r="D821" s="61"/>
      <c r="E821" s="61"/>
      <c r="F821" s="61"/>
      <c r="G821" s="61"/>
      <c r="H821" s="61"/>
      <c r="I821" s="61"/>
      <c r="J821" s="61"/>
      <c r="K821" s="61"/>
      <c r="L821" s="61"/>
      <c r="M821" s="61"/>
      <c r="N821" s="61"/>
    </row>
    <row r="822" spans="1:14" x14ac:dyDescent="0.25">
      <c r="A822" s="61"/>
      <c r="B822" s="61"/>
      <c r="C822" s="61"/>
      <c r="D822" s="61"/>
      <c r="E822" s="61"/>
      <c r="F822" s="61"/>
      <c r="G822" s="61"/>
      <c r="H822" s="61"/>
      <c r="I822" s="61"/>
      <c r="J822" s="61"/>
      <c r="K822" s="61"/>
      <c r="L822" s="61"/>
      <c r="M822" s="61"/>
      <c r="N822" s="61"/>
    </row>
    <row r="823" spans="1:14" x14ac:dyDescent="0.25">
      <c r="A823" s="61"/>
      <c r="B823" s="61"/>
      <c r="C823" s="61"/>
      <c r="D823" s="61"/>
      <c r="E823" s="61"/>
      <c r="F823" s="61"/>
      <c r="G823" s="61"/>
      <c r="H823" s="61"/>
      <c r="I823" s="61"/>
      <c r="J823" s="61"/>
      <c r="K823" s="61"/>
      <c r="L823" s="61"/>
      <c r="M823" s="61"/>
      <c r="N823" s="61"/>
    </row>
    <row r="824" spans="1:14" x14ac:dyDescent="0.25">
      <c r="A824" s="61"/>
      <c r="B824" s="61"/>
      <c r="C824" s="61"/>
      <c r="D824" s="61"/>
      <c r="E824" s="61"/>
      <c r="F824" s="61"/>
      <c r="G824" s="61"/>
      <c r="H824" s="61"/>
      <c r="I824" s="61"/>
      <c r="J824" s="61"/>
      <c r="K824" s="61"/>
      <c r="L824" s="61"/>
      <c r="M824" s="61"/>
      <c r="N824" s="61"/>
    </row>
    <row r="825" spans="1:14" x14ac:dyDescent="0.25">
      <c r="A825" s="61"/>
      <c r="B825" s="61"/>
      <c r="C825" s="61"/>
      <c r="D825" s="61"/>
      <c r="E825" s="61"/>
      <c r="F825" s="61"/>
      <c r="G825" s="61"/>
      <c r="H825" s="61"/>
      <c r="I825" s="61"/>
      <c r="J825" s="61"/>
      <c r="K825" s="61"/>
      <c r="L825" s="61"/>
      <c r="M825" s="61"/>
      <c r="N825" s="61"/>
    </row>
    <row r="826" spans="1:14" x14ac:dyDescent="0.25">
      <c r="A826" s="61"/>
      <c r="B826" s="61"/>
      <c r="C826" s="61"/>
      <c r="D826" s="61"/>
      <c r="E826" s="61"/>
      <c r="F826" s="61"/>
      <c r="G826" s="61"/>
      <c r="H826" s="61"/>
      <c r="I826" s="61"/>
      <c r="J826" s="61"/>
      <c r="K826" s="61"/>
      <c r="L826" s="61"/>
      <c r="M826" s="61"/>
      <c r="N826" s="61"/>
    </row>
    <row r="827" spans="1:14" x14ac:dyDescent="0.25">
      <c r="A827" s="61"/>
      <c r="B827" s="61"/>
      <c r="C827" s="61"/>
      <c r="D827" s="61"/>
      <c r="E827" s="61"/>
      <c r="F827" s="61"/>
      <c r="G827" s="61"/>
      <c r="H827" s="61"/>
      <c r="I827" s="61"/>
      <c r="J827" s="61"/>
      <c r="K827" s="61"/>
      <c r="L827" s="61"/>
      <c r="M827" s="61"/>
      <c r="N827" s="61"/>
    </row>
    <row r="828" spans="1:14" x14ac:dyDescent="0.25">
      <c r="A828" s="61"/>
      <c r="B828" s="61"/>
      <c r="C828" s="61"/>
      <c r="D828" s="61"/>
      <c r="E828" s="61"/>
      <c r="F828" s="61"/>
      <c r="G828" s="61"/>
      <c r="H828" s="61"/>
      <c r="I828" s="61"/>
      <c r="J828" s="61"/>
      <c r="K828" s="61"/>
      <c r="L828" s="61"/>
      <c r="M828" s="61"/>
      <c r="N828" s="61"/>
    </row>
    <row r="829" spans="1:14" x14ac:dyDescent="0.25">
      <c r="A829" s="61"/>
      <c r="B829" s="61"/>
      <c r="C829" s="61"/>
      <c r="D829" s="61"/>
      <c r="E829" s="61"/>
      <c r="F829" s="61"/>
      <c r="G829" s="61"/>
      <c r="H829" s="61"/>
      <c r="I829" s="61"/>
      <c r="J829" s="61"/>
      <c r="K829" s="61"/>
      <c r="L829" s="61"/>
      <c r="M829" s="61"/>
      <c r="N829" s="61"/>
    </row>
    <row r="830" spans="1:14" x14ac:dyDescent="0.25">
      <c r="A830" s="61"/>
      <c r="B830" s="61"/>
      <c r="C830" s="61"/>
      <c r="D830" s="61"/>
      <c r="E830" s="61"/>
      <c r="F830" s="61"/>
      <c r="G830" s="61"/>
      <c r="H830" s="61"/>
      <c r="I830" s="61"/>
      <c r="J830" s="61"/>
      <c r="K830" s="61"/>
      <c r="L830" s="61"/>
      <c r="M830" s="61"/>
      <c r="N830" s="61"/>
    </row>
    <row r="831" spans="1:14" x14ac:dyDescent="0.25">
      <c r="A831" s="61"/>
      <c r="B831" s="61"/>
      <c r="C831" s="61"/>
      <c r="D831" s="61"/>
      <c r="E831" s="61"/>
      <c r="F831" s="61"/>
      <c r="G831" s="61"/>
      <c r="H831" s="61"/>
      <c r="I831" s="61"/>
      <c r="J831" s="61"/>
      <c r="K831" s="61"/>
      <c r="L831" s="61"/>
      <c r="M831" s="61"/>
      <c r="N831" s="61"/>
    </row>
    <row r="832" spans="1:14" x14ac:dyDescent="0.25">
      <c r="A832" s="61"/>
      <c r="B832" s="61"/>
      <c r="C832" s="61"/>
      <c r="D832" s="61"/>
      <c r="E832" s="61"/>
      <c r="F832" s="61"/>
      <c r="G832" s="61"/>
      <c r="H832" s="61"/>
      <c r="I832" s="61"/>
      <c r="J832" s="61"/>
      <c r="K832" s="61"/>
      <c r="L832" s="61"/>
      <c r="M832" s="61"/>
      <c r="N832" s="61"/>
    </row>
    <row r="833" spans="1:14" x14ac:dyDescent="0.25">
      <c r="A833" s="61"/>
      <c r="B833" s="61"/>
      <c r="C833" s="61"/>
      <c r="D833" s="61"/>
      <c r="E833" s="61"/>
      <c r="F833" s="61"/>
      <c r="G833" s="61"/>
      <c r="H833" s="61"/>
      <c r="I833" s="61"/>
      <c r="J833" s="61"/>
      <c r="K833" s="61"/>
      <c r="L833" s="61"/>
      <c r="M833" s="61"/>
      <c r="N833" s="61"/>
    </row>
    <row r="834" spans="1:14" x14ac:dyDescent="0.25">
      <c r="A834" s="61"/>
      <c r="B834" s="61"/>
      <c r="C834" s="61"/>
      <c r="D834" s="61"/>
      <c r="E834" s="61"/>
      <c r="F834" s="61"/>
      <c r="G834" s="61"/>
      <c r="H834" s="61"/>
      <c r="I834" s="61"/>
      <c r="J834" s="61"/>
      <c r="K834" s="61"/>
      <c r="L834" s="61"/>
      <c r="M834" s="61"/>
      <c r="N834" s="61"/>
    </row>
    <row r="835" spans="1:14" x14ac:dyDescent="0.25">
      <c r="A835" s="61"/>
      <c r="B835" s="61"/>
      <c r="C835" s="61"/>
      <c r="D835" s="61"/>
      <c r="E835" s="61"/>
      <c r="F835" s="61"/>
      <c r="G835" s="61"/>
      <c r="H835" s="61"/>
      <c r="I835" s="61"/>
      <c r="J835" s="61"/>
      <c r="K835" s="61"/>
      <c r="L835" s="61"/>
      <c r="M835" s="61"/>
      <c r="N835" s="61"/>
    </row>
    <row r="836" spans="1:14" x14ac:dyDescent="0.25">
      <c r="A836" s="61"/>
      <c r="B836" s="61"/>
      <c r="C836" s="61"/>
      <c r="D836" s="61"/>
      <c r="E836" s="61"/>
      <c r="F836" s="61"/>
      <c r="G836" s="61"/>
      <c r="H836" s="61"/>
      <c r="I836" s="61"/>
      <c r="J836" s="61"/>
      <c r="K836" s="61"/>
      <c r="L836" s="61"/>
      <c r="M836" s="61"/>
      <c r="N836" s="61"/>
    </row>
    <row r="837" spans="1:14" x14ac:dyDescent="0.25">
      <c r="A837" s="61"/>
      <c r="B837" s="61"/>
      <c r="C837" s="61"/>
      <c r="D837" s="61"/>
      <c r="E837" s="61"/>
      <c r="F837" s="61"/>
      <c r="G837" s="61"/>
      <c r="H837" s="61"/>
      <c r="I837" s="61"/>
      <c r="J837" s="61"/>
      <c r="K837" s="61"/>
      <c r="L837" s="61"/>
      <c r="M837" s="61"/>
      <c r="N837" s="61"/>
    </row>
    <row r="838" spans="1:14" x14ac:dyDescent="0.25">
      <c r="A838" s="61"/>
      <c r="B838" s="61"/>
      <c r="C838" s="61"/>
      <c r="D838" s="61"/>
      <c r="E838" s="61"/>
      <c r="F838" s="61"/>
      <c r="G838" s="61"/>
      <c r="H838" s="61"/>
      <c r="I838" s="61"/>
      <c r="J838" s="61"/>
      <c r="K838" s="61"/>
      <c r="L838" s="61"/>
      <c r="M838" s="61"/>
      <c r="N838" s="61"/>
    </row>
    <row r="839" spans="1:14" x14ac:dyDescent="0.25">
      <c r="A839" s="61"/>
      <c r="B839" s="61"/>
      <c r="C839" s="61"/>
      <c r="D839" s="61"/>
      <c r="E839" s="61"/>
      <c r="F839" s="61"/>
      <c r="G839" s="61"/>
      <c r="H839" s="61"/>
      <c r="I839" s="61"/>
      <c r="J839" s="61"/>
      <c r="K839" s="61"/>
      <c r="L839" s="61"/>
      <c r="M839" s="61"/>
      <c r="N839" s="61"/>
    </row>
    <row r="840" spans="1:14" x14ac:dyDescent="0.25">
      <c r="A840" s="61"/>
      <c r="B840" s="61"/>
      <c r="C840" s="61"/>
      <c r="D840" s="61"/>
      <c r="E840" s="61"/>
      <c r="F840" s="61"/>
      <c r="G840" s="61"/>
      <c r="H840" s="61"/>
      <c r="I840" s="61"/>
      <c r="J840" s="61"/>
      <c r="K840" s="61"/>
      <c r="L840" s="61"/>
      <c r="M840" s="61"/>
      <c r="N840" s="61"/>
    </row>
    <row r="841" spans="1:14" x14ac:dyDescent="0.25">
      <c r="A841" s="61"/>
      <c r="B841" s="61"/>
      <c r="C841" s="61"/>
      <c r="D841" s="61"/>
      <c r="E841" s="61"/>
      <c r="F841" s="61"/>
      <c r="G841" s="61"/>
      <c r="H841" s="61"/>
      <c r="I841" s="61"/>
      <c r="J841" s="61"/>
      <c r="K841" s="61"/>
      <c r="L841" s="61"/>
      <c r="M841" s="61"/>
      <c r="N841" s="61"/>
    </row>
    <row r="842" spans="1:14" x14ac:dyDescent="0.25">
      <c r="A842" s="61"/>
      <c r="B842" s="61"/>
      <c r="C842" s="61"/>
      <c r="D842" s="61"/>
      <c r="E842" s="61"/>
      <c r="F842" s="61"/>
      <c r="G842" s="61"/>
      <c r="H842" s="61"/>
      <c r="I842" s="61"/>
      <c r="J842" s="61"/>
      <c r="K842" s="61"/>
      <c r="L842" s="61"/>
      <c r="M842" s="61"/>
      <c r="N842" s="61"/>
    </row>
    <row r="843" spans="1:14" x14ac:dyDescent="0.25">
      <c r="A843" s="61"/>
      <c r="B843" s="61"/>
      <c r="C843" s="61"/>
      <c r="D843" s="61"/>
      <c r="E843" s="61"/>
      <c r="F843" s="61"/>
      <c r="G843" s="61"/>
      <c r="H843" s="61"/>
      <c r="I843" s="61"/>
      <c r="J843" s="61"/>
      <c r="K843" s="61"/>
      <c r="L843" s="61"/>
      <c r="M843" s="61"/>
      <c r="N843" s="61"/>
    </row>
    <row r="844" spans="1:14" x14ac:dyDescent="0.25">
      <c r="A844" s="61"/>
      <c r="B844" s="61"/>
      <c r="C844" s="61"/>
      <c r="D844" s="61"/>
      <c r="E844" s="61"/>
      <c r="F844" s="61"/>
      <c r="G844" s="61"/>
      <c r="H844" s="61"/>
      <c r="I844" s="61"/>
      <c r="J844" s="61"/>
      <c r="K844" s="61"/>
      <c r="L844" s="61"/>
      <c r="M844" s="61"/>
      <c r="N844" s="61"/>
    </row>
    <row r="845" spans="1:14" x14ac:dyDescent="0.25">
      <c r="A845" s="61"/>
      <c r="B845" s="61"/>
      <c r="C845" s="61"/>
      <c r="D845" s="61"/>
      <c r="E845" s="61"/>
      <c r="F845" s="61"/>
      <c r="G845" s="61"/>
      <c r="H845" s="61"/>
      <c r="I845" s="61"/>
      <c r="J845" s="61"/>
      <c r="K845" s="61"/>
      <c r="L845" s="61"/>
      <c r="M845" s="61"/>
      <c r="N845" s="61"/>
    </row>
    <row r="846" spans="1:14" x14ac:dyDescent="0.25">
      <c r="A846" s="61"/>
      <c r="B846" s="61"/>
      <c r="C846" s="61"/>
      <c r="D846" s="61"/>
      <c r="E846" s="61"/>
      <c r="F846" s="61"/>
      <c r="G846" s="61"/>
      <c r="H846" s="61"/>
      <c r="I846" s="61"/>
      <c r="J846" s="61"/>
      <c r="K846" s="61"/>
      <c r="L846" s="61"/>
      <c r="M846" s="61"/>
      <c r="N846" s="61"/>
    </row>
    <row r="847" spans="1:14" x14ac:dyDescent="0.25">
      <c r="A847" s="61"/>
      <c r="B847" s="61"/>
      <c r="C847" s="61"/>
      <c r="D847" s="61"/>
      <c r="E847" s="61"/>
      <c r="F847" s="61"/>
      <c r="G847" s="61"/>
      <c r="H847" s="61"/>
      <c r="I847" s="61"/>
      <c r="J847" s="61"/>
      <c r="K847" s="61"/>
      <c r="L847" s="61"/>
      <c r="M847" s="61"/>
      <c r="N847" s="61"/>
    </row>
    <row r="848" spans="1:14" x14ac:dyDescent="0.25">
      <c r="A848" s="61"/>
      <c r="B848" s="61"/>
      <c r="C848" s="61"/>
      <c r="D848" s="61"/>
      <c r="E848" s="61"/>
      <c r="F848" s="61"/>
      <c r="G848" s="61"/>
      <c r="H848" s="61"/>
      <c r="I848" s="61"/>
      <c r="J848" s="61"/>
      <c r="K848" s="61"/>
      <c r="L848" s="61"/>
      <c r="M848" s="61"/>
      <c r="N848" s="61"/>
    </row>
    <row r="849" spans="1:14" x14ac:dyDescent="0.25">
      <c r="A849" s="61"/>
      <c r="B849" s="61"/>
      <c r="C849" s="61"/>
      <c r="D849" s="61"/>
      <c r="E849" s="61"/>
      <c r="F849" s="61"/>
      <c r="G849" s="61"/>
      <c r="H849" s="61"/>
      <c r="I849" s="61"/>
      <c r="J849" s="61"/>
      <c r="K849" s="61"/>
      <c r="L849" s="61"/>
      <c r="M849" s="61"/>
      <c r="N849" s="61"/>
    </row>
    <row r="850" spans="1:14" x14ac:dyDescent="0.25">
      <c r="A850" s="61"/>
      <c r="B850" s="61"/>
      <c r="C850" s="61"/>
      <c r="D850" s="61"/>
      <c r="E850" s="61"/>
      <c r="F850" s="61"/>
      <c r="G850" s="61"/>
      <c r="H850" s="61"/>
      <c r="I850" s="61"/>
      <c r="J850" s="61"/>
      <c r="K850" s="61"/>
      <c r="L850" s="61"/>
      <c r="M850" s="61"/>
      <c r="N850" s="61"/>
    </row>
    <row r="851" spans="1:14" x14ac:dyDescent="0.25">
      <c r="A851" s="61"/>
      <c r="B851" s="61"/>
      <c r="C851" s="61"/>
      <c r="D851" s="61"/>
      <c r="E851" s="61"/>
      <c r="F851" s="61"/>
      <c r="G851" s="61"/>
      <c r="H851" s="61"/>
      <c r="I851" s="61"/>
      <c r="J851" s="61"/>
      <c r="K851" s="61"/>
      <c r="L851" s="61"/>
      <c r="M851" s="61"/>
      <c r="N851" s="61"/>
    </row>
    <row r="852" spans="1:14" x14ac:dyDescent="0.25">
      <c r="A852" s="61"/>
      <c r="B852" s="61"/>
      <c r="C852" s="61"/>
      <c r="D852" s="61"/>
      <c r="E852" s="61"/>
      <c r="F852" s="61"/>
      <c r="G852" s="61"/>
      <c r="H852" s="61"/>
      <c r="I852" s="61"/>
      <c r="J852" s="61"/>
      <c r="K852" s="61"/>
      <c r="L852" s="61"/>
      <c r="M852" s="61"/>
      <c r="N852" s="61"/>
    </row>
    <row r="853" spans="1:14" x14ac:dyDescent="0.25">
      <c r="A853" s="61"/>
      <c r="B853" s="61"/>
      <c r="C853" s="61"/>
      <c r="D853" s="61"/>
      <c r="E853" s="61"/>
      <c r="F853" s="61"/>
      <c r="G853" s="61"/>
      <c r="H853" s="61"/>
      <c r="I853" s="61"/>
      <c r="J853" s="61"/>
      <c r="K853" s="61"/>
      <c r="L853" s="61"/>
      <c r="M853" s="61"/>
      <c r="N853" s="61"/>
    </row>
    <row r="854" spans="1:14" x14ac:dyDescent="0.25">
      <c r="A854" s="61"/>
      <c r="B854" s="61"/>
      <c r="C854" s="61"/>
      <c r="D854" s="61"/>
      <c r="E854" s="61"/>
      <c r="F854" s="61"/>
      <c r="G854" s="61"/>
      <c r="H854" s="61"/>
      <c r="I854" s="61"/>
      <c r="J854" s="61"/>
      <c r="K854" s="61"/>
      <c r="L854" s="61"/>
      <c r="M854" s="61"/>
      <c r="N854" s="61"/>
    </row>
    <row r="855" spans="1:14" x14ac:dyDescent="0.25">
      <c r="A855" s="61"/>
      <c r="B855" s="61"/>
      <c r="C855" s="61"/>
      <c r="D855" s="61"/>
      <c r="E855" s="61"/>
      <c r="F855" s="61"/>
      <c r="G855" s="61"/>
      <c r="H855" s="61"/>
      <c r="I855" s="61"/>
      <c r="J855" s="61"/>
      <c r="K855" s="61"/>
      <c r="L855" s="61"/>
      <c r="M855" s="61"/>
      <c r="N855" s="61"/>
    </row>
    <row r="856" spans="1:14" x14ac:dyDescent="0.25">
      <c r="A856" s="61"/>
      <c r="B856" s="61"/>
      <c r="C856" s="61"/>
      <c r="D856" s="61"/>
      <c r="E856" s="61"/>
      <c r="F856" s="61"/>
      <c r="G856" s="61"/>
      <c r="H856" s="61"/>
      <c r="I856" s="61"/>
      <c r="J856" s="61"/>
      <c r="K856" s="61"/>
      <c r="L856" s="61"/>
      <c r="M856" s="61"/>
      <c r="N856" s="61"/>
    </row>
    <row r="857" spans="1:14" x14ac:dyDescent="0.25">
      <c r="A857" s="61"/>
      <c r="B857" s="61"/>
      <c r="C857" s="61"/>
      <c r="D857" s="61"/>
      <c r="E857" s="61"/>
      <c r="F857" s="61"/>
      <c r="G857" s="61"/>
      <c r="H857" s="61"/>
      <c r="I857" s="61"/>
      <c r="J857" s="61"/>
      <c r="K857" s="61"/>
      <c r="L857" s="61"/>
      <c r="M857" s="61"/>
      <c r="N857" s="61"/>
    </row>
    <row r="858" spans="1:14" x14ac:dyDescent="0.25">
      <c r="A858" s="61"/>
      <c r="B858" s="61"/>
      <c r="C858" s="61"/>
      <c r="D858" s="61"/>
      <c r="E858" s="61"/>
      <c r="F858" s="61"/>
      <c r="G858" s="61"/>
      <c r="H858" s="61"/>
      <c r="I858" s="61"/>
      <c r="J858" s="61"/>
      <c r="K858" s="61"/>
      <c r="L858" s="61"/>
      <c r="M858" s="61"/>
      <c r="N858" s="61"/>
    </row>
    <row r="859" spans="1:14" x14ac:dyDescent="0.25">
      <c r="A859" s="61"/>
      <c r="B859" s="61"/>
      <c r="C859" s="61"/>
      <c r="D859" s="61"/>
      <c r="E859" s="61"/>
      <c r="F859" s="61"/>
      <c r="G859" s="61"/>
      <c r="H859" s="61"/>
      <c r="I859" s="61"/>
      <c r="J859" s="61"/>
      <c r="K859" s="61"/>
      <c r="L859" s="61"/>
      <c r="M859" s="61"/>
      <c r="N859" s="61"/>
    </row>
    <row r="860" spans="1:14" x14ac:dyDescent="0.25">
      <c r="A860" s="61"/>
      <c r="B860" s="61"/>
      <c r="C860" s="61"/>
      <c r="D860" s="61"/>
      <c r="E860" s="61"/>
      <c r="F860" s="61"/>
      <c r="G860" s="61"/>
      <c r="H860" s="61"/>
      <c r="I860" s="61"/>
      <c r="J860" s="61"/>
      <c r="K860" s="61"/>
      <c r="L860" s="61"/>
      <c r="M860" s="61"/>
      <c r="N860" s="61"/>
    </row>
    <row r="861" spans="1:14" x14ac:dyDescent="0.25">
      <c r="A861" s="61"/>
      <c r="B861" s="61"/>
      <c r="C861" s="61"/>
      <c r="D861" s="61"/>
      <c r="E861" s="61"/>
      <c r="F861" s="61"/>
      <c r="G861" s="61"/>
      <c r="H861" s="61"/>
      <c r="I861" s="61"/>
      <c r="J861" s="61"/>
      <c r="K861" s="61"/>
      <c r="L861" s="61"/>
      <c r="M861" s="61"/>
      <c r="N861" s="61"/>
    </row>
    <row r="862" spans="1:14" x14ac:dyDescent="0.25">
      <c r="A862" s="61"/>
      <c r="B862" s="61"/>
      <c r="C862" s="61"/>
      <c r="D862" s="61"/>
      <c r="E862" s="61"/>
      <c r="F862" s="61"/>
      <c r="G862" s="61"/>
      <c r="H862" s="61"/>
      <c r="I862" s="61"/>
      <c r="J862" s="61"/>
      <c r="K862" s="61"/>
      <c r="L862" s="61"/>
      <c r="M862" s="61"/>
      <c r="N862" s="61"/>
    </row>
    <row r="863" spans="1:14" x14ac:dyDescent="0.25">
      <c r="A863" s="61"/>
      <c r="B863" s="61"/>
      <c r="C863" s="61"/>
      <c r="D863" s="61"/>
      <c r="E863" s="61"/>
      <c r="F863" s="61"/>
      <c r="G863" s="61"/>
      <c r="H863" s="61"/>
      <c r="I863" s="61"/>
      <c r="J863" s="61"/>
      <c r="K863" s="61"/>
      <c r="L863" s="61"/>
      <c r="M863" s="61"/>
      <c r="N863" s="61"/>
    </row>
    <row r="864" spans="1:14" x14ac:dyDescent="0.25">
      <c r="A864" s="61"/>
      <c r="B864" s="61"/>
      <c r="C864" s="61"/>
      <c r="D864" s="61"/>
      <c r="E864" s="61"/>
      <c r="F864" s="61"/>
      <c r="G864" s="61"/>
      <c r="H864" s="61"/>
      <c r="I864" s="61"/>
      <c r="J864" s="61"/>
      <c r="K864" s="61"/>
      <c r="L864" s="61"/>
      <c r="M864" s="61"/>
      <c r="N864" s="61"/>
    </row>
    <row r="865" spans="1:14" x14ac:dyDescent="0.25">
      <c r="A865" s="61"/>
      <c r="B865" s="61"/>
      <c r="C865" s="61"/>
      <c r="D865" s="61"/>
      <c r="E865" s="61"/>
      <c r="F865" s="61"/>
      <c r="G865" s="61"/>
      <c r="H865" s="61"/>
      <c r="I865" s="61"/>
      <c r="J865" s="61"/>
      <c r="K865" s="61"/>
      <c r="L865" s="61"/>
      <c r="M865" s="61"/>
      <c r="N865" s="61"/>
    </row>
    <row r="866" spans="1:14" x14ac:dyDescent="0.25">
      <c r="A866" s="61"/>
      <c r="B866" s="61"/>
      <c r="C866" s="61"/>
      <c r="D866" s="61"/>
      <c r="E866" s="61"/>
      <c r="F866" s="61"/>
      <c r="G866" s="61"/>
      <c r="H866" s="61"/>
      <c r="I866" s="61"/>
      <c r="J866" s="61"/>
      <c r="K866" s="61"/>
      <c r="L866" s="61"/>
      <c r="M866" s="61"/>
      <c r="N866" s="61"/>
    </row>
    <row r="867" spans="1:14" x14ac:dyDescent="0.25">
      <c r="A867" s="61"/>
      <c r="B867" s="61"/>
      <c r="C867" s="61"/>
      <c r="D867" s="61"/>
      <c r="E867" s="61"/>
      <c r="F867" s="61"/>
      <c r="G867" s="61"/>
      <c r="H867" s="61"/>
      <c r="I867" s="61"/>
      <c r="J867" s="61"/>
      <c r="K867" s="61"/>
      <c r="L867" s="61"/>
      <c r="M867" s="61"/>
      <c r="N867" s="61"/>
    </row>
    <row r="868" spans="1:14" x14ac:dyDescent="0.25">
      <c r="A868" s="61"/>
      <c r="B868" s="61"/>
      <c r="C868" s="61"/>
      <c r="D868" s="61"/>
      <c r="E868" s="61"/>
      <c r="F868" s="61"/>
      <c r="G868" s="61"/>
      <c r="H868" s="61"/>
      <c r="I868" s="61"/>
      <c r="J868" s="61"/>
      <c r="K868" s="61"/>
      <c r="L868" s="61"/>
      <c r="M868" s="61"/>
      <c r="N868" s="61"/>
    </row>
    <row r="869" spans="1:14" x14ac:dyDescent="0.25">
      <c r="A869" s="61"/>
      <c r="B869" s="61"/>
      <c r="C869" s="61"/>
      <c r="D869" s="61"/>
      <c r="E869" s="61"/>
      <c r="F869" s="61"/>
      <c r="G869" s="61"/>
      <c r="H869" s="61"/>
      <c r="I869" s="61"/>
      <c r="J869" s="61"/>
      <c r="K869" s="61"/>
      <c r="L869" s="61"/>
      <c r="M869" s="61"/>
      <c r="N869" s="61"/>
    </row>
    <row r="870" spans="1:14" x14ac:dyDescent="0.25">
      <c r="A870" s="61"/>
      <c r="B870" s="61"/>
      <c r="C870" s="61"/>
      <c r="D870" s="61"/>
      <c r="E870" s="61"/>
      <c r="F870" s="61"/>
      <c r="G870" s="61"/>
      <c r="H870" s="61"/>
      <c r="I870" s="61"/>
      <c r="J870" s="61"/>
      <c r="K870" s="61"/>
      <c r="L870" s="61"/>
      <c r="M870" s="61"/>
      <c r="N870" s="61"/>
    </row>
    <row r="871" spans="1:14" x14ac:dyDescent="0.25">
      <c r="A871" s="61"/>
      <c r="B871" s="61"/>
      <c r="C871" s="61"/>
      <c r="D871" s="61"/>
      <c r="E871" s="61"/>
      <c r="F871" s="61"/>
      <c r="G871" s="61"/>
      <c r="H871" s="61"/>
      <c r="I871" s="61"/>
      <c r="J871" s="61"/>
      <c r="K871" s="61"/>
      <c r="L871" s="61"/>
      <c r="M871" s="61"/>
      <c r="N871" s="61"/>
    </row>
    <row r="872" spans="1:14" x14ac:dyDescent="0.25">
      <c r="A872" s="61"/>
      <c r="B872" s="61"/>
      <c r="C872" s="61"/>
      <c r="D872" s="61"/>
      <c r="E872" s="61"/>
      <c r="F872" s="61"/>
      <c r="G872" s="61"/>
      <c r="H872" s="61"/>
      <c r="I872" s="61"/>
      <c r="J872" s="61"/>
      <c r="K872" s="61"/>
      <c r="L872" s="61"/>
      <c r="M872" s="61"/>
      <c r="N872" s="61"/>
    </row>
    <row r="873" spans="1:14" x14ac:dyDescent="0.25">
      <c r="A873" s="61"/>
      <c r="B873" s="61"/>
      <c r="C873" s="61"/>
      <c r="D873" s="61"/>
      <c r="E873" s="61"/>
      <c r="F873" s="61"/>
      <c r="G873" s="61"/>
      <c r="H873" s="61"/>
      <c r="I873" s="61"/>
      <c r="J873" s="61"/>
      <c r="K873" s="61"/>
      <c r="L873" s="61"/>
      <c r="M873" s="61"/>
      <c r="N873" s="61"/>
    </row>
    <row r="874" spans="1:14" x14ac:dyDescent="0.25">
      <c r="A874" s="61"/>
      <c r="B874" s="61"/>
      <c r="C874" s="61"/>
      <c r="D874" s="61"/>
      <c r="E874" s="61"/>
      <c r="F874" s="61"/>
      <c r="G874" s="61"/>
      <c r="H874" s="61"/>
      <c r="I874" s="61"/>
      <c r="J874" s="61"/>
      <c r="K874" s="61"/>
      <c r="L874" s="61"/>
      <c r="M874" s="61"/>
      <c r="N874" s="61"/>
    </row>
    <row r="875" spans="1:14" x14ac:dyDescent="0.25">
      <c r="A875" s="61"/>
      <c r="B875" s="61"/>
      <c r="C875" s="61"/>
      <c r="D875" s="61"/>
      <c r="E875" s="61"/>
      <c r="F875" s="61"/>
      <c r="G875" s="61"/>
      <c r="H875" s="61"/>
      <c r="I875" s="61"/>
      <c r="J875" s="61"/>
      <c r="K875" s="61"/>
      <c r="L875" s="61"/>
      <c r="M875" s="61"/>
      <c r="N875" s="61"/>
    </row>
    <row r="876" spans="1:14" x14ac:dyDescent="0.25">
      <c r="A876" s="61"/>
      <c r="B876" s="61"/>
      <c r="C876" s="61"/>
      <c r="D876" s="61"/>
      <c r="E876" s="61"/>
      <c r="F876" s="61"/>
      <c r="G876" s="61"/>
      <c r="H876" s="61"/>
      <c r="I876" s="61"/>
      <c r="J876" s="61"/>
      <c r="K876" s="61"/>
      <c r="L876" s="61"/>
      <c r="M876" s="61"/>
      <c r="N876" s="61"/>
    </row>
    <row r="877" spans="1:14" x14ac:dyDescent="0.25">
      <c r="A877" s="61"/>
      <c r="B877" s="61"/>
      <c r="C877" s="61"/>
      <c r="D877" s="61"/>
      <c r="E877" s="61"/>
      <c r="F877" s="61"/>
      <c r="G877" s="61"/>
      <c r="H877" s="61"/>
      <c r="I877" s="61"/>
      <c r="J877" s="61"/>
      <c r="K877" s="61"/>
      <c r="L877" s="61"/>
      <c r="M877" s="61"/>
      <c r="N877" s="61"/>
    </row>
    <row r="878" spans="1:14" x14ac:dyDescent="0.25">
      <c r="A878" s="61"/>
      <c r="B878" s="61"/>
      <c r="C878" s="61"/>
      <c r="D878" s="61"/>
      <c r="E878" s="61"/>
      <c r="F878" s="61"/>
      <c r="G878" s="61"/>
      <c r="H878" s="61"/>
      <c r="I878" s="61"/>
      <c r="J878" s="61"/>
      <c r="K878" s="61"/>
      <c r="L878" s="61"/>
      <c r="M878" s="61"/>
      <c r="N878" s="61"/>
    </row>
    <row r="879" spans="1:14" x14ac:dyDescent="0.25">
      <c r="A879" s="61"/>
      <c r="B879" s="61"/>
      <c r="C879" s="61"/>
      <c r="D879" s="61"/>
      <c r="E879" s="61"/>
      <c r="F879" s="61"/>
      <c r="G879" s="61"/>
      <c r="H879" s="61"/>
      <c r="I879" s="61"/>
      <c r="J879" s="61"/>
      <c r="K879" s="61"/>
      <c r="L879" s="61"/>
      <c r="M879" s="61"/>
      <c r="N879" s="61"/>
    </row>
    <row r="880" spans="1:14" x14ac:dyDescent="0.25">
      <c r="A880" s="61"/>
      <c r="B880" s="61"/>
      <c r="C880" s="61"/>
      <c r="D880" s="61"/>
      <c r="E880" s="61"/>
      <c r="F880" s="61"/>
      <c r="G880" s="61"/>
      <c r="H880" s="61"/>
      <c r="I880" s="61"/>
      <c r="J880" s="61"/>
      <c r="K880" s="61"/>
      <c r="L880" s="61"/>
      <c r="M880" s="61"/>
      <c r="N880" s="61"/>
    </row>
    <row r="881" spans="1:14" x14ac:dyDescent="0.25">
      <c r="A881" s="61"/>
      <c r="B881" s="61"/>
      <c r="C881" s="61"/>
      <c r="D881" s="61"/>
      <c r="E881" s="61"/>
      <c r="F881" s="61"/>
      <c r="G881" s="61"/>
      <c r="H881" s="61"/>
      <c r="I881" s="61"/>
      <c r="J881" s="61"/>
      <c r="K881" s="61"/>
      <c r="L881" s="61"/>
      <c r="M881" s="61"/>
      <c r="N881" s="61"/>
    </row>
    <row r="882" spans="1:14" x14ac:dyDescent="0.25">
      <c r="A882" s="61"/>
      <c r="B882" s="61"/>
      <c r="C882" s="61"/>
      <c r="D882" s="61"/>
      <c r="E882" s="61"/>
      <c r="F882" s="61"/>
      <c r="G882" s="61"/>
      <c r="H882" s="61"/>
      <c r="I882" s="61"/>
      <c r="J882" s="61"/>
      <c r="K882" s="61"/>
      <c r="L882" s="61"/>
      <c r="M882" s="61"/>
      <c r="N882" s="61"/>
    </row>
    <row r="883" spans="1:14" x14ac:dyDescent="0.25">
      <c r="A883" s="61"/>
      <c r="B883" s="61"/>
      <c r="C883" s="61"/>
      <c r="D883" s="61"/>
      <c r="E883" s="61"/>
      <c r="F883" s="61"/>
      <c r="G883" s="61"/>
      <c r="H883" s="61"/>
      <c r="I883" s="61"/>
      <c r="J883" s="61"/>
      <c r="K883" s="61"/>
      <c r="L883" s="61"/>
      <c r="M883" s="61"/>
      <c r="N883" s="61"/>
    </row>
    <row r="884" spans="1:14" x14ac:dyDescent="0.25">
      <c r="A884" s="61"/>
      <c r="B884" s="61"/>
      <c r="C884" s="61"/>
      <c r="D884" s="61"/>
      <c r="E884" s="61"/>
      <c r="F884" s="61"/>
      <c r="G884" s="61"/>
      <c r="H884" s="61"/>
      <c r="I884" s="61"/>
      <c r="J884" s="61"/>
      <c r="K884" s="61"/>
      <c r="L884" s="61"/>
      <c r="M884" s="61"/>
      <c r="N884" s="61"/>
    </row>
    <row r="885" spans="1:14" x14ac:dyDescent="0.25">
      <c r="A885" s="61"/>
      <c r="B885" s="61"/>
      <c r="C885" s="61"/>
      <c r="D885" s="61"/>
      <c r="E885" s="61"/>
      <c r="F885" s="61"/>
      <c r="G885" s="61"/>
      <c r="H885" s="61"/>
      <c r="I885" s="61"/>
      <c r="J885" s="61"/>
      <c r="K885" s="61"/>
      <c r="L885" s="61"/>
      <c r="M885" s="61"/>
      <c r="N885" s="61"/>
    </row>
    <row r="886" spans="1:14" x14ac:dyDescent="0.25">
      <c r="A886" s="61"/>
      <c r="B886" s="61"/>
      <c r="C886" s="61"/>
      <c r="D886" s="61"/>
      <c r="E886" s="61"/>
      <c r="F886" s="61"/>
      <c r="G886" s="61"/>
      <c r="H886" s="61"/>
      <c r="I886" s="61"/>
      <c r="J886" s="61"/>
      <c r="K886" s="61"/>
      <c r="L886" s="61"/>
      <c r="M886" s="61"/>
      <c r="N886" s="61"/>
    </row>
    <row r="887" spans="1:14" x14ac:dyDescent="0.25">
      <c r="A887" s="61"/>
      <c r="B887" s="61"/>
      <c r="C887" s="61"/>
      <c r="D887" s="61"/>
      <c r="E887" s="61"/>
      <c r="F887" s="61"/>
      <c r="G887" s="61"/>
      <c r="H887" s="61"/>
      <c r="I887" s="61"/>
      <c r="J887" s="61"/>
      <c r="K887" s="61"/>
      <c r="L887" s="61"/>
      <c r="M887" s="61"/>
      <c r="N887" s="61"/>
    </row>
    <row r="888" spans="1:14" x14ac:dyDescent="0.25">
      <c r="A888" s="61"/>
      <c r="B888" s="61"/>
      <c r="C888" s="61"/>
      <c r="D888" s="61"/>
      <c r="E888" s="61"/>
      <c r="F888" s="61"/>
      <c r="G888" s="61"/>
      <c r="H888" s="61"/>
      <c r="I888" s="61"/>
      <c r="J888" s="61"/>
      <c r="K888" s="61"/>
      <c r="L888" s="61"/>
      <c r="M888" s="61"/>
      <c r="N888" s="61"/>
    </row>
    <row r="889" spans="1:14" x14ac:dyDescent="0.25">
      <c r="A889" s="61"/>
      <c r="B889" s="61"/>
      <c r="C889" s="61"/>
      <c r="D889" s="61"/>
      <c r="E889" s="61"/>
      <c r="F889" s="61"/>
      <c r="G889" s="61"/>
      <c r="H889" s="61"/>
      <c r="I889" s="61"/>
      <c r="J889" s="61"/>
      <c r="K889" s="61"/>
      <c r="L889" s="61"/>
      <c r="M889" s="61"/>
      <c r="N889" s="61"/>
    </row>
    <row r="890" spans="1:14" x14ac:dyDescent="0.25">
      <c r="A890" s="61"/>
      <c r="B890" s="61"/>
      <c r="C890" s="61"/>
      <c r="D890" s="61"/>
      <c r="E890" s="61"/>
      <c r="F890" s="61"/>
      <c r="G890" s="61"/>
      <c r="H890" s="61"/>
      <c r="I890" s="61"/>
      <c r="J890" s="61"/>
      <c r="K890" s="61"/>
      <c r="L890" s="61"/>
      <c r="M890" s="61"/>
      <c r="N890" s="61"/>
    </row>
    <row r="891" spans="1:14" x14ac:dyDescent="0.25">
      <c r="A891" s="61"/>
      <c r="B891" s="61"/>
      <c r="C891" s="61"/>
      <c r="D891" s="61"/>
      <c r="E891" s="61"/>
      <c r="F891" s="61"/>
      <c r="G891" s="61"/>
      <c r="H891" s="61"/>
      <c r="I891" s="61"/>
      <c r="J891" s="61"/>
      <c r="K891" s="61"/>
      <c r="L891" s="61"/>
      <c r="M891" s="61"/>
      <c r="N891" s="61"/>
    </row>
    <row r="892" spans="1:14" x14ac:dyDescent="0.25">
      <c r="A892" s="61"/>
      <c r="B892" s="61"/>
      <c r="C892" s="61"/>
      <c r="D892" s="61"/>
      <c r="E892" s="61"/>
      <c r="F892" s="61"/>
      <c r="G892" s="61"/>
      <c r="H892" s="61"/>
      <c r="I892" s="61"/>
      <c r="J892" s="61"/>
      <c r="K892" s="61"/>
      <c r="L892" s="61"/>
      <c r="M892" s="61"/>
      <c r="N892" s="61"/>
    </row>
    <row r="893" spans="1:14" x14ac:dyDescent="0.25">
      <c r="A893" s="61"/>
      <c r="B893" s="61"/>
      <c r="C893" s="61"/>
      <c r="D893" s="61"/>
      <c r="E893" s="61"/>
      <c r="F893" s="61"/>
      <c r="G893" s="61"/>
      <c r="H893" s="61"/>
      <c r="I893" s="61"/>
      <c r="J893" s="61"/>
      <c r="K893" s="61"/>
      <c r="L893" s="61"/>
      <c r="M893" s="61"/>
      <c r="N893" s="61"/>
    </row>
    <row r="894" spans="1:14" x14ac:dyDescent="0.25">
      <c r="A894" s="61"/>
      <c r="B894" s="61"/>
      <c r="C894" s="61"/>
      <c r="D894" s="61"/>
      <c r="E894" s="61"/>
      <c r="F894" s="61"/>
      <c r="G894" s="61"/>
      <c r="H894" s="61"/>
      <c r="I894" s="61"/>
      <c r="J894" s="61"/>
      <c r="K894" s="61"/>
      <c r="L894" s="61"/>
      <c r="M894" s="61"/>
      <c r="N894" s="61"/>
    </row>
    <row r="895" spans="1:14" x14ac:dyDescent="0.25">
      <c r="A895" s="61"/>
      <c r="B895" s="61"/>
      <c r="C895" s="61"/>
      <c r="D895" s="61"/>
      <c r="E895" s="61"/>
      <c r="F895" s="61"/>
      <c r="G895" s="61"/>
      <c r="H895" s="61"/>
      <c r="I895" s="61"/>
      <c r="J895" s="61"/>
      <c r="K895" s="61"/>
      <c r="L895" s="61"/>
      <c r="M895" s="61"/>
      <c r="N895" s="61"/>
    </row>
    <row r="896" spans="1:14" x14ac:dyDescent="0.25">
      <c r="A896" s="61"/>
      <c r="B896" s="61"/>
      <c r="C896" s="61"/>
      <c r="D896" s="61"/>
      <c r="E896" s="61"/>
      <c r="F896" s="61"/>
      <c r="G896" s="61"/>
      <c r="H896" s="61"/>
      <c r="I896" s="61"/>
      <c r="J896" s="61"/>
      <c r="K896" s="61"/>
      <c r="L896" s="61"/>
      <c r="M896" s="61"/>
      <c r="N896" s="61"/>
    </row>
    <row r="897" spans="1:14" x14ac:dyDescent="0.25">
      <c r="A897" s="61"/>
      <c r="B897" s="61"/>
      <c r="C897" s="61"/>
      <c r="D897" s="61"/>
      <c r="E897" s="61"/>
      <c r="F897" s="61"/>
      <c r="G897" s="61"/>
      <c r="H897" s="61"/>
      <c r="I897" s="61"/>
      <c r="J897" s="61"/>
      <c r="K897" s="61"/>
      <c r="L897" s="61"/>
      <c r="M897" s="61"/>
      <c r="N897" s="61"/>
    </row>
    <row r="898" spans="1:14" x14ac:dyDescent="0.25">
      <c r="A898" s="61"/>
      <c r="B898" s="61"/>
      <c r="C898" s="61"/>
      <c r="D898" s="61"/>
      <c r="E898" s="61"/>
      <c r="F898" s="61"/>
      <c r="G898" s="61"/>
      <c r="H898" s="61"/>
      <c r="I898" s="61"/>
      <c r="J898" s="61"/>
      <c r="K898" s="61"/>
      <c r="L898" s="61"/>
      <c r="M898" s="61"/>
      <c r="N898" s="61"/>
    </row>
    <row r="899" spans="1:14" x14ac:dyDescent="0.25">
      <c r="A899" s="61"/>
      <c r="B899" s="61"/>
      <c r="C899" s="61"/>
      <c r="D899" s="61"/>
      <c r="E899" s="61"/>
      <c r="F899" s="61"/>
      <c r="G899" s="61"/>
      <c r="H899" s="61"/>
      <c r="I899" s="61"/>
      <c r="J899" s="61"/>
      <c r="K899" s="61"/>
      <c r="L899" s="61"/>
      <c r="M899" s="61"/>
      <c r="N899" s="61"/>
    </row>
    <row r="900" spans="1:14" x14ac:dyDescent="0.25">
      <c r="A900" s="61"/>
      <c r="B900" s="61"/>
      <c r="C900" s="61"/>
      <c r="D900" s="61"/>
      <c r="E900" s="61"/>
      <c r="F900" s="61"/>
      <c r="G900" s="61"/>
      <c r="H900" s="61"/>
      <c r="I900" s="61"/>
      <c r="J900" s="61"/>
      <c r="K900" s="61"/>
      <c r="L900" s="61"/>
      <c r="M900" s="61"/>
      <c r="N900" s="61"/>
    </row>
    <row r="901" spans="1:14" x14ac:dyDescent="0.25">
      <c r="A901" s="61"/>
      <c r="B901" s="61"/>
      <c r="C901" s="61"/>
      <c r="D901" s="61"/>
      <c r="E901" s="61"/>
      <c r="F901" s="61"/>
      <c r="G901" s="61"/>
      <c r="H901" s="61"/>
      <c r="I901" s="61"/>
      <c r="J901" s="61"/>
      <c r="K901" s="61"/>
      <c r="L901" s="61"/>
      <c r="M901" s="61"/>
      <c r="N901" s="61"/>
    </row>
    <row r="902" spans="1:14" x14ac:dyDescent="0.25">
      <c r="A902" s="61"/>
      <c r="B902" s="61"/>
      <c r="C902" s="61"/>
      <c r="D902" s="61"/>
      <c r="E902" s="61"/>
      <c r="F902" s="61"/>
      <c r="G902" s="61"/>
      <c r="H902" s="61"/>
      <c r="I902" s="61"/>
      <c r="J902" s="61"/>
      <c r="K902" s="61"/>
      <c r="L902" s="61"/>
      <c r="M902" s="61"/>
      <c r="N902" s="61"/>
    </row>
    <row r="903" spans="1:14" x14ac:dyDescent="0.25">
      <c r="A903" s="61"/>
      <c r="B903" s="61"/>
      <c r="C903" s="61"/>
      <c r="D903" s="61"/>
      <c r="E903" s="61"/>
      <c r="F903" s="61"/>
      <c r="G903" s="61"/>
      <c r="H903" s="61"/>
      <c r="I903" s="61"/>
      <c r="J903" s="61"/>
      <c r="K903" s="61"/>
      <c r="L903" s="61"/>
      <c r="M903" s="61"/>
      <c r="N903" s="61"/>
    </row>
    <row r="904" spans="1:14" x14ac:dyDescent="0.25">
      <c r="A904" s="61"/>
      <c r="B904" s="61"/>
      <c r="C904" s="61"/>
      <c r="D904" s="61"/>
      <c r="E904" s="61"/>
      <c r="F904" s="61"/>
      <c r="G904" s="61"/>
      <c r="H904" s="61"/>
      <c r="I904" s="61"/>
      <c r="J904" s="61"/>
      <c r="K904" s="61"/>
      <c r="L904" s="61"/>
      <c r="M904" s="61"/>
      <c r="N904" s="61"/>
    </row>
    <row r="905" spans="1:14" x14ac:dyDescent="0.25">
      <c r="A905" s="61"/>
      <c r="B905" s="61"/>
      <c r="C905" s="61"/>
      <c r="D905" s="61"/>
      <c r="E905" s="61"/>
      <c r="F905" s="61"/>
      <c r="G905" s="61"/>
      <c r="H905" s="61"/>
      <c r="I905" s="61"/>
      <c r="J905" s="61"/>
      <c r="K905" s="61"/>
      <c r="L905" s="61"/>
      <c r="M905" s="61"/>
      <c r="N905" s="61"/>
    </row>
    <row r="906" spans="1:14" x14ac:dyDescent="0.25">
      <c r="A906" s="61"/>
      <c r="B906" s="61"/>
      <c r="C906" s="61"/>
      <c r="D906" s="61"/>
      <c r="E906" s="61"/>
      <c r="F906" s="61"/>
      <c r="G906" s="61"/>
      <c r="H906" s="61"/>
      <c r="I906" s="61"/>
      <c r="J906" s="61"/>
      <c r="K906" s="61"/>
      <c r="L906" s="61"/>
      <c r="M906" s="61"/>
      <c r="N906" s="61"/>
    </row>
    <row r="907" spans="1:14" x14ac:dyDescent="0.25">
      <c r="A907" s="61"/>
      <c r="B907" s="61"/>
      <c r="C907" s="61"/>
      <c r="D907" s="61"/>
      <c r="E907" s="61"/>
      <c r="F907" s="61"/>
      <c r="G907" s="61"/>
      <c r="H907" s="61"/>
      <c r="I907" s="61"/>
      <c r="J907" s="61"/>
      <c r="K907" s="61"/>
      <c r="L907" s="61"/>
      <c r="M907" s="61"/>
      <c r="N907" s="61"/>
    </row>
    <row r="908" spans="1:14" x14ac:dyDescent="0.25">
      <c r="A908" s="61"/>
      <c r="B908" s="61"/>
      <c r="C908" s="61"/>
      <c r="D908" s="61"/>
      <c r="E908" s="61"/>
      <c r="F908" s="61"/>
      <c r="G908" s="61"/>
      <c r="H908" s="61"/>
      <c r="I908" s="61"/>
      <c r="J908" s="61"/>
      <c r="K908" s="61"/>
      <c r="L908" s="61"/>
      <c r="M908" s="61"/>
      <c r="N908" s="61"/>
    </row>
    <row r="909" spans="1:14" x14ac:dyDescent="0.25">
      <c r="A909" s="61"/>
      <c r="B909" s="61"/>
      <c r="C909" s="61"/>
      <c r="D909" s="61"/>
      <c r="E909" s="61"/>
      <c r="F909" s="61"/>
      <c r="G909" s="61"/>
      <c r="H909" s="61"/>
      <c r="I909" s="61"/>
      <c r="J909" s="61"/>
      <c r="K909" s="61"/>
      <c r="L909" s="61"/>
      <c r="M909" s="61"/>
      <c r="N909" s="61"/>
    </row>
    <row r="910" spans="1:14" x14ac:dyDescent="0.25">
      <c r="A910" s="61"/>
      <c r="B910" s="61"/>
      <c r="C910" s="61"/>
      <c r="D910" s="61"/>
      <c r="E910" s="61"/>
      <c r="F910" s="61"/>
      <c r="G910" s="61"/>
      <c r="H910" s="61"/>
      <c r="I910" s="61"/>
      <c r="J910" s="61"/>
      <c r="K910" s="61"/>
      <c r="L910" s="61"/>
      <c r="M910" s="61"/>
      <c r="N910" s="61"/>
    </row>
    <row r="911" spans="1:14" x14ac:dyDescent="0.25">
      <c r="A911" s="61"/>
      <c r="B911" s="61"/>
      <c r="C911" s="61"/>
      <c r="D911" s="61"/>
      <c r="E911" s="61"/>
      <c r="F911" s="61"/>
      <c r="G911" s="61"/>
      <c r="H911" s="61"/>
      <c r="I911" s="61"/>
      <c r="J911" s="61"/>
      <c r="K911" s="61"/>
      <c r="L911" s="61"/>
      <c r="M911" s="61"/>
      <c r="N911" s="61"/>
    </row>
    <row r="912" spans="1:14" x14ac:dyDescent="0.25">
      <c r="A912" s="61"/>
      <c r="B912" s="61"/>
      <c r="C912" s="61"/>
      <c r="D912" s="61"/>
      <c r="E912" s="61"/>
      <c r="F912" s="61"/>
      <c r="G912" s="61"/>
      <c r="H912" s="61"/>
      <c r="I912" s="61"/>
      <c r="J912" s="61"/>
      <c r="K912" s="61"/>
      <c r="L912" s="61"/>
      <c r="M912" s="61"/>
      <c r="N912" s="61"/>
    </row>
    <row r="913" spans="1:14" x14ac:dyDescent="0.25">
      <c r="A913" s="61"/>
      <c r="B913" s="61"/>
      <c r="C913" s="61"/>
      <c r="D913" s="61"/>
      <c r="E913" s="61"/>
      <c r="F913" s="61"/>
      <c r="G913" s="61"/>
      <c r="H913" s="61"/>
      <c r="I913" s="61"/>
      <c r="J913" s="61"/>
      <c r="K913" s="61"/>
      <c r="L913" s="61"/>
      <c r="M913" s="61"/>
      <c r="N913" s="61"/>
    </row>
    <row r="914" spans="1:14" x14ac:dyDescent="0.25">
      <c r="A914" s="61"/>
      <c r="B914" s="61"/>
      <c r="C914" s="61"/>
      <c r="D914" s="61"/>
      <c r="E914" s="61"/>
      <c r="F914" s="61"/>
      <c r="G914" s="61"/>
      <c r="H914" s="61"/>
      <c r="I914" s="61"/>
      <c r="J914" s="61"/>
      <c r="K914" s="61"/>
      <c r="L914" s="61"/>
      <c r="M914" s="61"/>
      <c r="N914" s="61"/>
    </row>
    <row r="915" spans="1:14" x14ac:dyDescent="0.25">
      <c r="A915" s="61"/>
      <c r="B915" s="61"/>
      <c r="C915" s="61"/>
      <c r="D915" s="61"/>
      <c r="E915" s="61"/>
      <c r="F915" s="61"/>
      <c r="G915" s="61"/>
      <c r="H915" s="61"/>
      <c r="I915" s="61"/>
      <c r="J915" s="61"/>
      <c r="K915" s="61"/>
      <c r="L915" s="61"/>
      <c r="M915" s="61"/>
      <c r="N915" s="61"/>
    </row>
    <row r="916" spans="1:14" x14ac:dyDescent="0.25">
      <c r="A916" s="61"/>
      <c r="B916" s="61"/>
      <c r="C916" s="61"/>
      <c r="D916" s="61"/>
      <c r="E916" s="61"/>
      <c r="F916" s="61"/>
      <c r="G916" s="61"/>
      <c r="H916" s="61"/>
      <c r="I916" s="61"/>
      <c r="J916" s="61"/>
      <c r="K916" s="61"/>
      <c r="L916" s="61"/>
      <c r="M916" s="61"/>
      <c r="N916" s="61"/>
    </row>
    <row r="917" spans="1:14" x14ac:dyDescent="0.25">
      <c r="A917" s="61"/>
      <c r="B917" s="61"/>
      <c r="C917" s="61"/>
      <c r="D917" s="61"/>
      <c r="E917" s="61"/>
      <c r="F917" s="61"/>
      <c r="G917" s="61"/>
      <c r="H917" s="61"/>
      <c r="I917" s="61"/>
      <c r="J917" s="61"/>
      <c r="K917" s="61"/>
      <c r="L917" s="61"/>
      <c r="M917" s="61"/>
      <c r="N917" s="61"/>
    </row>
    <row r="918" spans="1:14" x14ac:dyDescent="0.25">
      <c r="A918" s="61"/>
      <c r="B918" s="61"/>
      <c r="C918" s="61"/>
      <c r="D918" s="61"/>
      <c r="E918" s="61"/>
      <c r="F918" s="61"/>
      <c r="G918" s="61"/>
      <c r="H918" s="61"/>
      <c r="I918" s="61"/>
      <c r="J918" s="61"/>
      <c r="K918" s="61"/>
      <c r="L918" s="61"/>
      <c r="M918" s="61"/>
      <c r="N918" s="61"/>
    </row>
    <row r="919" spans="1:14" x14ac:dyDescent="0.25">
      <c r="A919" s="61"/>
      <c r="B919" s="61"/>
      <c r="C919" s="61"/>
      <c r="D919" s="61"/>
      <c r="E919" s="61"/>
      <c r="F919" s="61"/>
      <c r="G919" s="61"/>
      <c r="H919" s="61"/>
      <c r="I919" s="61"/>
      <c r="J919" s="61"/>
      <c r="K919" s="61"/>
      <c r="L919" s="61"/>
      <c r="M919" s="61"/>
      <c r="N919" s="61"/>
    </row>
    <row r="920" spans="1:14" x14ac:dyDescent="0.25">
      <c r="A920" s="61"/>
      <c r="B920" s="61"/>
      <c r="C920" s="61"/>
      <c r="D920" s="61"/>
      <c r="E920" s="61"/>
      <c r="F920" s="61"/>
      <c r="G920" s="61"/>
      <c r="H920" s="61"/>
      <c r="I920" s="61"/>
      <c r="J920" s="61"/>
      <c r="K920" s="61"/>
      <c r="L920" s="61"/>
      <c r="M920" s="61"/>
      <c r="N920" s="61"/>
    </row>
    <row r="921" spans="1:14" x14ac:dyDescent="0.25">
      <c r="A921" s="61"/>
      <c r="B921" s="61"/>
      <c r="C921" s="61"/>
      <c r="D921" s="61"/>
      <c r="E921" s="61"/>
      <c r="F921" s="61"/>
      <c r="G921" s="61"/>
      <c r="H921" s="61"/>
      <c r="I921" s="61"/>
      <c r="J921" s="61"/>
      <c r="K921" s="61"/>
      <c r="L921" s="61"/>
      <c r="M921" s="61"/>
      <c r="N921" s="61"/>
    </row>
    <row r="922" spans="1:14" x14ac:dyDescent="0.25">
      <c r="A922" s="61"/>
      <c r="B922" s="61"/>
      <c r="C922" s="61"/>
      <c r="D922" s="61"/>
      <c r="E922" s="61"/>
      <c r="F922" s="61"/>
      <c r="G922" s="61"/>
      <c r="H922" s="61"/>
      <c r="I922" s="61"/>
      <c r="J922" s="61"/>
      <c r="K922" s="61"/>
      <c r="L922" s="61"/>
      <c r="M922" s="61"/>
      <c r="N922" s="61"/>
    </row>
    <row r="923" spans="1:14" x14ac:dyDescent="0.25">
      <c r="A923" s="61"/>
      <c r="B923" s="61"/>
      <c r="C923" s="61"/>
      <c r="D923" s="61"/>
      <c r="E923" s="61"/>
      <c r="F923" s="61"/>
      <c r="G923" s="61"/>
      <c r="H923" s="61"/>
      <c r="I923" s="61"/>
      <c r="J923" s="61"/>
      <c r="K923" s="61"/>
      <c r="L923" s="61"/>
      <c r="M923" s="61"/>
      <c r="N923" s="61"/>
    </row>
    <row r="924" spans="1:14" x14ac:dyDescent="0.25">
      <c r="A924" s="61"/>
      <c r="B924" s="61"/>
      <c r="C924" s="61"/>
      <c r="D924" s="61"/>
      <c r="E924" s="61"/>
      <c r="F924" s="61"/>
      <c r="G924" s="61"/>
      <c r="H924" s="61"/>
      <c r="I924" s="61"/>
      <c r="J924" s="61"/>
      <c r="K924" s="61"/>
      <c r="L924" s="61"/>
      <c r="M924" s="61"/>
      <c r="N924" s="61"/>
    </row>
    <row r="925" spans="1:14" x14ac:dyDescent="0.25">
      <c r="A925" s="61"/>
      <c r="B925" s="61"/>
      <c r="C925" s="61"/>
      <c r="D925" s="61"/>
      <c r="E925" s="61"/>
      <c r="F925" s="61"/>
      <c r="G925" s="61"/>
      <c r="H925" s="61"/>
      <c r="I925" s="61"/>
      <c r="J925" s="61"/>
      <c r="K925" s="61"/>
      <c r="L925" s="61"/>
      <c r="M925" s="61"/>
      <c r="N925" s="61"/>
    </row>
    <row r="926" spans="1:14" x14ac:dyDescent="0.25">
      <c r="A926" s="61"/>
      <c r="B926" s="61"/>
      <c r="C926" s="61"/>
      <c r="D926" s="61"/>
      <c r="E926" s="61"/>
      <c r="F926" s="61"/>
      <c r="G926" s="61"/>
      <c r="H926" s="61"/>
      <c r="I926" s="61"/>
      <c r="J926" s="61"/>
      <c r="K926" s="61"/>
      <c r="L926" s="61"/>
      <c r="M926" s="61"/>
      <c r="N926" s="61"/>
    </row>
    <row r="927" spans="1:14" x14ac:dyDescent="0.25">
      <c r="A927" s="61"/>
      <c r="B927" s="61"/>
      <c r="C927" s="61"/>
      <c r="D927" s="61"/>
      <c r="E927" s="61"/>
      <c r="F927" s="61"/>
      <c r="G927" s="61"/>
      <c r="H927" s="61"/>
      <c r="I927" s="61"/>
      <c r="J927" s="61"/>
      <c r="K927" s="61"/>
      <c r="L927" s="61"/>
      <c r="M927" s="61"/>
      <c r="N927" s="61"/>
    </row>
    <row r="928" spans="1:14" x14ac:dyDescent="0.25">
      <c r="A928" s="61"/>
      <c r="B928" s="61"/>
      <c r="C928" s="61"/>
      <c r="D928" s="61"/>
      <c r="E928" s="61"/>
      <c r="F928" s="61"/>
      <c r="G928" s="61"/>
      <c r="H928" s="61"/>
      <c r="I928" s="61"/>
      <c r="J928" s="61"/>
      <c r="K928" s="61"/>
      <c r="L928" s="61"/>
      <c r="M928" s="61"/>
      <c r="N928" s="61"/>
    </row>
    <row r="929" spans="1:14" x14ac:dyDescent="0.25">
      <c r="A929" s="61"/>
      <c r="B929" s="61"/>
      <c r="C929" s="61"/>
      <c r="D929" s="61"/>
      <c r="E929" s="61"/>
      <c r="F929" s="61"/>
      <c r="G929" s="61"/>
      <c r="H929" s="61"/>
      <c r="I929" s="61"/>
      <c r="J929" s="61"/>
      <c r="K929" s="61"/>
      <c r="L929" s="61"/>
      <c r="M929" s="61"/>
      <c r="N929" s="61"/>
    </row>
    <row r="930" spans="1:14" x14ac:dyDescent="0.25">
      <c r="A930" s="61"/>
      <c r="B930" s="61"/>
      <c r="C930" s="61"/>
      <c r="D930" s="61"/>
      <c r="E930" s="61"/>
      <c r="F930" s="61"/>
      <c r="G930" s="61"/>
      <c r="H930" s="61"/>
      <c r="I930" s="61"/>
      <c r="J930" s="61"/>
      <c r="K930" s="61"/>
      <c r="L930" s="61"/>
      <c r="M930" s="61"/>
      <c r="N930" s="61"/>
    </row>
    <row r="931" spans="1:14" x14ac:dyDescent="0.25">
      <c r="A931" s="61"/>
      <c r="B931" s="61"/>
      <c r="C931" s="61"/>
      <c r="D931" s="61"/>
      <c r="E931" s="61"/>
      <c r="F931" s="61"/>
      <c r="G931" s="61"/>
      <c r="H931" s="61"/>
      <c r="I931" s="61"/>
      <c r="J931" s="61"/>
      <c r="K931" s="61"/>
      <c r="L931" s="61"/>
      <c r="M931" s="61"/>
      <c r="N931" s="61"/>
    </row>
    <row r="932" spans="1:14" x14ac:dyDescent="0.25">
      <c r="A932" s="61"/>
      <c r="B932" s="61"/>
      <c r="C932" s="61"/>
      <c r="D932" s="61"/>
      <c r="E932" s="61"/>
      <c r="F932" s="61"/>
      <c r="G932" s="61"/>
      <c r="H932" s="61"/>
      <c r="I932" s="61"/>
      <c r="J932" s="61"/>
      <c r="K932" s="61"/>
      <c r="L932" s="61"/>
      <c r="M932" s="61"/>
      <c r="N932" s="61"/>
    </row>
    <row r="933" spans="1:14" x14ac:dyDescent="0.25">
      <c r="A933" s="61"/>
      <c r="B933" s="61"/>
      <c r="C933" s="61"/>
      <c r="D933" s="61"/>
      <c r="E933" s="61"/>
      <c r="F933" s="61"/>
      <c r="G933" s="61"/>
      <c r="H933" s="61"/>
      <c r="I933" s="61"/>
      <c r="J933" s="61"/>
      <c r="K933" s="61"/>
      <c r="L933" s="61"/>
      <c r="M933" s="61"/>
      <c r="N933" s="61"/>
    </row>
    <row r="934" spans="1:14" x14ac:dyDescent="0.25">
      <c r="A934" s="61"/>
      <c r="B934" s="61"/>
      <c r="C934" s="61"/>
      <c r="D934" s="61"/>
      <c r="E934" s="61"/>
      <c r="F934" s="61"/>
      <c r="G934" s="61"/>
      <c r="H934" s="61"/>
      <c r="I934" s="61"/>
      <c r="J934" s="61"/>
      <c r="K934" s="61"/>
      <c r="L934" s="61"/>
      <c r="M934" s="61"/>
      <c r="N934" s="61"/>
    </row>
    <row r="935" spans="1:14" x14ac:dyDescent="0.25">
      <c r="A935" s="61"/>
      <c r="B935" s="61"/>
      <c r="C935" s="61"/>
      <c r="D935" s="61"/>
      <c r="E935" s="61"/>
      <c r="F935" s="61"/>
      <c r="G935" s="61"/>
      <c r="H935" s="61"/>
      <c r="I935" s="61"/>
      <c r="J935" s="61"/>
      <c r="K935" s="61"/>
      <c r="L935" s="61"/>
      <c r="M935" s="61"/>
      <c r="N935" s="61"/>
    </row>
    <row r="936" spans="1:14" x14ac:dyDescent="0.25">
      <c r="A936" s="61"/>
      <c r="B936" s="61"/>
      <c r="C936" s="61"/>
      <c r="D936" s="61"/>
      <c r="E936" s="61"/>
      <c r="F936" s="61"/>
      <c r="G936" s="61"/>
      <c r="H936" s="61"/>
      <c r="I936" s="61"/>
      <c r="J936" s="61"/>
      <c r="K936" s="61"/>
      <c r="L936" s="61"/>
      <c r="M936" s="61"/>
      <c r="N936" s="61"/>
    </row>
    <row r="937" spans="1:14" x14ac:dyDescent="0.25">
      <c r="A937" s="61"/>
      <c r="B937" s="61"/>
      <c r="C937" s="61"/>
      <c r="D937" s="61"/>
      <c r="E937" s="61"/>
      <c r="F937" s="61"/>
      <c r="G937" s="61"/>
      <c r="H937" s="61"/>
      <c r="I937" s="61"/>
      <c r="J937" s="61"/>
      <c r="K937" s="61"/>
      <c r="L937" s="61"/>
      <c r="M937" s="61"/>
      <c r="N937" s="61"/>
    </row>
    <row r="938" spans="1:14" x14ac:dyDescent="0.25">
      <c r="A938" s="61"/>
      <c r="B938" s="61"/>
      <c r="C938" s="61"/>
      <c r="D938" s="61"/>
      <c r="E938" s="61"/>
      <c r="F938" s="61"/>
      <c r="G938" s="61"/>
      <c r="H938" s="61"/>
      <c r="I938" s="61"/>
      <c r="J938" s="61"/>
      <c r="K938" s="61"/>
      <c r="L938" s="61"/>
      <c r="M938" s="61"/>
      <c r="N938" s="61"/>
    </row>
    <row r="939" spans="1:14" x14ac:dyDescent="0.25">
      <c r="A939" s="61"/>
      <c r="B939" s="61"/>
      <c r="C939" s="61"/>
      <c r="D939" s="61"/>
      <c r="E939" s="61"/>
      <c r="F939" s="61"/>
      <c r="G939" s="61"/>
      <c r="H939" s="61"/>
      <c r="I939" s="61"/>
      <c r="J939" s="61"/>
      <c r="K939" s="61"/>
      <c r="L939" s="61"/>
      <c r="M939" s="61"/>
      <c r="N939" s="61"/>
    </row>
    <row r="940" spans="1:14" x14ac:dyDescent="0.25">
      <c r="A940" s="61"/>
      <c r="B940" s="61"/>
      <c r="C940" s="61"/>
      <c r="D940" s="61"/>
      <c r="E940" s="61"/>
      <c r="F940" s="61"/>
      <c r="G940" s="61"/>
      <c r="H940" s="61"/>
      <c r="I940" s="61"/>
      <c r="J940" s="61"/>
      <c r="K940" s="61"/>
      <c r="L940" s="61"/>
      <c r="M940" s="61"/>
      <c r="N940" s="61"/>
    </row>
    <row r="941" spans="1:14" x14ac:dyDescent="0.25">
      <c r="A941" s="61"/>
      <c r="B941" s="61"/>
      <c r="C941" s="61"/>
      <c r="D941" s="61"/>
      <c r="E941" s="61"/>
      <c r="F941" s="61"/>
      <c r="G941" s="61"/>
      <c r="H941" s="61"/>
      <c r="I941" s="61"/>
      <c r="J941" s="61"/>
      <c r="K941" s="61"/>
      <c r="L941" s="61"/>
      <c r="M941" s="61"/>
      <c r="N941" s="61"/>
    </row>
    <row r="942" spans="1:14" x14ac:dyDescent="0.25">
      <c r="A942" s="61"/>
      <c r="B942" s="61"/>
      <c r="C942" s="61"/>
      <c r="D942" s="61"/>
      <c r="E942" s="61"/>
      <c r="F942" s="61"/>
      <c r="G942" s="61"/>
      <c r="H942" s="61"/>
      <c r="I942" s="61"/>
      <c r="J942" s="61"/>
      <c r="K942" s="61"/>
      <c r="L942" s="61"/>
      <c r="M942" s="61"/>
      <c r="N942" s="61"/>
    </row>
    <row r="943" spans="1:14" x14ac:dyDescent="0.25">
      <c r="A943" s="61"/>
      <c r="B943" s="61"/>
      <c r="C943" s="61"/>
      <c r="D943" s="61"/>
      <c r="E943" s="61"/>
      <c r="F943" s="61"/>
      <c r="G943" s="61"/>
      <c r="H943" s="61"/>
      <c r="I943" s="61"/>
      <c r="J943" s="61"/>
      <c r="K943" s="61"/>
      <c r="L943" s="61"/>
      <c r="M943" s="61"/>
      <c r="N943" s="61"/>
    </row>
    <row r="944" spans="1:14" x14ac:dyDescent="0.25">
      <c r="A944" s="61"/>
      <c r="B944" s="61"/>
      <c r="C944" s="61"/>
      <c r="D944" s="61"/>
      <c r="E944" s="61"/>
      <c r="F944" s="61"/>
      <c r="G944" s="61"/>
      <c r="H944" s="61"/>
      <c r="I944" s="61"/>
      <c r="J944" s="61"/>
      <c r="K944" s="61"/>
      <c r="L944" s="61"/>
      <c r="M944" s="61"/>
      <c r="N944" s="61"/>
    </row>
    <row r="945" spans="1:14" x14ac:dyDescent="0.25">
      <c r="A945" s="61"/>
      <c r="B945" s="61"/>
      <c r="C945" s="61"/>
      <c r="D945" s="61"/>
      <c r="E945" s="61"/>
      <c r="F945" s="61"/>
      <c r="G945" s="61"/>
      <c r="H945" s="61"/>
      <c r="I945" s="61"/>
      <c r="J945" s="61"/>
      <c r="K945" s="61"/>
      <c r="L945" s="61"/>
      <c r="M945" s="61"/>
      <c r="N945" s="61"/>
    </row>
    <row r="946" spans="1:14" x14ac:dyDescent="0.25">
      <c r="A946" s="61"/>
      <c r="B946" s="61"/>
      <c r="C946" s="61"/>
      <c r="D946" s="61"/>
      <c r="E946" s="61"/>
      <c r="F946" s="61"/>
      <c r="G946" s="61"/>
      <c r="H946" s="61"/>
      <c r="I946" s="61"/>
      <c r="J946" s="61"/>
      <c r="K946" s="61"/>
      <c r="L946" s="61"/>
      <c r="M946" s="61"/>
      <c r="N946" s="61"/>
    </row>
    <row r="947" spans="1:14" x14ac:dyDescent="0.25">
      <c r="A947" s="61"/>
      <c r="B947" s="61"/>
      <c r="C947" s="61"/>
      <c r="D947" s="61"/>
      <c r="E947" s="61"/>
      <c r="F947" s="61"/>
      <c r="G947" s="61"/>
      <c r="H947" s="61"/>
      <c r="I947" s="61"/>
      <c r="J947" s="61"/>
      <c r="K947" s="61"/>
      <c r="L947" s="61"/>
      <c r="M947" s="61"/>
      <c r="N947" s="61"/>
    </row>
    <row r="948" spans="1:14" x14ac:dyDescent="0.25">
      <c r="A948" s="61"/>
      <c r="B948" s="61"/>
      <c r="C948" s="61"/>
      <c r="D948" s="61"/>
      <c r="E948" s="61"/>
      <c r="F948" s="61"/>
      <c r="G948" s="61"/>
      <c r="H948" s="61"/>
      <c r="I948" s="61"/>
      <c r="J948" s="61"/>
      <c r="K948" s="61"/>
      <c r="L948" s="61"/>
      <c r="M948" s="61"/>
      <c r="N948" s="61"/>
    </row>
    <row r="949" spans="1:14" x14ac:dyDescent="0.25">
      <c r="A949" s="61"/>
      <c r="B949" s="61"/>
      <c r="C949" s="61"/>
      <c r="D949" s="61"/>
      <c r="E949" s="61"/>
      <c r="F949" s="61"/>
      <c r="G949" s="61"/>
      <c r="H949" s="61"/>
      <c r="I949" s="61"/>
      <c r="J949" s="61"/>
      <c r="K949" s="61"/>
      <c r="L949" s="61"/>
      <c r="M949" s="61"/>
      <c r="N949" s="61"/>
    </row>
    <row r="950" spans="1:14" x14ac:dyDescent="0.25">
      <c r="A950" s="61"/>
      <c r="B950" s="61"/>
      <c r="C950" s="61"/>
      <c r="D950" s="61"/>
      <c r="E950" s="61"/>
      <c r="F950" s="61"/>
      <c r="G950" s="61"/>
      <c r="H950" s="61"/>
      <c r="I950" s="61"/>
      <c r="J950" s="61"/>
      <c r="K950" s="61"/>
      <c r="L950" s="61"/>
      <c r="M950" s="61"/>
      <c r="N950" s="61"/>
    </row>
    <row r="951" spans="1:14" x14ac:dyDescent="0.25">
      <c r="A951" s="61"/>
      <c r="B951" s="61"/>
      <c r="C951" s="61"/>
      <c r="D951" s="61"/>
      <c r="E951" s="61"/>
      <c r="F951" s="61"/>
      <c r="G951" s="61"/>
      <c r="H951" s="61"/>
      <c r="I951" s="61"/>
      <c r="J951" s="61"/>
      <c r="K951" s="61"/>
      <c r="L951" s="61"/>
      <c r="M951" s="61"/>
      <c r="N951" s="61"/>
    </row>
    <row r="952" spans="1:14" x14ac:dyDescent="0.25">
      <c r="A952" s="61"/>
      <c r="B952" s="61"/>
      <c r="C952" s="61"/>
      <c r="D952" s="61"/>
      <c r="E952" s="61"/>
      <c r="F952" s="61"/>
      <c r="G952" s="61"/>
      <c r="H952" s="61"/>
      <c r="I952" s="61"/>
      <c r="J952" s="61"/>
      <c r="K952" s="61"/>
      <c r="L952" s="61"/>
      <c r="M952" s="61"/>
      <c r="N952" s="61"/>
    </row>
    <row r="953" spans="1:14" x14ac:dyDescent="0.25">
      <c r="A953" s="61"/>
      <c r="B953" s="61"/>
      <c r="C953" s="61"/>
      <c r="D953" s="61"/>
      <c r="E953" s="61"/>
      <c r="F953" s="61"/>
      <c r="G953" s="61"/>
      <c r="H953" s="61"/>
      <c r="I953" s="61"/>
      <c r="J953" s="61"/>
      <c r="K953" s="61"/>
      <c r="L953" s="61"/>
      <c r="M953" s="61"/>
      <c r="N953" s="61"/>
    </row>
    <row r="954" spans="1:14" x14ac:dyDescent="0.25">
      <c r="A954" s="61"/>
      <c r="B954" s="61"/>
      <c r="C954" s="61"/>
      <c r="D954" s="61"/>
      <c r="E954" s="61"/>
      <c r="F954" s="61"/>
      <c r="G954" s="61"/>
      <c r="H954" s="61"/>
      <c r="I954" s="61"/>
      <c r="J954" s="61"/>
      <c r="K954" s="61"/>
      <c r="L954" s="61"/>
      <c r="M954" s="61"/>
      <c r="N954" s="61"/>
    </row>
    <row r="955" spans="1:14" x14ac:dyDescent="0.25">
      <c r="A955" s="61"/>
      <c r="B955" s="61"/>
      <c r="C955" s="61"/>
      <c r="D955" s="61"/>
      <c r="E955" s="61"/>
      <c r="F955" s="61"/>
      <c r="G955" s="61"/>
      <c r="H955" s="61"/>
      <c r="I955" s="61"/>
      <c r="J955" s="61"/>
      <c r="K955" s="61"/>
      <c r="L955" s="61"/>
      <c r="M955" s="61"/>
      <c r="N955" s="61"/>
    </row>
    <row r="956" spans="1:14" x14ac:dyDescent="0.25">
      <c r="A956" s="61"/>
      <c r="B956" s="61"/>
      <c r="C956" s="61"/>
      <c r="D956" s="61"/>
      <c r="E956" s="61"/>
      <c r="F956" s="61"/>
      <c r="G956" s="61"/>
      <c r="H956" s="61"/>
      <c r="I956" s="61"/>
      <c r="J956" s="61"/>
      <c r="K956" s="61"/>
      <c r="L956" s="61"/>
      <c r="M956" s="61"/>
      <c r="N956" s="61"/>
    </row>
    <row r="957" spans="1:14" x14ac:dyDescent="0.25">
      <c r="A957" s="61"/>
      <c r="B957" s="61"/>
      <c r="C957" s="61"/>
      <c r="D957" s="61"/>
      <c r="E957" s="61"/>
      <c r="F957" s="61"/>
      <c r="G957" s="61"/>
      <c r="H957" s="61"/>
      <c r="I957" s="61"/>
      <c r="J957" s="61"/>
      <c r="K957" s="61"/>
      <c r="L957" s="61"/>
      <c r="M957" s="61"/>
      <c r="N957" s="61"/>
    </row>
    <row r="958" spans="1:14" x14ac:dyDescent="0.25">
      <c r="A958" s="61"/>
      <c r="B958" s="61"/>
      <c r="C958" s="61"/>
      <c r="D958" s="61"/>
      <c r="E958" s="61"/>
      <c r="F958" s="61"/>
      <c r="G958" s="61"/>
      <c r="H958" s="61"/>
      <c r="I958" s="61"/>
      <c r="J958" s="61"/>
      <c r="K958" s="61"/>
      <c r="L958" s="61"/>
      <c r="M958" s="61"/>
      <c r="N958" s="61"/>
    </row>
    <row r="959" spans="1:14" x14ac:dyDescent="0.25">
      <c r="A959" s="61"/>
      <c r="B959" s="61"/>
      <c r="C959" s="61"/>
      <c r="D959" s="61"/>
      <c r="E959" s="61"/>
      <c r="F959" s="61"/>
      <c r="G959" s="61"/>
      <c r="H959" s="61"/>
      <c r="I959" s="61"/>
      <c r="J959" s="61"/>
      <c r="K959" s="61"/>
      <c r="L959" s="61"/>
      <c r="M959" s="61"/>
      <c r="N959" s="61"/>
    </row>
    <row r="960" spans="1:14" x14ac:dyDescent="0.25">
      <c r="A960" s="61"/>
      <c r="B960" s="61"/>
      <c r="C960" s="61"/>
      <c r="D960" s="61"/>
      <c r="E960" s="61"/>
      <c r="F960" s="61"/>
      <c r="G960" s="61"/>
      <c r="H960" s="61"/>
      <c r="I960" s="61"/>
      <c r="J960" s="61"/>
      <c r="K960" s="61"/>
      <c r="L960" s="61"/>
      <c r="M960" s="61"/>
      <c r="N960" s="61"/>
    </row>
    <row r="961" spans="1:14" x14ac:dyDescent="0.25">
      <c r="A961" s="61"/>
      <c r="B961" s="61"/>
      <c r="C961" s="61"/>
      <c r="D961" s="61"/>
      <c r="E961" s="61"/>
      <c r="F961" s="61"/>
      <c r="G961" s="61"/>
      <c r="H961" s="61"/>
      <c r="I961" s="61"/>
      <c r="J961" s="61"/>
      <c r="K961" s="61"/>
      <c r="L961" s="61"/>
      <c r="M961" s="61"/>
      <c r="N961" s="61"/>
    </row>
    <row r="962" spans="1:14" x14ac:dyDescent="0.25">
      <c r="A962" s="61"/>
      <c r="B962" s="61"/>
      <c r="C962" s="61"/>
      <c r="D962" s="61"/>
      <c r="E962" s="61"/>
      <c r="F962" s="61"/>
      <c r="G962" s="61"/>
      <c r="H962" s="61"/>
      <c r="I962" s="61"/>
      <c r="J962" s="61"/>
      <c r="K962" s="61"/>
      <c r="L962" s="61"/>
      <c r="M962" s="61"/>
      <c r="N962" s="61"/>
    </row>
    <row r="963" spans="1:14" x14ac:dyDescent="0.25">
      <c r="A963" s="61"/>
      <c r="B963" s="61"/>
      <c r="C963" s="61"/>
      <c r="D963" s="61"/>
      <c r="E963" s="61"/>
      <c r="F963" s="61"/>
      <c r="G963" s="61"/>
      <c r="H963" s="61"/>
      <c r="I963" s="61"/>
      <c r="J963" s="61"/>
      <c r="K963" s="61"/>
      <c r="L963" s="61"/>
      <c r="M963" s="61"/>
      <c r="N963" s="61"/>
    </row>
    <row r="964" spans="1:14" x14ac:dyDescent="0.25">
      <c r="A964" s="61"/>
      <c r="B964" s="61"/>
      <c r="C964" s="61"/>
      <c r="D964" s="61"/>
      <c r="E964" s="61"/>
      <c r="F964" s="61"/>
      <c r="G964" s="61"/>
      <c r="H964" s="61"/>
      <c r="I964" s="61"/>
      <c r="J964" s="61"/>
      <c r="K964" s="61"/>
      <c r="L964" s="61"/>
      <c r="M964" s="61"/>
      <c r="N964" s="61"/>
    </row>
    <row r="965" spans="1:14" x14ac:dyDescent="0.25">
      <c r="A965" s="61"/>
      <c r="B965" s="61"/>
      <c r="C965" s="61"/>
      <c r="D965" s="61"/>
      <c r="E965" s="61"/>
      <c r="F965" s="61"/>
      <c r="G965" s="61"/>
      <c r="H965" s="61"/>
      <c r="I965" s="61"/>
      <c r="J965" s="61"/>
      <c r="K965" s="61"/>
      <c r="L965" s="61"/>
      <c r="M965" s="61"/>
      <c r="N965" s="61"/>
    </row>
    <row r="966" spans="1:14" x14ac:dyDescent="0.25">
      <c r="A966" s="61"/>
      <c r="B966" s="61"/>
      <c r="C966" s="61"/>
      <c r="D966" s="61"/>
      <c r="E966" s="61"/>
      <c r="F966" s="61"/>
      <c r="G966" s="61"/>
      <c r="H966" s="61"/>
      <c r="I966" s="61"/>
      <c r="J966" s="61"/>
      <c r="K966" s="61"/>
      <c r="L966" s="61"/>
      <c r="M966" s="61"/>
      <c r="N966" s="61"/>
    </row>
    <row r="967" spans="1:14" x14ac:dyDescent="0.25">
      <c r="A967" s="61"/>
      <c r="B967" s="61"/>
      <c r="C967" s="61"/>
      <c r="D967" s="61"/>
      <c r="E967" s="61"/>
      <c r="F967" s="61"/>
      <c r="G967" s="61"/>
      <c r="H967" s="61"/>
      <c r="I967" s="61"/>
      <c r="J967" s="61"/>
      <c r="K967" s="61"/>
      <c r="L967" s="61"/>
      <c r="M967" s="61"/>
      <c r="N967" s="61"/>
    </row>
    <row r="968" spans="1:14" x14ac:dyDescent="0.25">
      <c r="A968" s="61"/>
      <c r="B968" s="61"/>
      <c r="C968" s="61"/>
      <c r="D968" s="61"/>
      <c r="E968" s="61"/>
      <c r="F968" s="61"/>
      <c r="G968" s="61"/>
      <c r="H968" s="61"/>
      <c r="I968" s="61"/>
      <c r="J968" s="61"/>
      <c r="K968" s="61"/>
      <c r="L968" s="61"/>
      <c r="M968" s="61"/>
      <c r="N968" s="61"/>
    </row>
    <row r="969" spans="1:14" x14ac:dyDescent="0.25">
      <c r="A969" s="61"/>
      <c r="B969" s="61"/>
      <c r="C969" s="61"/>
      <c r="D969" s="61"/>
      <c r="E969" s="61"/>
      <c r="F969" s="61"/>
      <c r="G969" s="61"/>
      <c r="H969" s="61"/>
      <c r="I969" s="61"/>
      <c r="J969" s="61"/>
      <c r="K969" s="61"/>
      <c r="L969" s="61"/>
      <c r="M969" s="61"/>
      <c r="N969" s="61"/>
    </row>
    <row r="970" spans="1:14" x14ac:dyDescent="0.25">
      <c r="A970" s="61"/>
      <c r="B970" s="61"/>
      <c r="C970" s="61"/>
      <c r="D970" s="61"/>
      <c r="E970" s="61"/>
      <c r="F970" s="61"/>
      <c r="G970" s="61"/>
      <c r="H970" s="61"/>
      <c r="I970" s="61"/>
      <c r="J970" s="61"/>
      <c r="K970" s="61"/>
      <c r="L970" s="61"/>
      <c r="M970" s="61"/>
      <c r="N970" s="61"/>
    </row>
    <row r="971" spans="1:14" x14ac:dyDescent="0.25">
      <c r="A971" s="61"/>
      <c r="B971" s="61"/>
      <c r="C971" s="61"/>
      <c r="D971" s="61"/>
      <c r="E971" s="61"/>
      <c r="F971" s="61"/>
      <c r="G971" s="61"/>
      <c r="H971" s="61"/>
      <c r="I971" s="61"/>
      <c r="J971" s="61"/>
      <c r="K971" s="61"/>
      <c r="L971" s="61"/>
      <c r="M971" s="61"/>
      <c r="N971" s="61"/>
    </row>
    <row r="972" spans="1:14" x14ac:dyDescent="0.25">
      <c r="A972" s="61"/>
      <c r="B972" s="61"/>
      <c r="C972" s="61"/>
      <c r="D972" s="61"/>
      <c r="E972" s="61"/>
      <c r="F972" s="61"/>
      <c r="G972" s="61"/>
      <c r="H972" s="61"/>
      <c r="I972" s="61"/>
      <c r="J972" s="61"/>
      <c r="K972" s="61"/>
      <c r="L972" s="61"/>
      <c r="M972" s="61"/>
      <c r="N972" s="61"/>
    </row>
    <row r="973" spans="1:14" x14ac:dyDescent="0.25">
      <c r="A973" s="61"/>
      <c r="B973" s="61"/>
      <c r="C973" s="61"/>
      <c r="D973" s="61"/>
      <c r="E973" s="61"/>
      <c r="F973" s="61"/>
      <c r="G973" s="61"/>
      <c r="H973" s="61"/>
      <c r="I973" s="61"/>
      <c r="J973" s="61"/>
      <c r="K973" s="61"/>
      <c r="L973" s="61"/>
      <c r="M973" s="61"/>
      <c r="N973" s="61"/>
    </row>
    <row r="974" spans="1:14" x14ac:dyDescent="0.25">
      <c r="A974" s="61"/>
      <c r="B974" s="61"/>
      <c r="C974" s="61"/>
      <c r="D974" s="61"/>
      <c r="E974" s="61"/>
      <c r="F974" s="61"/>
      <c r="G974" s="61"/>
      <c r="H974" s="61"/>
      <c r="I974" s="61"/>
      <c r="J974" s="61"/>
      <c r="K974" s="61"/>
      <c r="L974" s="61"/>
      <c r="M974" s="61"/>
      <c r="N974" s="61"/>
    </row>
    <row r="975" spans="1:14" x14ac:dyDescent="0.25">
      <c r="A975" s="61"/>
      <c r="B975" s="61"/>
      <c r="C975" s="61"/>
      <c r="D975" s="61"/>
      <c r="E975" s="61"/>
      <c r="F975" s="61"/>
      <c r="G975" s="61"/>
      <c r="H975" s="61"/>
      <c r="I975" s="61"/>
      <c r="J975" s="61"/>
      <c r="K975" s="61"/>
      <c r="L975" s="61"/>
      <c r="M975" s="61"/>
      <c r="N975" s="61"/>
    </row>
    <row r="976" spans="1:14" x14ac:dyDescent="0.25">
      <c r="A976" s="61"/>
      <c r="B976" s="61"/>
      <c r="C976" s="61"/>
      <c r="D976" s="61"/>
      <c r="E976" s="61"/>
      <c r="F976" s="61"/>
      <c r="G976" s="61"/>
      <c r="H976" s="61"/>
      <c r="I976" s="61"/>
      <c r="J976" s="61"/>
      <c r="K976" s="61"/>
      <c r="L976" s="61"/>
      <c r="M976" s="61"/>
      <c r="N976" s="61"/>
    </row>
    <row r="977" spans="1:14" x14ac:dyDescent="0.25">
      <c r="A977" s="61"/>
      <c r="B977" s="61"/>
      <c r="C977" s="61"/>
      <c r="D977" s="61"/>
      <c r="E977" s="61"/>
      <c r="F977" s="61"/>
      <c r="G977" s="61"/>
      <c r="H977" s="61"/>
      <c r="I977" s="61"/>
      <c r="J977" s="61"/>
      <c r="K977" s="61"/>
      <c r="L977" s="61"/>
      <c r="M977" s="61"/>
      <c r="N977" s="61"/>
    </row>
    <row r="978" spans="1:14" x14ac:dyDescent="0.25">
      <c r="A978" s="61"/>
      <c r="B978" s="61"/>
      <c r="C978" s="61"/>
      <c r="D978" s="61"/>
      <c r="E978" s="61"/>
      <c r="F978" s="61"/>
      <c r="G978" s="61"/>
      <c r="H978" s="61"/>
      <c r="I978" s="61"/>
      <c r="J978" s="61"/>
      <c r="K978" s="61"/>
      <c r="L978" s="61"/>
      <c r="M978" s="61"/>
      <c r="N978" s="61"/>
    </row>
    <row r="979" spans="1:14" x14ac:dyDescent="0.25">
      <c r="A979" s="61"/>
      <c r="B979" s="61"/>
      <c r="C979" s="61"/>
      <c r="D979" s="61"/>
      <c r="E979" s="61"/>
      <c r="F979" s="61"/>
      <c r="G979" s="61"/>
      <c r="H979" s="61"/>
      <c r="I979" s="61"/>
      <c r="J979" s="61"/>
      <c r="K979" s="61"/>
      <c r="L979" s="61"/>
      <c r="M979" s="61"/>
      <c r="N979" s="61"/>
    </row>
    <row r="980" spans="1:14" x14ac:dyDescent="0.25">
      <c r="A980" s="61"/>
      <c r="B980" s="61"/>
      <c r="C980" s="61"/>
      <c r="D980" s="61"/>
      <c r="E980" s="61"/>
      <c r="F980" s="61"/>
      <c r="G980" s="61"/>
      <c r="H980" s="61"/>
      <c r="I980" s="61"/>
      <c r="J980" s="61"/>
      <c r="K980" s="61"/>
      <c r="L980" s="61"/>
      <c r="M980" s="61"/>
      <c r="N980" s="61"/>
    </row>
    <row r="981" spans="1:14" x14ac:dyDescent="0.25">
      <c r="A981" s="61"/>
      <c r="B981" s="61"/>
      <c r="C981" s="61"/>
      <c r="D981" s="61"/>
      <c r="E981" s="61"/>
      <c r="F981" s="61"/>
      <c r="G981" s="61"/>
      <c r="H981" s="61"/>
      <c r="I981" s="61"/>
      <c r="J981" s="61"/>
      <c r="K981" s="61"/>
      <c r="L981" s="61"/>
      <c r="M981" s="61"/>
      <c r="N981" s="61"/>
    </row>
    <row r="982" spans="1:14" x14ac:dyDescent="0.25">
      <c r="A982" s="61"/>
      <c r="B982" s="61"/>
      <c r="C982" s="61"/>
      <c r="D982" s="61"/>
      <c r="E982" s="61"/>
      <c r="F982" s="61"/>
      <c r="G982" s="61"/>
      <c r="H982" s="61"/>
      <c r="I982" s="61"/>
      <c r="J982" s="61"/>
      <c r="K982" s="61"/>
      <c r="L982" s="61"/>
      <c r="M982" s="61"/>
      <c r="N982" s="61"/>
    </row>
    <row r="983" spans="1:14" x14ac:dyDescent="0.25">
      <c r="A983" s="61"/>
      <c r="B983" s="61"/>
      <c r="C983" s="61"/>
      <c r="D983" s="61"/>
      <c r="E983" s="61"/>
      <c r="F983" s="61"/>
      <c r="G983" s="61"/>
      <c r="H983" s="61"/>
      <c r="I983" s="61"/>
      <c r="J983" s="61"/>
      <c r="K983" s="61"/>
      <c r="L983" s="61"/>
      <c r="M983" s="61"/>
      <c r="N983" s="61"/>
    </row>
    <row r="984" spans="1:14" x14ac:dyDescent="0.25">
      <c r="A984" s="61"/>
      <c r="B984" s="61"/>
      <c r="C984" s="61"/>
      <c r="D984" s="61"/>
      <c r="E984" s="61"/>
      <c r="F984" s="61"/>
      <c r="G984" s="61"/>
      <c r="H984" s="61"/>
      <c r="I984" s="61"/>
      <c r="J984" s="61"/>
      <c r="K984" s="61"/>
      <c r="L984" s="61"/>
      <c r="M984" s="61"/>
      <c r="N984" s="61"/>
    </row>
    <row r="985" spans="1:14" x14ac:dyDescent="0.25">
      <c r="A985" s="61"/>
      <c r="B985" s="61"/>
      <c r="C985" s="61"/>
      <c r="D985" s="61"/>
      <c r="E985" s="61"/>
      <c r="F985" s="61"/>
      <c r="G985" s="61"/>
      <c r="H985" s="61"/>
      <c r="I985" s="61"/>
      <c r="J985" s="61"/>
      <c r="K985" s="61"/>
      <c r="L985" s="61"/>
      <c r="M985" s="61"/>
      <c r="N985" s="61"/>
    </row>
    <row r="986" spans="1:14" x14ac:dyDescent="0.25">
      <c r="A986" s="61"/>
      <c r="B986" s="61"/>
      <c r="C986" s="61"/>
      <c r="D986" s="61"/>
      <c r="E986" s="61"/>
      <c r="F986" s="61"/>
      <c r="G986" s="61"/>
      <c r="H986" s="61"/>
      <c r="I986" s="61"/>
      <c r="J986" s="61"/>
      <c r="K986" s="61"/>
      <c r="L986" s="61"/>
      <c r="M986" s="61"/>
      <c r="N986" s="61"/>
    </row>
    <row r="987" spans="1:14" x14ac:dyDescent="0.25">
      <c r="A987" s="61"/>
      <c r="B987" s="61"/>
      <c r="C987" s="61"/>
      <c r="D987" s="61"/>
      <c r="E987" s="61"/>
      <c r="F987" s="61"/>
      <c r="G987" s="61"/>
      <c r="H987" s="61"/>
      <c r="I987" s="61"/>
      <c r="J987" s="61"/>
      <c r="K987" s="61"/>
      <c r="L987" s="61"/>
      <c r="M987" s="61"/>
      <c r="N987" s="61"/>
    </row>
    <row r="988" spans="1:14" x14ac:dyDescent="0.25">
      <c r="A988" s="61"/>
      <c r="B988" s="61"/>
      <c r="C988" s="61"/>
      <c r="D988" s="61"/>
      <c r="E988" s="61"/>
      <c r="F988" s="61"/>
      <c r="G988" s="61"/>
      <c r="H988" s="61"/>
      <c r="I988" s="61"/>
      <c r="J988" s="61"/>
      <c r="K988" s="61"/>
      <c r="L988" s="61"/>
      <c r="M988" s="61"/>
      <c r="N988" s="61"/>
    </row>
    <row r="989" spans="1:14" x14ac:dyDescent="0.25">
      <c r="A989" s="61"/>
      <c r="B989" s="61"/>
      <c r="C989" s="61"/>
      <c r="D989" s="61"/>
      <c r="E989" s="61"/>
      <c r="F989" s="61"/>
      <c r="G989" s="61"/>
      <c r="H989" s="61"/>
      <c r="I989" s="61"/>
      <c r="J989" s="61"/>
      <c r="K989" s="61"/>
      <c r="L989" s="61"/>
      <c r="M989" s="61"/>
      <c r="N989" s="61"/>
    </row>
    <row r="990" spans="1:14" x14ac:dyDescent="0.25">
      <c r="A990" s="61"/>
      <c r="B990" s="61"/>
      <c r="C990" s="61"/>
      <c r="D990" s="61"/>
      <c r="E990" s="61"/>
      <c r="F990" s="61"/>
      <c r="G990" s="61"/>
      <c r="H990" s="61"/>
      <c r="I990" s="61"/>
      <c r="J990" s="61"/>
      <c r="K990" s="61"/>
      <c r="L990" s="61"/>
      <c r="M990" s="61"/>
      <c r="N990" s="61"/>
    </row>
    <row r="991" spans="1:14" x14ac:dyDescent="0.25">
      <c r="A991" s="61"/>
      <c r="B991" s="61"/>
      <c r="C991" s="61"/>
      <c r="D991" s="61"/>
      <c r="E991" s="61"/>
      <c r="F991" s="61"/>
      <c r="G991" s="61"/>
      <c r="H991" s="61"/>
      <c r="I991" s="61"/>
      <c r="J991" s="61"/>
      <c r="K991" s="61"/>
      <c r="L991" s="61"/>
      <c r="M991" s="61"/>
      <c r="N991" s="61"/>
    </row>
    <row r="992" spans="1:14" x14ac:dyDescent="0.25">
      <c r="A992" s="61"/>
      <c r="B992" s="61"/>
      <c r="C992" s="61"/>
      <c r="D992" s="61"/>
      <c r="E992" s="61"/>
      <c r="F992" s="61"/>
      <c r="G992" s="61"/>
      <c r="H992" s="61"/>
      <c r="I992" s="61"/>
      <c r="J992" s="61"/>
      <c r="K992" s="61"/>
      <c r="L992" s="61"/>
      <c r="M992" s="61"/>
      <c r="N992" s="61"/>
    </row>
    <row r="993" spans="1:14" x14ac:dyDescent="0.25">
      <c r="A993" s="61"/>
      <c r="B993" s="61"/>
      <c r="C993" s="61"/>
      <c r="D993" s="61"/>
      <c r="E993" s="61"/>
      <c r="F993" s="61"/>
      <c r="G993" s="61"/>
      <c r="H993" s="61"/>
      <c r="I993" s="61"/>
      <c r="J993" s="61"/>
      <c r="K993" s="61"/>
      <c r="L993" s="61"/>
      <c r="M993" s="61"/>
      <c r="N993" s="61"/>
    </row>
    <row r="994" spans="1:14" x14ac:dyDescent="0.25">
      <c r="A994" s="61"/>
      <c r="B994" s="61"/>
      <c r="C994" s="61"/>
      <c r="D994" s="61"/>
      <c r="E994" s="61"/>
      <c r="F994" s="61"/>
      <c r="G994" s="61"/>
      <c r="H994" s="61"/>
      <c r="I994" s="61"/>
      <c r="J994" s="61"/>
      <c r="K994" s="61"/>
      <c r="L994" s="61"/>
      <c r="M994" s="61"/>
      <c r="N994" s="61"/>
    </row>
    <row r="995" spans="1:14" x14ac:dyDescent="0.25">
      <c r="A995" s="61"/>
      <c r="B995" s="61"/>
      <c r="C995" s="61"/>
      <c r="D995" s="61"/>
      <c r="E995" s="61"/>
      <c r="F995" s="61"/>
      <c r="G995" s="61"/>
      <c r="H995" s="61"/>
      <c r="I995" s="61"/>
      <c r="J995" s="61"/>
      <c r="K995" s="61"/>
      <c r="L995" s="61"/>
      <c r="M995" s="61"/>
      <c r="N995" s="61"/>
    </row>
    <row r="996" spans="1:14" x14ac:dyDescent="0.25">
      <c r="A996" s="61"/>
      <c r="B996" s="61"/>
      <c r="C996" s="61"/>
      <c r="D996" s="61"/>
      <c r="E996" s="61"/>
      <c r="F996" s="61"/>
      <c r="G996" s="61"/>
      <c r="H996" s="61"/>
      <c r="I996" s="61"/>
      <c r="J996" s="61"/>
      <c r="K996" s="61"/>
      <c r="L996" s="61"/>
      <c r="M996" s="61"/>
      <c r="N996" s="61"/>
    </row>
    <row r="997" spans="1:14" x14ac:dyDescent="0.25">
      <c r="A997" s="61"/>
      <c r="B997" s="61"/>
      <c r="C997" s="61"/>
      <c r="D997" s="61"/>
      <c r="E997" s="61"/>
      <c r="F997" s="61"/>
      <c r="G997" s="61"/>
      <c r="H997" s="61"/>
      <c r="I997" s="61"/>
      <c r="J997" s="61"/>
      <c r="K997" s="61"/>
      <c r="L997" s="61"/>
      <c r="M997" s="61"/>
      <c r="N997" s="61"/>
    </row>
    <row r="998" spans="1:14" x14ac:dyDescent="0.25">
      <c r="A998" s="61"/>
      <c r="B998" s="61"/>
      <c r="C998" s="61"/>
      <c r="D998" s="61"/>
      <c r="E998" s="61"/>
      <c r="F998" s="61"/>
      <c r="G998" s="61"/>
      <c r="H998" s="61"/>
      <c r="I998" s="61"/>
      <c r="J998" s="61"/>
      <c r="K998" s="61"/>
      <c r="L998" s="61"/>
      <c r="M998" s="61"/>
      <c r="N998" s="61"/>
    </row>
    <row r="999" spans="1:14" x14ac:dyDescent="0.25">
      <c r="A999" s="61"/>
      <c r="B999" s="61"/>
      <c r="C999" s="61"/>
      <c r="D999" s="61"/>
      <c r="E999" s="61"/>
      <c r="F999" s="61"/>
      <c r="G999" s="61"/>
      <c r="H999" s="61"/>
      <c r="I999" s="61"/>
      <c r="J999" s="61"/>
      <c r="K999" s="61"/>
      <c r="L999" s="61"/>
      <c r="M999" s="61"/>
      <c r="N999" s="61"/>
    </row>
    <row r="1000" spans="1:14" x14ac:dyDescent="0.25">
      <c r="A1000" s="61"/>
      <c r="B1000" s="61"/>
      <c r="C1000" s="61"/>
      <c r="D1000" s="61"/>
      <c r="E1000" s="61"/>
      <c r="F1000" s="61"/>
      <c r="G1000" s="61"/>
      <c r="H1000" s="61"/>
      <c r="I1000" s="61"/>
      <c r="J1000" s="61"/>
      <c r="K1000" s="61"/>
      <c r="L1000" s="61"/>
      <c r="M1000" s="61"/>
      <c r="N1000" s="61"/>
    </row>
    <row r="1001" spans="1:14" x14ac:dyDescent="0.25">
      <c r="A1001" s="61"/>
      <c r="B1001" s="61"/>
      <c r="C1001" s="61"/>
      <c r="D1001" s="61"/>
      <c r="E1001" s="61"/>
      <c r="F1001" s="61"/>
      <c r="G1001" s="61"/>
      <c r="H1001" s="61"/>
      <c r="I1001" s="61"/>
      <c r="J1001" s="61"/>
      <c r="K1001" s="61"/>
      <c r="L1001" s="61"/>
      <c r="M1001" s="61"/>
      <c r="N1001" s="61"/>
    </row>
    <row r="1002" spans="1:14" x14ac:dyDescent="0.25">
      <c r="A1002" s="61"/>
      <c r="B1002" s="61"/>
      <c r="C1002" s="61"/>
      <c r="D1002" s="61"/>
      <c r="E1002" s="61"/>
      <c r="F1002" s="61"/>
      <c r="G1002" s="61"/>
      <c r="H1002" s="61"/>
      <c r="I1002" s="61"/>
      <c r="J1002" s="61"/>
      <c r="K1002" s="61"/>
      <c r="L1002" s="61"/>
      <c r="M1002" s="61"/>
      <c r="N1002" s="61"/>
    </row>
    <row r="1003" spans="1:14" x14ac:dyDescent="0.25">
      <c r="A1003" s="61"/>
      <c r="B1003" s="61"/>
      <c r="C1003" s="61"/>
      <c r="D1003" s="61"/>
      <c r="E1003" s="61"/>
      <c r="F1003" s="61"/>
      <c r="G1003" s="61"/>
      <c r="H1003" s="61"/>
      <c r="I1003" s="61"/>
      <c r="J1003" s="61"/>
      <c r="K1003" s="61"/>
      <c r="L1003" s="61"/>
      <c r="M1003" s="61"/>
      <c r="N1003" s="61"/>
    </row>
    <row r="1004" spans="1:14" x14ac:dyDescent="0.25">
      <c r="A1004" s="61"/>
      <c r="B1004" s="61"/>
      <c r="C1004" s="61"/>
      <c r="D1004" s="61"/>
      <c r="E1004" s="61"/>
      <c r="F1004" s="61"/>
      <c r="G1004" s="61"/>
      <c r="H1004" s="61"/>
      <c r="I1004" s="61"/>
      <c r="J1004" s="61"/>
      <c r="K1004" s="61"/>
      <c r="L1004" s="61"/>
      <c r="M1004" s="61"/>
      <c r="N1004" s="61"/>
    </row>
    <row r="1005" spans="1:14" x14ac:dyDescent="0.25">
      <c r="A1005" s="61"/>
      <c r="B1005" s="61"/>
      <c r="C1005" s="61"/>
      <c r="D1005" s="61"/>
      <c r="E1005" s="61"/>
      <c r="F1005" s="61"/>
      <c r="G1005" s="61"/>
      <c r="H1005" s="61"/>
      <c r="I1005" s="61"/>
      <c r="J1005" s="61"/>
      <c r="K1005" s="61"/>
      <c r="L1005" s="61"/>
      <c r="M1005" s="61"/>
      <c r="N1005" s="61"/>
    </row>
    <row r="1006" spans="1:14" x14ac:dyDescent="0.25">
      <c r="A1006" s="61"/>
      <c r="B1006" s="61"/>
      <c r="C1006" s="61"/>
      <c r="D1006" s="61"/>
      <c r="E1006" s="61"/>
      <c r="F1006" s="61"/>
      <c r="G1006" s="61"/>
      <c r="H1006" s="61"/>
      <c r="I1006" s="61"/>
      <c r="J1006" s="61"/>
      <c r="K1006" s="61"/>
      <c r="L1006" s="61"/>
      <c r="M1006" s="61"/>
      <c r="N1006" s="61"/>
    </row>
    <row r="1007" spans="1:14" x14ac:dyDescent="0.25">
      <c r="A1007" s="61"/>
      <c r="B1007" s="61"/>
      <c r="C1007" s="61"/>
      <c r="D1007" s="61"/>
      <c r="E1007" s="61"/>
      <c r="F1007" s="61"/>
      <c r="G1007" s="61"/>
      <c r="H1007" s="61"/>
      <c r="I1007" s="61"/>
      <c r="J1007" s="61"/>
      <c r="K1007" s="61"/>
      <c r="L1007" s="61"/>
      <c r="M1007" s="61"/>
      <c r="N1007" s="61"/>
    </row>
    <row r="1008" spans="1:14" x14ac:dyDescent="0.25">
      <c r="A1008" s="61"/>
      <c r="B1008" s="61"/>
      <c r="C1008" s="61"/>
      <c r="D1008" s="61"/>
      <c r="E1008" s="61"/>
      <c r="F1008" s="61"/>
      <c r="G1008" s="61"/>
      <c r="H1008" s="61"/>
      <c r="I1008" s="61"/>
      <c r="J1008" s="61"/>
      <c r="K1008" s="61"/>
      <c r="L1008" s="61"/>
      <c r="M1008" s="61"/>
      <c r="N1008" s="61"/>
    </row>
    <row r="1009" spans="1:14" x14ac:dyDescent="0.25">
      <c r="A1009" s="61"/>
      <c r="B1009" s="61"/>
      <c r="C1009" s="61"/>
      <c r="D1009" s="61"/>
      <c r="E1009" s="61"/>
      <c r="F1009" s="61"/>
      <c r="G1009" s="61"/>
      <c r="H1009" s="61"/>
      <c r="I1009" s="61"/>
      <c r="J1009" s="61"/>
      <c r="K1009" s="61"/>
      <c r="L1009" s="61"/>
      <c r="M1009" s="61"/>
      <c r="N1009" s="61"/>
    </row>
    <row r="1010" spans="1:14" x14ac:dyDescent="0.25">
      <c r="A1010" s="61"/>
      <c r="B1010" s="61"/>
      <c r="C1010" s="61"/>
      <c r="D1010" s="61"/>
      <c r="E1010" s="61"/>
      <c r="F1010" s="61"/>
      <c r="G1010" s="61"/>
      <c r="H1010" s="61"/>
      <c r="I1010" s="61"/>
      <c r="J1010" s="61"/>
      <c r="K1010" s="61"/>
      <c r="L1010" s="61"/>
      <c r="M1010" s="61"/>
      <c r="N1010" s="61"/>
    </row>
    <row r="1011" spans="1:14" x14ac:dyDescent="0.25">
      <c r="A1011" s="61"/>
      <c r="B1011" s="61"/>
      <c r="C1011" s="61"/>
      <c r="D1011" s="61"/>
      <c r="E1011" s="61"/>
      <c r="F1011" s="61"/>
      <c r="G1011" s="61"/>
      <c r="H1011" s="61"/>
      <c r="I1011" s="61"/>
      <c r="J1011" s="61"/>
      <c r="K1011" s="61"/>
      <c r="L1011" s="61"/>
      <c r="M1011" s="61"/>
      <c r="N1011" s="61"/>
    </row>
    <row r="1012" spans="1:14" x14ac:dyDescent="0.25">
      <c r="A1012" s="61"/>
      <c r="B1012" s="61"/>
      <c r="C1012" s="61"/>
      <c r="D1012" s="61"/>
      <c r="E1012" s="61"/>
      <c r="F1012" s="61"/>
      <c r="G1012" s="61"/>
      <c r="H1012" s="61"/>
      <c r="I1012" s="61"/>
      <c r="J1012" s="61"/>
      <c r="K1012" s="61"/>
      <c r="L1012" s="61"/>
      <c r="M1012" s="61"/>
      <c r="N1012" s="61"/>
    </row>
    <row r="1013" spans="1:14" x14ac:dyDescent="0.25">
      <c r="A1013" s="61"/>
      <c r="B1013" s="61"/>
      <c r="C1013" s="61"/>
      <c r="D1013" s="61"/>
      <c r="E1013" s="61"/>
      <c r="F1013" s="61"/>
      <c r="G1013" s="61"/>
      <c r="H1013" s="61"/>
      <c r="I1013" s="61"/>
      <c r="J1013" s="61"/>
      <c r="K1013" s="61"/>
      <c r="L1013" s="61"/>
      <c r="M1013" s="61"/>
      <c r="N1013" s="61"/>
    </row>
    <row r="1014" spans="1:14" x14ac:dyDescent="0.25">
      <c r="A1014" s="61"/>
      <c r="B1014" s="61"/>
      <c r="C1014" s="61"/>
      <c r="D1014" s="61"/>
      <c r="E1014" s="61"/>
      <c r="F1014" s="61"/>
      <c r="G1014" s="61"/>
      <c r="H1014" s="61"/>
      <c r="I1014" s="61"/>
      <c r="J1014" s="61"/>
      <c r="K1014" s="61"/>
      <c r="L1014" s="61"/>
      <c r="M1014" s="61"/>
      <c r="N1014" s="61"/>
    </row>
    <row r="1015" spans="1:14" x14ac:dyDescent="0.25">
      <c r="A1015" s="61"/>
      <c r="B1015" s="61"/>
      <c r="C1015" s="61"/>
      <c r="D1015" s="61"/>
      <c r="E1015" s="61"/>
      <c r="F1015" s="61"/>
      <c r="G1015" s="61"/>
      <c r="H1015" s="61"/>
      <c r="I1015" s="61"/>
      <c r="J1015" s="61"/>
      <c r="K1015" s="61"/>
      <c r="L1015" s="61"/>
      <c r="M1015" s="61"/>
      <c r="N1015" s="61"/>
    </row>
    <row r="1016" spans="1:14" x14ac:dyDescent="0.25">
      <c r="A1016" s="61"/>
      <c r="B1016" s="61"/>
      <c r="C1016" s="61"/>
      <c r="D1016" s="61"/>
      <c r="E1016" s="61"/>
      <c r="F1016" s="61"/>
      <c r="G1016" s="61"/>
      <c r="H1016" s="61"/>
      <c r="I1016" s="61"/>
      <c r="J1016" s="61"/>
      <c r="K1016" s="61"/>
      <c r="L1016" s="61"/>
      <c r="M1016" s="61"/>
      <c r="N1016" s="61"/>
    </row>
    <row r="1017" spans="1:14" x14ac:dyDescent="0.25">
      <c r="A1017" s="61"/>
      <c r="B1017" s="61"/>
      <c r="C1017" s="61"/>
      <c r="D1017" s="61"/>
      <c r="E1017" s="61"/>
      <c r="F1017" s="61"/>
      <c r="G1017" s="61"/>
      <c r="H1017" s="61"/>
      <c r="I1017" s="61"/>
      <c r="J1017" s="61"/>
      <c r="K1017" s="61"/>
      <c r="L1017" s="61"/>
      <c r="M1017" s="61"/>
      <c r="N1017" s="61"/>
    </row>
    <row r="1018" spans="1:14" x14ac:dyDescent="0.25">
      <c r="A1018" s="61"/>
      <c r="B1018" s="61"/>
      <c r="C1018" s="61"/>
      <c r="D1018" s="61"/>
      <c r="E1018" s="61"/>
      <c r="F1018" s="61"/>
      <c r="G1018" s="61"/>
      <c r="H1018" s="61"/>
      <c r="I1018" s="61"/>
      <c r="J1018" s="61"/>
      <c r="K1018" s="61"/>
      <c r="L1018" s="61"/>
      <c r="M1018" s="61"/>
      <c r="N1018" s="61"/>
    </row>
    <row r="1019" spans="1:14" x14ac:dyDescent="0.25">
      <c r="A1019" s="61"/>
      <c r="B1019" s="61"/>
      <c r="C1019" s="61"/>
      <c r="D1019" s="61"/>
      <c r="E1019" s="61"/>
      <c r="F1019" s="61"/>
      <c r="G1019" s="61"/>
      <c r="H1019" s="61"/>
      <c r="I1019" s="61"/>
      <c r="J1019" s="61"/>
      <c r="K1019" s="61"/>
      <c r="L1019" s="61"/>
      <c r="M1019" s="61"/>
      <c r="N1019" s="61"/>
    </row>
    <row r="1020" spans="1:14" x14ac:dyDescent="0.25">
      <c r="A1020" s="61"/>
      <c r="B1020" s="61"/>
      <c r="C1020" s="61"/>
      <c r="D1020" s="61"/>
      <c r="E1020" s="61"/>
      <c r="F1020" s="61"/>
      <c r="G1020" s="61"/>
      <c r="H1020" s="61"/>
      <c r="I1020" s="61"/>
      <c r="J1020" s="61"/>
      <c r="K1020" s="61"/>
      <c r="L1020" s="61"/>
      <c r="M1020" s="61"/>
      <c r="N1020" s="61"/>
    </row>
    <row r="1021" spans="1:14" x14ac:dyDescent="0.25">
      <c r="A1021" s="61"/>
      <c r="B1021" s="61"/>
      <c r="C1021" s="61"/>
      <c r="D1021" s="61"/>
      <c r="E1021" s="61"/>
      <c r="F1021" s="61"/>
      <c r="G1021" s="61"/>
      <c r="H1021" s="61"/>
      <c r="I1021" s="61"/>
      <c r="J1021" s="61"/>
      <c r="K1021" s="61"/>
      <c r="L1021" s="61"/>
      <c r="M1021" s="61"/>
      <c r="N1021" s="61"/>
    </row>
    <row r="1022" spans="1:14" x14ac:dyDescent="0.25">
      <c r="A1022" s="61"/>
      <c r="B1022" s="61"/>
      <c r="C1022" s="61"/>
      <c r="D1022" s="61"/>
      <c r="E1022" s="61"/>
      <c r="F1022" s="61"/>
      <c r="G1022" s="61"/>
      <c r="H1022" s="61"/>
      <c r="I1022" s="61"/>
      <c r="J1022" s="61"/>
      <c r="K1022" s="61"/>
      <c r="L1022" s="61"/>
      <c r="M1022" s="61"/>
      <c r="N1022" s="61"/>
    </row>
    <row r="1023" spans="1:14" x14ac:dyDescent="0.25">
      <c r="A1023" s="61"/>
      <c r="B1023" s="61"/>
      <c r="C1023" s="61"/>
      <c r="D1023" s="61"/>
      <c r="E1023" s="61"/>
      <c r="F1023" s="61"/>
      <c r="G1023" s="61"/>
      <c r="H1023" s="61"/>
      <c r="I1023" s="61"/>
      <c r="J1023" s="61"/>
      <c r="K1023" s="61"/>
      <c r="L1023" s="61"/>
      <c r="M1023" s="61"/>
      <c r="N1023" s="61"/>
    </row>
    <row r="1024" spans="1:14" x14ac:dyDescent="0.25">
      <c r="A1024" s="61"/>
      <c r="B1024" s="61"/>
      <c r="C1024" s="61"/>
      <c r="D1024" s="61"/>
      <c r="E1024" s="61"/>
      <c r="F1024" s="61"/>
      <c r="G1024" s="61"/>
      <c r="H1024" s="61"/>
      <c r="I1024" s="61"/>
      <c r="J1024" s="61"/>
      <c r="K1024" s="61"/>
      <c r="L1024" s="61"/>
      <c r="M1024" s="61"/>
      <c r="N1024" s="61"/>
    </row>
    <row r="1025" spans="1:14" x14ac:dyDescent="0.25">
      <c r="A1025" s="61"/>
      <c r="B1025" s="61"/>
      <c r="C1025" s="61"/>
      <c r="D1025" s="61"/>
      <c r="E1025" s="61"/>
      <c r="F1025" s="61"/>
      <c r="G1025" s="61"/>
      <c r="H1025" s="61"/>
      <c r="I1025" s="61"/>
      <c r="J1025" s="61"/>
      <c r="K1025" s="61"/>
      <c r="L1025" s="61"/>
      <c r="M1025" s="61"/>
      <c r="N1025" s="61"/>
    </row>
    <row r="1026" spans="1:14" x14ac:dyDescent="0.25">
      <c r="A1026" s="61"/>
      <c r="B1026" s="61"/>
      <c r="C1026" s="61"/>
      <c r="D1026" s="61"/>
      <c r="E1026" s="61"/>
      <c r="F1026" s="61"/>
      <c r="G1026" s="61"/>
      <c r="H1026" s="61"/>
      <c r="I1026" s="61"/>
      <c r="J1026" s="61"/>
      <c r="K1026" s="61"/>
      <c r="L1026" s="61"/>
      <c r="M1026" s="61"/>
      <c r="N1026" s="61"/>
    </row>
    <row r="1027" spans="1:14" x14ac:dyDescent="0.25">
      <c r="A1027" s="61"/>
      <c r="B1027" s="61"/>
      <c r="C1027" s="61"/>
      <c r="D1027" s="61"/>
      <c r="E1027" s="61"/>
      <c r="F1027" s="61"/>
      <c r="G1027" s="61"/>
      <c r="H1027" s="61"/>
      <c r="I1027" s="61"/>
      <c r="J1027" s="61"/>
      <c r="K1027" s="61"/>
      <c r="L1027" s="61"/>
      <c r="M1027" s="61"/>
      <c r="N1027" s="61"/>
    </row>
    <row r="1028" spans="1:14" x14ac:dyDescent="0.25">
      <c r="A1028" s="61"/>
      <c r="B1028" s="61"/>
      <c r="C1028" s="61"/>
      <c r="D1028" s="61"/>
      <c r="E1028" s="61"/>
      <c r="F1028" s="61"/>
      <c r="G1028" s="61"/>
      <c r="H1028" s="61"/>
      <c r="I1028" s="61"/>
      <c r="J1028" s="61"/>
      <c r="K1028" s="61"/>
      <c r="L1028" s="61"/>
      <c r="M1028" s="61"/>
      <c r="N1028" s="61"/>
    </row>
    <row r="1029" spans="1:14" x14ac:dyDescent="0.25">
      <c r="A1029" s="61"/>
      <c r="B1029" s="61"/>
      <c r="C1029" s="61"/>
      <c r="D1029" s="61"/>
      <c r="E1029" s="61"/>
      <c r="F1029" s="61"/>
      <c r="G1029" s="61"/>
      <c r="H1029" s="61"/>
      <c r="I1029" s="61"/>
      <c r="J1029" s="61"/>
      <c r="K1029" s="61"/>
      <c r="L1029" s="61"/>
      <c r="M1029" s="61"/>
      <c r="N1029" s="61"/>
    </row>
    <row r="1030" spans="1:14" x14ac:dyDescent="0.25">
      <c r="A1030" s="61"/>
      <c r="B1030" s="61"/>
      <c r="C1030" s="61"/>
      <c r="D1030" s="61"/>
      <c r="E1030" s="61"/>
      <c r="F1030" s="61"/>
      <c r="G1030" s="61"/>
      <c r="H1030" s="61"/>
      <c r="I1030" s="61"/>
      <c r="J1030" s="61"/>
      <c r="K1030" s="61"/>
      <c r="L1030" s="61"/>
      <c r="M1030" s="61"/>
      <c r="N1030" s="61"/>
    </row>
    <row r="1031" spans="1:14" x14ac:dyDescent="0.25">
      <c r="A1031" s="61"/>
      <c r="B1031" s="61"/>
      <c r="C1031" s="61"/>
      <c r="D1031" s="61"/>
      <c r="E1031" s="61"/>
      <c r="F1031" s="61"/>
      <c r="G1031" s="61"/>
      <c r="H1031" s="61"/>
      <c r="I1031" s="61"/>
      <c r="J1031" s="61"/>
      <c r="K1031" s="61"/>
      <c r="L1031" s="61"/>
      <c r="M1031" s="61"/>
      <c r="N1031" s="61"/>
    </row>
    <row r="1032" spans="1:14" x14ac:dyDescent="0.25">
      <c r="A1032" s="61"/>
      <c r="B1032" s="61"/>
      <c r="C1032" s="61"/>
      <c r="D1032" s="61"/>
      <c r="E1032" s="61"/>
      <c r="F1032" s="61"/>
      <c r="G1032" s="61"/>
      <c r="H1032" s="61"/>
      <c r="I1032" s="61"/>
      <c r="J1032" s="61"/>
      <c r="K1032" s="61"/>
      <c r="L1032" s="61"/>
      <c r="M1032" s="61"/>
      <c r="N1032" s="61"/>
    </row>
    <row r="1033" spans="1:14" x14ac:dyDescent="0.25">
      <c r="A1033" s="61"/>
      <c r="B1033" s="61"/>
      <c r="C1033" s="61"/>
      <c r="D1033" s="61"/>
      <c r="E1033" s="61"/>
      <c r="F1033" s="61"/>
      <c r="G1033" s="61"/>
      <c r="H1033" s="61"/>
      <c r="I1033" s="61"/>
      <c r="J1033" s="61"/>
      <c r="K1033" s="61"/>
      <c r="L1033" s="61"/>
      <c r="M1033" s="61"/>
      <c r="N1033" s="61"/>
    </row>
    <row r="1034" spans="1:14" x14ac:dyDescent="0.25">
      <c r="A1034" s="61"/>
      <c r="B1034" s="61"/>
      <c r="C1034" s="61"/>
      <c r="D1034" s="61"/>
      <c r="E1034" s="61"/>
      <c r="F1034" s="61"/>
      <c r="G1034" s="61"/>
      <c r="H1034" s="61"/>
      <c r="I1034" s="61"/>
      <c r="J1034" s="61"/>
      <c r="K1034" s="61"/>
      <c r="L1034" s="61"/>
      <c r="M1034" s="61"/>
      <c r="N1034" s="61"/>
    </row>
    <row r="1035" spans="1:14" x14ac:dyDescent="0.25">
      <c r="A1035" s="61"/>
      <c r="B1035" s="61"/>
      <c r="C1035" s="61"/>
      <c r="D1035" s="61"/>
      <c r="E1035" s="61"/>
      <c r="F1035" s="61"/>
      <c r="G1035" s="61"/>
      <c r="H1035" s="61"/>
      <c r="I1035" s="61"/>
      <c r="J1035" s="61"/>
      <c r="K1035" s="61"/>
      <c r="L1035" s="61"/>
      <c r="M1035" s="61"/>
      <c r="N1035" s="61"/>
    </row>
    <row r="1036" spans="1:14" x14ac:dyDescent="0.25">
      <c r="A1036" s="61"/>
      <c r="B1036" s="61"/>
      <c r="C1036" s="61"/>
      <c r="D1036" s="61"/>
      <c r="E1036" s="61"/>
      <c r="F1036" s="61"/>
      <c r="G1036" s="61"/>
      <c r="H1036" s="61"/>
      <c r="I1036" s="61"/>
      <c r="J1036" s="61"/>
      <c r="K1036" s="61"/>
      <c r="L1036" s="61"/>
      <c r="M1036" s="61"/>
      <c r="N1036" s="61"/>
    </row>
    <row r="1037" spans="1:14" x14ac:dyDescent="0.25">
      <c r="A1037" s="61"/>
      <c r="B1037" s="61"/>
      <c r="C1037" s="61"/>
      <c r="D1037" s="61"/>
      <c r="E1037" s="61"/>
      <c r="F1037" s="61"/>
      <c r="G1037" s="61"/>
      <c r="H1037" s="61"/>
      <c r="I1037" s="61"/>
      <c r="J1037" s="61"/>
      <c r="K1037" s="61"/>
      <c r="L1037" s="61"/>
      <c r="M1037" s="61"/>
      <c r="N1037" s="61"/>
    </row>
    <row r="1038" spans="1:14" x14ac:dyDescent="0.25">
      <c r="A1038" s="61"/>
      <c r="B1038" s="61"/>
      <c r="C1038" s="61"/>
      <c r="D1038" s="61"/>
      <c r="E1038" s="61"/>
      <c r="F1038" s="61"/>
      <c r="G1038" s="61"/>
      <c r="H1038" s="61"/>
      <c r="I1038" s="61"/>
      <c r="J1038" s="61"/>
      <c r="K1038" s="61"/>
      <c r="L1038" s="61"/>
      <c r="M1038" s="61"/>
      <c r="N1038" s="61"/>
    </row>
    <row r="1039" spans="1:14" x14ac:dyDescent="0.25">
      <c r="A1039" s="61"/>
      <c r="B1039" s="61"/>
      <c r="C1039" s="61"/>
      <c r="D1039" s="61"/>
      <c r="E1039" s="61"/>
      <c r="F1039" s="61"/>
      <c r="G1039" s="61"/>
      <c r="H1039" s="61"/>
      <c r="I1039" s="61"/>
      <c r="J1039" s="61"/>
      <c r="K1039" s="61"/>
      <c r="L1039" s="61"/>
      <c r="M1039" s="61"/>
      <c r="N1039" s="61"/>
    </row>
    <row r="1040" spans="1:14" x14ac:dyDescent="0.25">
      <c r="A1040" s="61"/>
      <c r="B1040" s="61"/>
      <c r="C1040" s="61"/>
      <c r="D1040" s="61"/>
      <c r="E1040" s="61"/>
      <c r="F1040" s="61"/>
      <c r="G1040" s="61"/>
      <c r="H1040" s="61"/>
      <c r="I1040" s="61"/>
      <c r="J1040" s="61"/>
      <c r="K1040" s="61"/>
      <c r="L1040" s="61"/>
      <c r="M1040" s="61"/>
      <c r="N1040" s="61"/>
    </row>
    <row r="1041" spans="1:14" x14ac:dyDescent="0.25">
      <c r="A1041" s="61"/>
      <c r="B1041" s="61"/>
      <c r="C1041" s="61"/>
      <c r="D1041" s="61"/>
      <c r="E1041" s="61"/>
      <c r="F1041" s="61"/>
      <c r="G1041" s="61"/>
      <c r="H1041" s="61"/>
      <c r="I1041" s="61"/>
      <c r="J1041" s="61"/>
      <c r="K1041" s="61"/>
      <c r="L1041" s="61"/>
      <c r="M1041" s="61"/>
      <c r="N1041" s="61"/>
    </row>
    <row r="1042" spans="1:14" x14ac:dyDescent="0.25">
      <c r="A1042" s="61"/>
      <c r="B1042" s="61"/>
      <c r="C1042" s="61"/>
      <c r="D1042" s="61"/>
      <c r="E1042" s="61"/>
      <c r="F1042" s="61"/>
      <c r="G1042" s="61"/>
      <c r="H1042" s="61"/>
      <c r="I1042" s="61"/>
      <c r="J1042" s="61"/>
      <c r="K1042" s="61"/>
      <c r="L1042" s="61"/>
      <c r="M1042" s="61"/>
      <c r="N1042" s="61"/>
    </row>
    <row r="1043" spans="1:14" x14ac:dyDescent="0.25">
      <c r="A1043" s="61"/>
      <c r="B1043" s="61"/>
      <c r="C1043" s="61"/>
      <c r="D1043" s="61"/>
      <c r="E1043" s="61"/>
      <c r="F1043" s="61"/>
      <c r="G1043" s="61"/>
      <c r="H1043" s="61"/>
      <c r="I1043" s="61"/>
      <c r="J1043" s="61"/>
      <c r="K1043" s="61"/>
      <c r="L1043" s="61"/>
      <c r="M1043" s="61"/>
      <c r="N1043" s="61"/>
    </row>
    <row r="1044" spans="1:14" x14ac:dyDescent="0.25">
      <c r="A1044" s="61"/>
      <c r="B1044" s="61"/>
      <c r="C1044" s="61"/>
      <c r="D1044" s="61"/>
      <c r="E1044" s="61"/>
      <c r="F1044" s="61"/>
      <c r="G1044" s="61"/>
      <c r="H1044" s="61"/>
      <c r="I1044" s="61"/>
      <c r="J1044" s="61"/>
      <c r="K1044" s="61"/>
      <c r="L1044" s="61"/>
      <c r="M1044" s="61"/>
      <c r="N1044" s="61"/>
    </row>
    <row r="1045" spans="1:14" x14ac:dyDescent="0.25">
      <c r="A1045" s="61"/>
      <c r="B1045" s="61"/>
      <c r="C1045" s="61"/>
      <c r="D1045" s="61"/>
      <c r="E1045" s="61"/>
      <c r="F1045" s="61"/>
      <c r="G1045" s="61"/>
      <c r="H1045" s="61"/>
      <c r="I1045" s="61"/>
      <c r="J1045" s="61"/>
      <c r="K1045" s="61"/>
      <c r="L1045" s="61"/>
      <c r="M1045" s="61"/>
      <c r="N1045" s="61"/>
    </row>
    <row r="1046" spans="1:14" x14ac:dyDescent="0.25">
      <c r="A1046" s="61"/>
      <c r="B1046" s="61"/>
      <c r="C1046" s="61"/>
      <c r="D1046" s="61"/>
      <c r="E1046" s="61"/>
      <c r="F1046" s="61"/>
      <c r="G1046" s="61"/>
      <c r="H1046" s="61"/>
      <c r="I1046" s="61"/>
      <c r="J1046" s="61"/>
      <c r="K1046" s="61"/>
      <c r="L1046" s="61"/>
      <c r="M1046" s="61"/>
      <c r="N1046" s="61"/>
    </row>
    <row r="1047" spans="1:14" x14ac:dyDescent="0.25">
      <c r="A1047" s="61"/>
      <c r="B1047" s="61"/>
      <c r="C1047" s="61"/>
      <c r="D1047" s="61"/>
      <c r="E1047" s="61"/>
      <c r="F1047" s="61"/>
      <c r="G1047" s="61"/>
      <c r="H1047" s="61"/>
      <c r="I1047" s="61"/>
      <c r="J1047" s="61"/>
      <c r="K1047" s="61"/>
      <c r="L1047" s="61"/>
      <c r="M1047" s="61"/>
      <c r="N1047" s="61"/>
    </row>
    <row r="1048" spans="1:14" x14ac:dyDescent="0.25">
      <c r="A1048" s="61"/>
      <c r="B1048" s="61"/>
      <c r="C1048" s="61"/>
      <c r="D1048" s="61"/>
      <c r="E1048" s="61"/>
      <c r="F1048" s="61"/>
      <c r="G1048" s="61"/>
      <c r="H1048" s="61"/>
      <c r="I1048" s="61"/>
      <c r="J1048" s="61"/>
      <c r="K1048" s="61"/>
      <c r="L1048" s="61"/>
      <c r="M1048" s="61"/>
      <c r="N1048" s="61"/>
    </row>
    <row r="1049" spans="1:14" x14ac:dyDescent="0.25">
      <c r="A1049" s="61"/>
      <c r="B1049" s="61"/>
      <c r="C1049" s="61"/>
      <c r="D1049" s="61"/>
      <c r="E1049" s="61"/>
      <c r="F1049" s="61"/>
      <c r="G1049" s="61"/>
      <c r="H1049" s="61"/>
      <c r="I1049" s="61"/>
      <c r="J1049" s="61"/>
      <c r="K1049" s="61"/>
      <c r="L1049" s="61"/>
      <c r="M1049" s="61"/>
      <c r="N1049" s="61"/>
    </row>
    <row r="1050" spans="1:14" x14ac:dyDescent="0.25">
      <c r="A1050" s="61"/>
      <c r="B1050" s="61"/>
      <c r="C1050" s="61"/>
      <c r="D1050" s="61"/>
      <c r="E1050" s="61"/>
      <c r="F1050" s="61"/>
      <c r="G1050" s="61"/>
      <c r="H1050" s="61"/>
      <c r="I1050" s="61"/>
      <c r="J1050" s="61"/>
      <c r="K1050" s="61"/>
      <c r="L1050" s="61"/>
      <c r="M1050" s="61"/>
      <c r="N1050" s="61"/>
    </row>
    <row r="1051" spans="1:14" x14ac:dyDescent="0.25">
      <c r="A1051" s="61"/>
      <c r="B1051" s="61"/>
      <c r="C1051" s="61"/>
      <c r="D1051" s="61"/>
      <c r="E1051" s="61"/>
      <c r="F1051" s="61"/>
      <c r="G1051" s="61"/>
      <c r="H1051" s="61"/>
      <c r="I1051" s="61"/>
      <c r="J1051" s="61"/>
      <c r="K1051" s="61"/>
      <c r="L1051" s="61"/>
      <c r="M1051" s="61"/>
      <c r="N1051" s="61"/>
    </row>
    <row r="1052" spans="1:14" x14ac:dyDescent="0.25">
      <c r="A1052" s="61"/>
      <c r="B1052" s="61"/>
      <c r="C1052" s="61"/>
      <c r="D1052" s="61"/>
      <c r="E1052" s="61"/>
      <c r="F1052" s="61"/>
      <c r="G1052" s="61"/>
      <c r="H1052" s="61"/>
      <c r="I1052" s="61"/>
      <c r="J1052" s="61"/>
      <c r="K1052" s="61"/>
      <c r="L1052" s="61"/>
      <c r="M1052" s="61"/>
      <c r="N1052" s="61"/>
    </row>
    <row r="1053" spans="1:14" x14ac:dyDescent="0.25">
      <c r="A1053" s="61"/>
      <c r="B1053" s="61"/>
      <c r="C1053" s="61"/>
      <c r="D1053" s="61"/>
      <c r="E1053" s="61"/>
      <c r="F1053" s="61"/>
      <c r="G1053" s="61"/>
      <c r="H1053" s="61"/>
      <c r="I1053" s="61"/>
      <c r="J1053" s="61"/>
      <c r="K1053" s="61"/>
      <c r="L1053" s="61"/>
      <c r="M1053" s="61"/>
      <c r="N1053" s="61"/>
    </row>
    <row r="1054" spans="1:14" x14ac:dyDescent="0.25">
      <c r="A1054" s="61"/>
      <c r="B1054" s="61"/>
      <c r="C1054" s="61"/>
      <c r="D1054" s="61"/>
      <c r="E1054" s="61"/>
      <c r="F1054" s="61"/>
      <c r="G1054" s="61"/>
      <c r="H1054" s="61"/>
      <c r="I1054" s="61"/>
      <c r="J1054" s="61"/>
      <c r="K1054" s="61"/>
      <c r="L1054" s="61"/>
      <c r="M1054" s="61"/>
      <c r="N1054" s="61"/>
    </row>
    <row r="1055" spans="1:14" x14ac:dyDescent="0.25">
      <c r="A1055" s="61"/>
      <c r="B1055" s="61"/>
      <c r="C1055" s="61"/>
      <c r="D1055" s="61"/>
      <c r="E1055" s="61"/>
      <c r="F1055" s="61"/>
      <c r="G1055" s="61"/>
      <c r="H1055" s="61"/>
      <c r="I1055" s="61"/>
      <c r="J1055" s="61"/>
      <c r="K1055" s="61"/>
      <c r="L1055" s="61"/>
      <c r="M1055" s="61"/>
      <c r="N1055" s="61"/>
    </row>
    <row r="1056" spans="1:14" x14ac:dyDescent="0.25">
      <c r="A1056" s="61"/>
      <c r="B1056" s="61"/>
      <c r="C1056" s="61"/>
      <c r="D1056" s="61"/>
      <c r="E1056" s="61"/>
      <c r="F1056" s="61"/>
      <c r="G1056" s="61"/>
      <c r="H1056" s="61"/>
      <c r="I1056" s="61"/>
      <c r="J1056" s="61"/>
      <c r="K1056" s="61"/>
      <c r="L1056" s="61"/>
      <c r="M1056" s="61"/>
      <c r="N1056" s="61"/>
    </row>
    <row r="1057" spans="1:14" x14ac:dyDescent="0.25">
      <c r="A1057" s="61"/>
      <c r="B1057" s="61"/>
      <c r="C1057" s="61"/>
      <c r="D1057" s="61"/>
      <c r="E1057" s="61"/>
      <c r="F1057" s="61"/>
      <c r="G1057" s="61"/>
      <c r="H1057" s="61"/>
      <c r="I1057" s="61"/>
      <c r="J1057" s="61"/>
      <c r="K1057" s="61"/>
      <c r="L1057" s="61"/>
      <c r="M1057" s="61"/>
      <c r="N1057" s="61"/>
    </row>
    <row r="1058" spans="1:14" x14ac:dyDescent="0.25">
      <c r="A1058" s="61"/>
      <c r="B1058" s="61"/>
      <c r="C1058" s="61"/>
      <c r="D1058" s="61"/>
      <c r="E1058" s="61"/>
      <c r="F1058" s="61"/>
      <c r="G1058" s="61"/>
      <c r="H1058" s="61"/>
      <c r="I1058" s="61"/>
      <c r="J1058" s="61"/>
      <c r="K1058" s="61"/>
      <c r="L1058" s="61"/>
      <c r="M1058" s="61"/>
      <c r="N1058" s="61"/>
    </row>
    <row r="1059" spans="1:14" x14ac:dyDescent="0.25">
      <c r="A1059" s="61"/>
      <c r="B1059" s="61"/>
      <c r="C1059" s="61"/>
      <c r="D1059" s="61"/>
      <c r="E1059" s="61"/>
      <c r="F1059" s="61"/>
      <c r="G1059" s="61"/>
      <c r="H1059" s="61"/>
      <c r="I1059" s="61"/>
      <c r="J1059" s="61"/>
      <c r="K1059" s="61"/>
      <c r="L1059" s="61"/>
      <c r="M1059" s="61"/>
      <c r="N1059" s="61"/>
    </row>
    <row r="1060" spans="1:14" x14ac:dyDescent="0.25">
      <c r="A1060" s="61"/>
      <c r="B1060" s="61"/>
      <c r="C1060" s="61"/>
      <c r="D1060" s="61"/>
      <c r="E1060" s="61"/>
      <c r="F1060" s="61"/>
      <c r="G1060" s="61"/>
      <c r="H1060" s="61"/>
      <c r="I1060" s="61"/>
      <c r="J1060" s="61"/>
      <c r="K1060" s="61"/>
      <c r="L1060" s="61"/>
      <c r="M1060" s="61"/>
      <c r="N1060" s="61"/>
    </row>
    <row r="1061" spans="1:14" x14ac:dyDescent="0.25">
      <c r="A1061" s="61"/>
      <c r="B1061" s="61"/>
      <c r="C1061" s="61"/>
      <c r="D1061" s="61"/>
      <c r="E1061" s="61"/>
      <c r="F1061" s="61"/>
      <c r="G1061" s="61"/>
      <c r="H1061" s="61"/>
      <c r="I1061" s="61"/>
      <c r="J1061" s="61"/>
      <c r="K1061" s="61"/>
      <c r="L1061" s="61"/>
      <c r="M1061" s="61"/>
      <c r="N1061" s="61"/>
    </row>
    <row r="1062" spans="1:14" x14ac:dyDescent="0.25">
      <c r="A1062" s="61"/>
      <c r="B1062" s="61"/>
      <c r="C1062" s="61"/>
      <c r="D1062" s="61"/>
      <c r="E1062" s="61"/>
      <c r="F1062" s="61"/>
      <c r="G1062" s="61"/>
      <c r="H1062" s="61"/>
      <c r="I1062" s="61"/>
      <c r="J1062" s="61"/>
      <c r="K1062" s="61"/>
      <c r="L1062" s="61"/>
      <c r="M1062" s="61"/>
      <c r="N1062" s="61"/>
    </row>
    <row r="1063" spans="1:14" x14ac:dyDescent="0.25">
      <c r="A1063" s="61"/>
      <c r="B1063" s="61"/>
      <c r="C1063" s="61"/>
      <c r="D1063" s="61"/>
      <c r="E1063" s="61"/>
      <c r="F1063" s="61"/>
      <c r="G1063" s="61"/>
      <c r="H1063" s="61"/>
      <c r="I1063" s="61"/>
      <c r="J1063" s="61"/>
      <c r="K1063" s="61"/>
      <c r="L1063" s="61"/>
      <c r="M1063" s="61"/>
      <c r="N1063" s="61"/>
    </row>
    <row r="1064" spans="1:14" x14ac:dyDescent="0.25">
      <c r="A1064" s="61"/>
      <c r="B1064" s="61"/>
      <c r="C1064" s="61"/>
      <c r="D1064" s="61"/>
      <c r="E1064" s="61"/>
      <c r="F1064" s="61"/>
      <c r="G1064" s="61"/>
      <c r="H1064" s="61"/>
      <c r="I1064" s="61"/>
      <c r="J1064" s="61"/>
      <c r="K1064" s="61"/>
      <c r="L1064" s="61"/>
      <c r="M1064" s="61"/>
      <c r="N1064" s="61"/>
    </row>
    <row r="1065" spans="1:14" x14ac:dyDescent="0.25">
      <c r="A1065" s="61"/>
      <c r="B1065" s="61"/>
      <c r="C1065" s="61"/>
      <c r="D1065" s="61"/>
      <c r="E1065" s="61"/>
      <c r="F1065" s="61"/>
      <c r="G1065" s="61"/>
      <c r="H1065" s="61"/>
      <c r="I1065" s="61"/>
      <c r="J1065" s="61"/>
      <c r="K1065" s="61"/>
      <c r="L1065" s="61"/>
      <c r="M1065" s="61"/>
      <c r="N1065" s="61"/>
    </row>
    <row r="1066" spans="1:14" x14ac:dyDescent="0.25">
      <c r="A1066" s="61"/>
      <c r="B1066" s="61"/>
      <c r="C1066" s="61"/>
      <c r="D1066" s="61"/>
      <c r="E1066" s="61"/>
      <c r="F1066" s="61"/>
      <c r="G1066" s="61"/>
      <c r="H1066" s="61"/>
      <c r="I1066" s="61"/>
      <c r="J1066" s="61"/>
      <c r="K1066" s="61"/>
      <c r="L1066" s="61"/>
      <c r="M1066" s="61"/>
      <c r="N1066" s="61"/>
    </row>
    <row r="1067" spans="1:14" x14ac:dyDescent="0.25">
      <c r="A1067" s="61"/>
      <c r="B1067" s="61"/>
      <c r="C1067" s="61"/>
      <c r="D1067" s="61"/>
      <c r="E1067" s="61"/>
      <c r="F1067" s="61"/>
      <c r="G1067" s="61"/>
      <c r="H1067" s="61"/>
      <c r="I1067" s="61"/>
      <c r="J1067" s="61"/>
      <c r="K1067" s="61"/>
      <c r="L1067" s="61"/>
      <c r="M1067" s="61"/>
      <c r="N1067" s="61"/>
    </row>
    <row r="1068" spans="1:14" x14ac:dyDescent="0.25">
      <c r="A1068" s="61"/>
      <c r="B1068" s="61"/>
      <c r="C1068" s="61"/>
      <c r="D1068" s="61"/>
      <c r="E1068" s="61"/>
      <c r="F1068" s="61"/>
      <c r="G1068" s="61"/>
      <c r="H1068" s="61"/>
      <c r="I1068" s="61"/>
      <c r="J1068" s="61"/>
      <c r="K1068" s="61"/>
      <c r="L1068" s="61"/>
      <c r="M1068" s="61"/>
      <c r="N1068" s="61"/>
    </row>
    <row r="1069" spans="1:14" x14ac:dyDescent="0.25">
      <c r="A1069" s="61"/>
      <c r="B1069" s="61"/>
      <c r="C1069" s="61"/>
      <c r="D1069" s="61"/>
      <c r="E1069" s="61"/>
      <c r="F1069" s="61"/>
      <c r="G1069" s="61"/>
      <c r="H1069" s="61"/>
      <c r="I1069" s="61"/>
      <c r="J1069" s="61"/>
      <c r="K1069" s="61"/>
      <c r="L1069" s="61"/>
      <c r="M1069" s="61"/>
      <c r="N1069" s="61"/>
    </row>
    <row r="1070" spans="1:14" x14ac:dyDescent="0.25">
      <c r="A1070" s="61"/>
      <c r="B1070" s="61"/>
      <c r="C1070" s="61"/>
      <c r="D1070" s="61"/>
      <c r="E1070" s="61"/>
      <c r="F1070" s="61"/>
      <c r="G1070" s="61"/>
      <c r="H1070" s="61"/>
      <c r="I1070" s="61"/>
      <c r="J1070" s="61"/>
      <c r="K1070" s="61"/>
      <c r="L1070" s="61"/>
      <c r="M1070" s="61"/>
      <c r="N1070" s="61"/>
    </row>
    <row r="1071" spans="1:14" x14ac:dyDescent="0.25">
      <c r="A1071" s="61"/>
      <c r="B1071" s="61"/>
      <c r="C1071" s="61"/>
      <c r="D1071" s="61"/>
      <c r="E1071" s="61"/>
      <c r="F1071" s="61"/>
      <c r="G1071" s="61"/>
      <c r="H1071" s="61"/>
      <c r="I1071" s="61"/>
      <c r="J1071" s="61"/>
      <c r="K1071" s="61"/>
      <c r="L1071" s="61"/>
      <c r="M1071" s="61"/>
      <c r="N1071" s="61"/>
    </row>
    <row r="1072" spans="1:14" x14ac:dyDescent="0.25">
      <c r="A1072" s="61"/>
      <c r="B1072" s="61"/>
      <c r="C1072" s="61"/>
      <c r="D1072" s="61"/>
      <c r="E1072" s="61"/>
      <c r="F1072" s="61"/>
      <c r="G1072" s="61"/>
      <c r="H1072" s="61"/>
      <c r="I1072" s="61"/>
      <c r="J1072" s="61"/>
      <c r="K1072" s="61"/>
      <c r="L1072" s="61"/>
      <c r="M1072" s="61"/>
      <c r="N1072" s="61"/>
    </row>
    <row r="1073" spans="1:14" x14ac:dyDescent="0.25">
      <c r="A1073" s="61"/>
      <c r="B1073" s="61"/>
      <c r="C1073" s="61"/>
      <c r="D1073" s="61"/>
      <c r="E1073" s="61"/>
      <c r="F1073" s="61"/>
      <c r="G1073" s="61"/>
      <c r="H1073" s="61"/>
      <c r="I1073" s="61"/>
      <c r="J1073" s="61"/>
      <c r="K1073" s="61"/>
      <c r="L1073" s="61"/>
      <c r="M1073" s="61"/>
      <c r="N1073" s="61"/>
    </row>
    <row r="1074" spans="1:14" x14ac:dyDescent="0.25">
      <c r="A1074" s="61"/>
      <c r="B1074" s="61"/>
      <c r="C1074" s="61"/>
      <c r="D1074" s="61"/>
      <c r="E1074" s="61"/>
      <c r="F1074" s="61"/>
      <c r="G1074" s="61"/>
      <c r="H1074" s="61"/>
      <c r="I1074" s="61"/>
      <c r="J1074" s="61"/>
      <c r="K1074" s="61"/>
      <c r="L1074" s="61"/>
      <c r="M1074" s="61"/>
      <c r="N1074" s="61"/>
    </row>
    <row r="1075" spans="1:14" x14ac:dyDescent="0.25">
      <c r="A1075" s="61"/>
      <c r="B1075" s="61"/>
      <c r="C1075" s="61"/>
      <c r="D1075" s="61"/>
      <c r="E1075" s="61"/>
      <c r="F1075" s="61"/>
      <c r="G1075" s="61"/>
      <c r="H1075" s="61"/>
      <c r="I1075" s="61"/>
      <c r="J1075" s="61"/>
      <c r="K1075" s="61"/>
      <c r="L1075" s="61"/>
      <c r="M1075" s="61"/>
      <c r="N1075" s="61"/>
    </row>
    <row r="1076" spans="1:14" x14ac:dyDescent="0.25">
      <c r="A1076" s="61"/>
      <c r="B1076" s="61"/>
      <c r="C1076" s="61"/>
      <c r="D1076" s="61"/>
      <c r="E1076" s="61"/>
      <c r="F1076" s="61"/>
      <c r="G1076" s="61"/>
      <c r="H1076" s="61"/>
      <c r="I1076" s="61"/>
      <c r="J1076" s="61"/>
      <c r="K1076" s="61"/>
      <c r="L1076" s="61"/>
      <c r="M1076" s="61"/>
      <c r="N1076" s="61"/>
    </row>
    <row r="1077" spans="1:14" x14ac:dyDescent="0.25">
      <c r="A1077" s="61"/>
      <c r="B1077" s="61"/>
      <c r="C1077" s="61"/>
      <c r="D1077" s="61"/>
      <c r="E1077" s="61"/>
      <c r="F1077" s="61"/>
      <c r="G1077" s="61"/>
      <c r="H1077" s="61"/>
      <c r="I1077" s="61"/>
      <c r="J1077" s="61"/>
      <c r="K1077" s="61"/>
      <c r="L1077" s="61"/>
      <c r="M1077" s="61"/>
      <c r="N1077" s="61"/>
    </row>
    <row r="1078" spans="1:14" x14ac:dyDescent="0.25">
      <c r="A1078" s="61"/>
      <c r="B1078" s="61"/>
      <c r="C1078" s="61"/>
      <c r="D1078" s="61"/>
      <c r="E1078" s="61"/>
      <c r="F1078" s="61"/>
      <c r="G1078" s="61"/>
      <c r="H1078" s="61"/>
      <c r="I1078" s="61"/>
      <c r="J1078" s="61"/>
      <c r="K1078" s="61"/>
      <c r="L1078" s="61"/>
      <c r="M1078" s="61"/>
      <c r="N1078" s="61"/>
    </row>
    <row r="1079" spans="1:14" x14ac:dyDescent="0.25">
      <c r="A1079" s="61"/>
      <c r="B1079" s="61"/>
      <c r="C1079" s="61"/>
      <c r="D1079" s="61"/>
      <c r="E1079" s="61"/>
      <c r="F1079" s="61"/>
      <c r="G1079" s="61"/>
      <c r="H1079" s="61"/>
      <c r="I1079" s="61"/>
      <c r="J1079" s="61"/>
      <c r="K1079" s="61"/>
      <c r="L1079" s="61"/>
      <c r="M1079" s="61"/>
      <c r="N1079" s="61"/>
    </row>
    <row r="1080" spans="1:14" x14ac:dyDescent="0.25">
      <c r="A1080" s="61"/>
      <c r="B1080" s="61"/>
      <c r="C1080" s="61"/>
      <c r="D1080" s="61"/>
      <c r="E1080" s="61"/>
      <c r="F1080" s="61"/>
      <c r="G1080" s="61"/>
      <c r="H1080" s="61"/>
      <c r="I1080" s="61"/>
      <c r="J1080" s="61"/>
      <c r="K1080" s="61"/>
      <c r="L1080" s="61"/>
      <c r="M1080" s="61"/>
      <c r="N1080" s="61"/>
    </row>
    <row r="1081" spans="1:14" x14ac:dyDescent="0.25">
      <c r="A1081" s="61"/>
      <c r="B1081" s="61"/>
      <c r="C1081" s="61"/>
      <c r="D1081" s="61"/>
      <c r="E1081" s="61"/>
      <c r="F1081" s="61"/>
      <c r="G1081" s="61"/>
      <c r="H1081" s="61"/>
      <c r="I1081" s="61"/>
      <c r="J1081" s="61"/>
      <c r="K1081" s="61"/>
      <c r="L1081" s="61"/>
      <c r="M1081" s="61"/>
      <c r="N1081" s="61"/>
    </row>
    <row r="1082" spans="1:14" x14ac:dyDescent="0.25">
      <c r="A1082" s="61"/>
      <c r="B1082" s="61"/>
      <c r="C1082" s="61"/>
      <c r="D1082" s="61"/>
      <c r="E1082" s="61"/>
      <c r="F1082" s="61"/>
      <c r="G1082" s="61"/>
      <c r="H1082" s="61"/>
      <c r="I1082" s="61"/>
      <c r="J1082" s="61"/>
      <c r="K1082" s="61"/>
      <c r="L1082" s="61"/>
      <c r="M1082" s="61"/>
      <c r="N1082" s="61"/>
    </row>
    <row r="1083" spans="1:14" x14ac:dyDescent="0.25">
      <c r="A1083" s="61"/>
      <c r="B1083" s="61"/>
      <c r="C1083" s="61"/>
      <c r="D1083" s="61"/>
      <c r="E1083" s="61"/>
      <c r="F1083" s="61"/>
      <c r="G1083" s="61"/>
      <c r="H1083" s="61"/>
      <c r="I1083" s="61"/>
      <c r="J1083" s="61"/>
      <c r="K1083" s="61"/>
      <c r="L1083" s="61"/>
      <c r="M1083" s="61"/>
      <c r="N1083" s="61"/>
    </row>
    <row r="1084" spans="1:14" x14ac:dyDescent="0.25">
      <c r="A1084" s="61"/>
      <c r="B1084" s="61"/>
      <c r="C1084" s="61"/>
      <c r="D1084" s="61"/>
      <c r="E1084" s="61"/>
      <c r="F1084" s="61"/>
      <c r="G1084" s="61"/>
      <c r="H1084" s="61"/>
      <c r="I1084" s="61"/>
      <c r="J1084" s="61"/>
      <c r="K1084" s="61"/>
      <c r="L1084" s="61"/>
      <c r="M1084" s="61"/>
      <c r="N1084" s="61"/>
    </row>
    <row r="1085" spans="1:14" x14ac:dyDescent="0.25">
      <c r="A1085" s="61"/>
      <c r="B1085" s="61"/>
      <c r="C1085" s="61"/>
      <c r="D1085" s="61"/>
      <c r="E1085" s="61"/>
      <c r="F1085" s="61"/>
      <c r="G1085" s="61"/>
      <c r="H1085" s="61"/>
      <c r="I1085" s="61"/>
      <c r="J1085" s="61"/>
      <c r="K1085" s="61"/>
      <c r="L1085" s="61"/>
      <c r="M1085" s="61"/>
      <c r="N1085" s="61"/>
    </row>
    <row r="1086" spans="1:14" x14ac:dyDescent="0.25">
      <c r="A1086" s="61"/>
      <c r="B1086" s="61"/>
      <c r="C1086" s="61"/>
      <c r="D1086" s="61"/>
      <c r="E1086" s="61"/>
      <c r="F1086" s="61"/>
      <c r="G1086" s="61"/>
      <c r="H1086" s="61"/>
      <c r="I1086" s="61"/>
      <c r="J1086" s="61"/>
      <c r="K1086" s="61"/>
      <c r="L1086" s="61"/>
      <c r="M1086" s="61"/>
      <c r="N1086" s="61"/>
    </row>
    <row r="1087" spans="1:14" x14ac:dyDescent="0.25">
      <c r="A1087" s="61"/>
      <c r="B1087" s="61"/>
      <c r="C1087" s="61"/>
      <c r="D1087" s="61"/>
      <c r="E1087" s="61"/>
      <c r="F1087" s="61"/>
      <c r="G1087" s="61"/>
      <c r="H1087" s="61"/>
      <c r="I1087" s="61"/>
      <c r="J1087" s="61"/>
      <c r="K1087" s="61"/>
      <c r="L1087" s="61"/>
      <c r="M1087" s="61"/>
      <c r="N1087" s="61"/>
    </row>
    <row r="1088" spans="1:14" x14ac:dyDescent="0.25">
      <c r="A1088" s="61"/>
      <c r="B1088" s="61"/>
      <c r="C1088" s="61"/>
      <c r="D1088" s="61"/>
      <c r="E1088" s="61"/>
      <c r="F1088" s="61"/>
      <c r="G1088" s="61"/>
      <c r="H1088" s="61"/>
      <c r="I1088" s="61"/>
      <c r="J1088" s="61"/>
      <c r="K1088" s="61"/>
      <c r="L1088" s="61"/>
      <c r="M1088" s="61"/>
      <c r="N1088" s="61"/>
    </row>
    <row r="1089" spans="1:14" x14ac:dyDescent="0.25">
      <c r="A1089" s="61"/>
      <c r="B1089" s="61"/>
      <c r="C1089" s="61"/>
      <c r="D1089" s="61"/>
      <c r="E1089" s="61"/>
      <c r="F1089" s="61"/>
      <c r="G1089" s="61"/>
      <c r="H1089" s="61"/>
      <c r="I1089" s="61"/>
      <c r="J1089" s="61"/>
      <c r="K1089" s="61"/>
      <c r="L1089" s="61"/>
      <c r="M1089" s="61"/>
      <c r="N1089" s="61"/>
    </row>
    <row r="1090" spans="1:14" x14ac:dyDescent="0.25">
      <c r="A1090" s="61"/>
      <c r="B1090" s="61"/>
      <c r="C1090" s="61"/>
      <c r="D1090" s="61"/>
      <c r="E1090" s="61"/>
      <c r="F1090" s="61"/>
      <c r="G1090" s="61"/>
      <c r="H1090" s="61"/>
      <c r="I1090" s="61"/>
      <c r="J1090" s="61"/>
      <c r="K1090" s="61"/>
      <c r="L1090" s="61"/>
      <c r="M1090" s="61"/>
      <c r="N1090" s="61"/>
    </row>
    <row r="1091" spans="1:14" x14ac:dyDescent="0.25">
      <c r="A1091" s="61"/>
      <c r="B1091" s="61"/>
      <c r="C1091" s="61"/>
      <c r="D1091" s="61"/>
      <c r="E1091" s="61"/>
      <c r="F1091" s="61"/>
      <c r="G1091" s="61"/>
      <c r="H1091" s="61"/>
      <c r="I1091" s="61"/>
      <c r="J1091" s="61"/>
      <c r="K1091" s="61"/>
      <c r="L1091" s="61"/>
      <c r="M1091" s="61"/>
      <c r="N1091" s="61"/>
    </row>
    <row r="1092" spans="1:14" x14ac:dyDescent="0.25">
      <c r="A1092" s="61"/>
      <c r="B1092" s="61"/>
      <c r="C1092" s="61"/>
      <c r="D1092" s="61"/>
      <c r="E1092" s="61"/>
      <c r="F1092" s="61"/>
      <c r="G1092" s="61"/>
      <c r="H1092" s="61"/>
      <c r="I1092" s="61"/>
      <c r="J1092" s="61"/>
      <c r="K1092" s="61"/>
      <c r="L1092" s="61"/>
      <c r="M1092" s="61"/>
      <c r="N1092" s="61"/>
    </row>
    <row r="1093" spans="1:14" x14ac:dyDescent="0.25">
      <c r="A1093" s="61"/>
      <c r="B1093" s="61"/>
      <c r="C1093" s="61"/>
      <c r="D1093" s="61"/>
      <c r="E1093" s="61"/>
      <c r="F1093" s="61"/>
      <c r="G1093" s="61"/>
      <c r="H1093" s="61"/>
      <c r="I1093" s="61"/>
      <c r="J1093" s="61"/>
      <c r="K1093" s="61"/>
      <c r="L1093" s="61"/>
      <c r="M1093" s="61"/>
      <c r="N1093" s="61"/>
    </row>
    <row r="1094" spans="1:14" x14ac:dyDescent="0.25">
      <c r="A1094" s="61"/>
      <c r="B1094" s="61"/>
      <c r="C1094" s="61"/>
      <c r="D1094" s="61"/>
      <c r="E1094" s="61"/>
      <c r="F1094" s="61"/>
      <c r="G1094" s="61"/>
      <c r="H1094" s="61"/>
      <c r="I1094" s="61"/>
      <c r="J1094" s="61"/>
      <c r="K1094" s="61"/>
      <c r="L1094" s="61"/>
      <c r="M1094" s="61"/>
      <c r="N1094" s="61"/>
    </row>
    <row r="1095" spans="1:14" x14ac:dyDescent="0.25">
      <c r="A1095" s="61"/>
      <c r="B1095" s="61"/>
      <c r="C1095" s="61"/>
      <c r="D1095" s="61"/>
      <c r="E1095" s="61"/>
      <c r="F1095" s="61"/>
      <c r="G1095" s="61"/>
      <c r="H1095" s="61"/>
      <c r="I1095" s="61"/>
      <c r="J1095" s="61"/>
      <c r="K1095" s="61"/>
      <c r="L1095" s="61"/>
      <c r="M1095" s="61"/>
      <c r="N1095" s="61"/>
    </row>
    <row r="1096" spans="1:14" x14ac:dyDescent="0.25">
      <c r="A1096" s="61"/>
      <c r="B1096" s="61"/>
      <c r="C1096" s="61"/>
      <c r="D1096" s="61"/>
      <c r="E1096" s="61"/>
      <c r="F1096" s="61"/>
      <c r="G1096" s="61"/>
      <c r="H1096" s="61"/>
      <c r="I1096" s="61"/>
      <c r="J1096" s="61"/>
      <c r="K1096" s="61"/>
      <c r="L1096" s="61"/>
      <c r="M1096" s="61"/>
      <c r="N1096" s="61"/>
    </row>
    <row r="1097" spans="1:14" x14ac:dyDescent="0.25">
      <c r="A1097" s="61"/>
      <c r="B1097" s="61"/>
      <c r="C1097" s="61"/>
      <c r="D1097" s="61"/>
      <c r="E1097" s="61"/>
      <c r="F1097" s="61"/>
      <c r="G1097" s="61"/>
      <c r="H1097" s="61"/>
      <c r="I1097" s="61"/>
      <c r="J1097" s="61"/>
      <c r="K1097" s="61"/>
      <c r="L1097" s="61"/>
      <c r="M1097" s="61"/>
      <c r="N1097" s="61"/>
    </row>
    <row r="1098" spans="1:14" x14ac:dyDescent="0.25">
      <c r="A1098" s="61"/>
      <c r="B1098" s="61"/>
      <c r="C1098" s="61"/>
      <c r="D1098" s="61"/>
      <c r="E1098" s="61"/>
      <c r="F1098" s="61"/>
      <c r="G1098" s="61"/>
      <c r="H1098" s="61"/>
      <c r="I1098" s="61"/>
      <c r="J1098" s="61"/>
      <c r="K1098" s="61"/>
      <c r="L1098" s="61"/>
      <c r="M1098" s="61"/>
      <c r="N1098" s="61"/>
    </row>
    <row r="1099" spans="1:14" x14ac:dyDescent="0.25">
      <c r="A1099" s="61"/>
      <c r="B1099" s="61"/>
      <c r="C1099" s="61"/>
      <c r="D1099" s="61"/>
      <c r="E1099" s="61"/>
      <c r="F1099" s="61"/>
      <c r="G1099" s="61"/>
      <c r="H1099" s="61"/>
      <c r="I1099" s="61"/>
      <c r="J1099" s="61"/>
      <c r="K1099" s="61"/>
      <c r="L1099" s="61"/>
      <c r="M1099" s="61"/>
      <c r="N1099" s="61"/>
    </row>
    <row r="1100" spans="1:14" x14ac:dyDescent="0.25">
      <c r="A1100" s="61"/>
      <c r="B1100" s="61"/>
      <c r="C1100" s="61"/>
      <c r="D1100" s="61"/>
      <c r="E1100" s="61"/>
      <c r="F1100" s="61"/>
      <c r="G1100" s="61"/>
      <c r="H1100" s="61"/>
      <c r="I1100" s="61"/>
      <c r="J1100" s="61"/>
      <c r="K1100" s="61"/>
      <c r="L1100" s="61"/>
      <c r="M1100" s="61"/>
      <c r="N1100" s="61"/>
    </row>
    <row r="1101" spans="1:14" x14ac:dyDescent="0.25">
      <c r="A1101" s="61"/>
      <c r="B1101" s="61"/>
      <c r="C1101" s="61"/>
      <c r="D1101" s="61"/>
      <c r="E1101" s="61"/>
      <c r="F1101" s="61"/>
      <c r="G1101" s="61"/>
      <c r="H1101" s="61"/>
      <c r="I1101" s="61"/>
      <c r="J1101" s="61"/>
      <c r="K1101" s="61"/>
      <c r="L1101" s="61"/>
      <c r="M1101" s="61"/>
      <c r="N1101" s="61"/>
    </row>
    <row r="1102" spans="1:14" x14ac:dyDescent="0.25">
      <c r="A1102" s="61"/>
      <c r="B1102" s="61"/>
      <c r="C1102" s="61"/>
      <c r="D1102" s="61"/>
      <c r="E1102" s="61"/>
      <c r="F1102" s="61"/>
      <c r="G1102" s="61"/>
      <c r="H1102" s="61"/>
      <c r="I1102" s="61"/>
      <c r="J1102" s="61"/>
      <c r="K1102" s="61"/>
      <c r="L1102" s="61"/>
      <c r="M1102" s="61"/>
      <c r="N1102" s="61"/>
    </row>
    <row r="1103" spans="1:14" x14ac:dyDescent="0.25">
      <c r="A1103" s="61"/>
      <c r="B1103" s="61"/>
      <c r="C1103" s="61"/>
      <c r="D1103" s="61"/>
      <c r="E1103" s="61"/>
      <c r="F1103" s="61"/>
      <c r="G1103" s="61"/>
      <c r="H1103" s="61"/>
      <c r="I1103" s="61"/>
      <c r="J1103" s="61"/>
      <c r="K1103" s="61"/>
      <c r="L1103" s="61"/>
      <c r="M1103" s="61"/>
      <c r="N1103" s="61"/>
    </row>
    <row r="1104" spans="1:14" x14ac:dyDescent="0.25">
      <c r="A1104" s="61"/>
      <c r="B1104" s="61"/>
      <c r="C1104" s="61"/>
      <c r="D1104" s="61"/>
      <c r="E1104" s="61"/>
      <c r="F1104" s="61"/>
      <c r="G1104" s="61"/>
      <c r="H1104" s="61"/>
      <c r="I1104" s="61"/>
      <c r="J1104" s="61"/>
      <c r="K1104" s="61"/>
      <c r="L1104" s="61"/>
      <c r="M1104" s="61"/>
      <c r="N1104" s="61"/>
    </row>
    <row r="1105" spans="1:14" x14ac:dyDescent="0.25">
      <c r="A1105" s="61"/>
      <c r="B1105" s="61"/>
      <c r="C1105" s="61"/>
      <c r="D1105" s="61"/>
      <c r="E1105" s="61"/>
      <c r="F1105" s="61"/>
      <c r="G1105" s="61"/>
      <c r="H1105" s="61"/>
      <c r="I1105" s="61"/>
      <c r="J1105" s="61"/>
      <c r="K1105" s="61"/>
      <c r="L1105" s="61"/>
      <c r="M1105" s="61"/>
      <c r="N1105" s="61"/>
    </row>
    <row r="1106" spans="1:14" x14ac:dyDescent="0.25">
      <c r="A1106" s="61"/>
      <c r="B1106" s="61"/>
      <c r="C1106" s="61"/>
      <c r="D1106" s="61"/>
      <c r="E1106" s="61"/>
      <c r="F1106" s="61"/>
      <c r="G1106" s="61"/>
      <c r="H1106" s="61"/>
      <c r="I1106" s="61"/>
      <c r="J1106" s="61"/>
      <c r="K1106" s="61"/>
      <c r="L1106" s="61"/>
      <c r="M1106" s="61"/>
      <c r="N1106" s="61"/>
    </row>
    <row r="1107" spans="1:14" x14ac:dyDescent="0.25">
      <c r="A1107" s="61"/>
      <c r="B1107" s="61"/>
      <c r="C1107" s="61"/>
      <c r="D1107" s="61"/>
      <c r="E1107" s="61"/>
      <c r="F1107" s="61"/>
      <c r="G1107" s="61"/>
      <c r="H1107" s="61"/>
      <c r="I1107" s="61"/>
      <c r="J1107" s="61"/>
      <c r="K1107" s="61"/>
      <c r="L1107" s="61"/>
      <c r="M1107" s="61"/>
      <c r="N1107" s="61"/>
    </row>
    <row r="1108" spans="1:14" x14ac:dyDescent="0.25">
      <c r="A1108" s="61"/>
      <c r="B1108" s="61"/>
      <c r="C1108" s="61"/>
      <c r="D1108" s="61"/>
      <c r="E1108" s="61"/>
      <c r="F1108" s="61"/>
      <c r="G1108" s="61"/>
      <c r="H1108" s="61"/>
      <c r="I1108" s="61"/>
      <c r="J1108" s="61"/>
      <c r="K1108" s="61"/>
      <c r="L1108" s="61"/>
      <c r="M1108" s="61"/>
      <c r="N1108" s="61"/>
    </row>
    <row r="1109" spans="1:14" x14ac:dyDescent="0.25">
      <c r="A1109" s="61"/>
      <c r="B1109" s="61"/>
      <c r="C1109" s="61"/>
      <c r="D1109" s="61"/>
      <c r="E1109" s="61"/>
      <c r="F1109" s="61"/>
      <c r="G1109" s="61"/>
      <c r="H1109" s="61"/>
      <c r="I1109" s="61"/>
      <c r="J1109" s="61"/>
      <c r="K1109" s="61"/>
      <c r="L1109" s="61"/>
      <c r="M1109" s="61"/>
      <c r="N1109" s="61"/>
    </row>
    <row r="1110" spans="1:14" x14ac:dyDescent="0.25">
      <c r="A1110" s="61"/>
      <c r="B1110" s="61"/>
      <c r="C1110" s="61"/>
      <c r="D1110" s="61"/>
      <c r="E1110" s="61"/>
      <c r="F1110" s="61"/>
      <c r="G1110" s="61"/>
      <c r="H1110" s="61"/>
      <c r="I1110" s="61"/>
      <c r="J1110" s="61"/>
      <c r="K1110" s="61"/>
      <c r="L1110" s="61"/>
      <c r="M1110" s="61"/>
      <c r="N1110" s="61"/>
    </row>
    <row r="1111" spans="1:14" x14ac:dyDescent="0.25">
      <c r="A1111" s="61"/>
      <c r="B1111" s="61"/>
      <c r="C1111" s="61"/>
      <c r="D1111" s="61"/>
      <c r="E1111" s="61"/>
      <c r="F1111" s="61"/>
      <c r="G1111" s="61"/>
      <c r="H1111" s="61"/>
      <c r="I1111" s="61"/>
      <c r="J1111" s="61"/>
      <c r="K1111" s="61"/>
      <c r="L1111" s="61"/>
      <c r="M1111" s="61"/>
      <c r="N1111" s="61"/>
    </row>
    <row r="1112" spans="1:14" x14ac:dyDescent="0.25">
      <c r="A1112" s="61"/>
      <c r="B1112" s="61"/>
      <c r="C1112" s="61"/>
      <c r="D1112" s="61"/>
      <c r="E1112" s="61"/>
      <c r="F1112" s="61"/>
      <c r="G1112" s="61"/>
      <c r="H1112" s="61"/>
      <c r="I1112" s="61"/>
      <c r="J1112" s="61"/>
      <c r="K1112" s="61"/>
      <c r="L1112" s="61"/>
      <c r="M1112" s="61"/>
      <c r="N1112" s="61"/>
    </row>
    <row r="1113" spans="1:14" x14ac:dyDescent="0.25">
      <c r="A1113" s="61"/>
      <c r="B1113" s="61"/>
      <c r="C1113" s="61"/>
      <c r="D1113" s="61"/>
      <c r="E1113" s="61"/>
      <c r="F1113" s="61"/>
      <c r="G1113" s="61"/>
      <c r="H1113" s="61"/>
      <c r="I1113" s="61"/>
      <c r="J1113" s="61"/>
      <c r="K1113" s="61"/>
      <c r="L1113" s="61"/>
      <c r="M1113" s="61"/>
      <c r="N1113" s="61"/>
    </row>
    <row r="1114" spans="1:14" x14ac:dyDescent="0.25">
      <c r="A1114" s="61"/>
      <c r="B1114" s="61"/>
      <c r="C1114" s="61"/>
      <c r="D1114" s="61"/>
      <c r="E1114" s="61"/>
      <c r="F1114" s="61"/>
      <c r="G1114" s="61"/>
      <c r="H1114" s="61"/>
      <c r="I1114" s="61"/>
      <c r="J1114" s="61"/>
      <c r="K1114" s="61"/>
      <c r="L1114" s="61"/>
      <c r="M1114" s="61"/>
      <c r="N1114" s="61"/>
    </row>
    <row r="1115" spans="1:14" x14ac:dyDescent="0.25">
      <c r="A1115" s="61"/>
      <c r="B1115" s="61"/>
      <c r="C1115" s="61"/>
      <c r="D1115" s="61"/>
      <c r="E1115" s="61"/>
      <c r="F1115" s="61"/>
      <c r="G1115" s="61"/>
      <c r="H1115" s="61"/>
      <c r="I1115" s="61"/>
      <c r="J1115" s="61"/>
      <c r="K1115" s="61"/>
      <c r="L1115" s="61"/>
      <c r="M1115" s="61"/>
      <c r="N1115" s="61"/>
    </row>
    <row r="1116" spans="1:14" x14ac:dyDescent="0.25">
      <c r="A1116" s="61"/>
      <c r="B1116" s="61"/>
      <c r="C1116" s="61"/>
      <c r="D1116" s="61"/>
      <c r="E1116" s="61"/>
      <c r="F1116" s="61"/>
      <c r="G1116" s="61"/>
      <c r="H1116" s="61"/>
      <c r="I1116" s="61"/>
      <c r="J1116" s="61"/>
      <c r="K1116" s="61"/>
      <c r="L1116" s="61"/>
      <c r="M1116" s="61"/>
      <c r="N1116" s="61"/>
    </row>
    <row r="1117" spans="1:14" x14ac:dyDescent="0.25">
      <c r="A1117" s="61"/>
      <c r="B1117" s="61"/>
      <c r="C1117" s="61"/>
      <c r="D1117" s="61"/>
      <c r="E1117" s="61"/>
      <c r="F1117" s="61"/>
      <c r="G1117" s="61"/>
      <c r="H1117" s="61"/>
      <c r="I1117" s="61"/>
      <c r="J1117" s="61"/>
      <c r="K1117" s="61"/>
      <c r="L1117" s="61"/>
      <c r="M1117" s="61"/>
      <c r="N1117" s="61"/>
    </row>
    <row r="1118" spans="1:14" x14ac:dyDescent="0.25">
      <c r="A1118" s="61"/>
      <c r="B1118" s="61"/>
      <c r="C1118" s="61"/>
      <c r="D1118" s="61"/>
      <c r="E1118" s="61"/>
      <c r="F1118" s="61"/>
      <c r="G1118" s="61"/>
      <c r="H1118" s="61"/>
      <c r="I1118" s="61"/>
      <c r="J1118" s="61"/>
      <c r="K1118" s="61"/>
      <c r="L1118" s="61"/>
      <c r="M1118" s="61"/>
      <c r="N1118" s="61"/>
    </row>
    <row r="1119" spans="1:14" x14ac:dyDescent="0.25">
      <c r="A1119" s="61"/>
      <c r="B1119" s="61"/>
      <c r="C1119" s="61"/>
      <c r="D1119" s="61"/>
      <c r="E1119" s="61"/>
      <c r="F1119" s="61"/>
      <c r="G1119" s="61"/>
      <c r="H1119" s="61"/>
      <c r="I1119" s="61"/>
      <c r="J1119" s="61"/>
      <c r="K1119" s="61"/>
      <c r="L1119" s="61"/>
      <c r="M1119" s="61"/>
      <c r="N1119" s="61"/>
    </row>
    <row r="1120" spans="1:14" x14ac:dyDescent="0.25">
      <c r="A1120" s="61"/>
      <c r="B1120" s="61"/>
      <c r="C1120" s="61"/>
      <c r="D1120" s="61"/>
      <c r="E1120" s="61"/>
      <c r="F1120" s="61"/>
      <c r="G1120" s="61"/>
      <c r="H1120" s="61"/>
      <c r="I1120" s="61"/>
      <c r="J1120" s="61"/>
      <c r="K1120" s="61"/>
      <c r="L1120" s="61"/>
      <c r="M1120" s="61"/>
      <c r="N1120" s="61"/>
    </row>
    <row r="1121" spans="1:14" x14ac:dyDescent="0.25">
      <c r="A1121" s="61"/>
      <c r="B1121" s="61"/>
      <c r="C1121" s="61"/>
      <c r="D1121" s="61"/>
      <c r="E1121" s="61"/>
      <c r="F1121" s="61"/>
      <c r="G1121" s="61"/>
      <c r="H1121" s="61"/>
      <c r="I1121" s="61"/>
      <c r="J1121" s="61"/>
      <c r="K1121" s="61"/>
      <c r="L1121" s="61"/>
      <c r="M1121" s="61"/>
      <c r="N1121" s="61"/>
    </row>
    <row r="1122" spans="1:14" x14ac:dyDescent="0.25">
      <c r="A1122" s="61"/>
      <c r="B1122" s="61"/>
      <c r="C1122" s="61"/>
      <c r="D1122" s="61"/>
      <c r="E1122" s="61"/>
      <c r="F1122" s="61"/>
      <c r="G1122" s="61"/>
      <c r="H1122" s="61"/>
      <c r="I1122" s="61"/>
      <c r="J1122" s="61"/>
      <c r="K1122" s="61"/>
      <c r="L1122" s="61"/>
      <c r="M1122" s="61"/>
      <c r="N1122" s="61"/>
    </row>
    <row r="1123" spans="1:14" x14ac:dyDescent="0.25">
      <c r="A1123" s="61"/>
      <c r="B1123" s="61"/>
      <c r="C1123" s="61"/>
      <c r="D1123" s="61"/>
      <c r="E1123" s="61"/>
      <c r="F1123" s="61"/>
      <c r="G1123" s="61"/>
      <c r="H1123" s="61"/>
      <c r="I1123" s="61"/>
      <c r="J1123" s="61"/>
      <c r="K1123" s="61"/>
      <c r="L1123" s="61"/>
      <c r="M1123" s="61"/>
      <c r="N1123" s="61"/>
    </row>
    <row r="1124" spans="1:14" x14ac:dyDescent="0.25">
      <c r="A1124" s="61"/>
      <c r="B1124" s="61"/>
      <c r="C1124" s="61"/>
      <c r="D1124" s="61"/>
      <c r="E1124" s="61"/>
      <c r="F1124" s="61"/>
      <c r="G1124" s="61"/>
      <c r="H1124" s="61"/>
      <c r="I1124" s="61"/>
      <c r="J1124" s="61"/>
      <c r="K1124" s="61"/>
      <c r="L1124" s="61"/>
      <c r="M1124" s="61"/>
      <c r="N1124" s="61"/>
    </row>
    <row r="1125" spans="1:14" x14ac:dyDescent="0.25">
      <c r="A1125" s="61"/>
      <c r="B1125" s="61"/>
      <c r="C1125" s="61"/>
      <c r="D1125" s="61"/>
      <c r="E1125" s="61"/>
      <c r="F1125" s="61"/>
      <c r="G1125" s="61"/>
      <c r="H1125" s="61"/>
      <c r="I1125" s="61"/>
      <c r="J1125" s="61"/>
      <c r="K1125" s="61"/>
      <c r="L1125" s="61"/>
      <c r="M1125" s="61"/>
      <c r="N1125" s="61"/>
    </row>
    <row r="1126" spans="1:14" x14ac:dyDescent="0.25">
      <c r="A1126" s="61"/>
      <c r="B1126" s="61"/>
      <c r="C1126" s="61"/>
      <c r="D1126" s="61"/>
      <c r="E1126" s="61"/>
      <c r="F1126" s="61"/>
      <c r="G1126" s="61"/>
      <c r="H1126" s="61"/>
      <c r="I1126" s="61"/>
      <c r="J1126" s="61"/>
      <c r="K1126" s="61"/>
      <c r="L1126" s="61"/>
      <c r="M1126" s="61"/>
      <c r="N1126" s="61"/>
    </row>
    <row r="1127" spans="1:14" x14ac:dyDescent="0.25">
      <c r="A1127" s="61"/>
      <c r="B1127" s="61"/>
      <c r="C1127" s="61"/>
      <c r="D1127" s="61"/>
      <c r="E1127" s="61"/>
      <c r="F1127" s="61"/>
      <c r="G1127" s="61"/>
      <c r="H1127" s="61"/>
      <c r="I1127" s="61"/>
      <c r="J1127" s="61"/>
      <c r="K1127" s="61"/>
      <c r="L1127" s="61"/>
      <c r="M1127" s="61"/>
      <c r="N1127" s="61"/>
    </row>
    <row r="1128" spans="1:14" x14ac:dyDescent="0.25">
      <c r="A1128" s="61"/>
      <c r="B1128" s="61"/>
      <c r="C1128" s="61"/>
      <c r="D1128" s="61"/>
      <c r="E1128" s="61"/>
      <c r="F1128" s="61"/>
      <c r="G1128" s="61"/>
      <c r="H1128" s="61"/>
      <c r="I1128" s="61"/>
      <c r="J1128" s="61"/>
      <c r="K1128" s="61"/>
      <c r="L1128" s="61"/>
      <c r="M1128" s="61"/>
      <c r="N1128" s="61"/>
    </row>
    <row r="1129" spans="1:14" x14ac:dyDescent="0.25">
      <c r="A1129" s="61"/>
      <c r="B1129" s="61"/>
      <c r="C1129" s="61"/>
      <c r="D1129" s="61"/>
      <c r="E1129" s="61"/>
      <c r="F1129" s="61"/>
      <c r="G1129" s="61"/>
      <c r="H1129" s="61"/>
      <c r="I1129" s="61"/>
      <c r="J1129" s="61"/>
      <c r="K1129" s="61"/>
      <c r="L1129" s="61"/>
      <c r="M1129" s="61"/>
      <c r="N1129" s="61"/>
    </row>
    <row r="1130" spans="1:14" x14ac:dyDescent="0.25">
      <c r="A1130" s="61"/>
      <c r="B1130" s="61"/>
      <c r="C1130" s="61"/>
      <c r="D1130" s="61"/>
      <c r="E1130" s="61"/>
      <c r="F1130" s="61"/>
      <c r="G1130" s="61"/>
      <c r="H1130" s="61"/>
      <c r="I1130" s="61"/>
      <c r="J1130" s="61"/>
      <c r="K1130" s="61"/>
      <c r="L1130" s="61"/>
      <c r="M1130" s="61"/>
      <c r="N1130" s="61"/>
    </row>
    <row r="1131" spans="1:14" x14ac:dyDescent="0.25">
      <c r="A1131" s="61"/>
      <c r="B1131" s="61"/>
      <c r="C1131" s="61"/>
      <c r="D1131" s="61"/>
      <c r="E1131" s="61"/>
      <c r="F1131" s="61"/>
      <c r="G1131" s="61"/>
      <c r="H1131" s="61"/>
      <c r="I1131" s="61"/>
      <c r="J1131" s="61"/>
      <c r="K1131" s="61"/>
      <c r="L1131" s="61"/>
      <c r="M1131" s="61"/>
      <c r="N1131" s="61"/>
    </row>
    <row r="1132" spans="1:14" x14ac:dyDescent="0.25">
      <c r="A1132" s="61"/>
      <c r="B1132" s="61"/>
      <c r="C1132" s="61"/>
      <c r="D1132" s="61"/>
      <c r="E1132" s="61"/>
      <c r="F1132" s="61"/>
      <c r="G1132" s="61"/>
      <c r="H1132" s="61"/>
      <c r="I1132" s="61"/>
      <c r="J1132" s="61"/>
      <c r="K1132" s="61"/>
      <c r="L1132" s="61"/>
      <c r="M1132" s="61"/>
      <c r="N1132" s="61"/>
    </row>
    <row r="1133" spans="1:14" x14ac:dyDescent="0.25">
      <c r="A1133" s="61"/>
      <c r="B1133" s="61"/>
      <c r="C1133" s="61"/>
      <c r="D1133" s="61"/>
      <c r="E1133" s="61"/>
      <c r="F1133" s="61"/>
      <c r="G1133" s="61"/>
      <c r="H1133" s="61"/>
      <c r="I1133" s="61"/>
      <c r="J1133" s="61"/>
      <c r="K1133" s="61"/>
      <c r="L1133" s="61"/>
      <c r="M1133" s="61"/>
      <c r="N1133" s="61"/>
    </row>
    <row r="1134" spans="1:14" x14ac:dyDescent="0.25">
      <c r="A1134" s="61"/>
      <c r="B1134" s="61"/>
      <c r="C1134" s="61"/>
      <c r="D1134" s="61"/>
      <c r="E1134" s="61"/>
      <c r="F1134" s="61"/>
      <c r="G1134" s="61"/>
      <c r="H1134" s="61"/>
      <c r="I1134" s="61"/>
      <c r="J1134" s="61"/>
      <c r="K1134" s="61"/>
      <c r="L1134" s="61"/>
      <c r="M1134" s="61"/>
      <c r="N1134" s="61"/>
    </row>
    <row r="1135" spans="1:14" x14ac:dyDescent="0.25">
      <c r="A1135" s="61"/>
      <c r="B1135" s="61"/>
      <c r="C1135" s="61"/>
      <c r="D1135" s="61"/>
      <c r="E1135" s="61"/>
      <c r="F1135" s="61"/>
      <c r="G1135" s="61"/>
      <c r="H1135" s="61"/>
      <c r="I1135" s="61"/>
      <c r="J1135" s="61"/>
      <c r="K1135" s="61"/>
      <c r="L1135" s="61"/>
      <c r="M1135" s="61"/>
      <c r="N1135" s="61"/>
    </row>
    <row r="1136" spans="1:14" x14ac:dyDescent="0.25">
      <c r="A1136" s="61"/>
      <c r="B1136" s="61"/>
      <c r="C1136" s="61"/>
      <c r="D1136" s="61"/>
      <c r="E1136" s="61"/>
      <c r="F1136" s="61"/>
      <c r="G1136" s="61"/>
      <c r="H1136" s="61"/>
      <c r="I1136" s="61"/>
      <c r="J1136" s="61"/>
      <c r="K1136" s="61"/>
      <c r="L1136" s="61"/>
      <c r="M1136" s="61"/>
      <c r="N1136" s="61"/>
    </row>
    <row r="1137" spans="1:14" x14ac:dyDescent="0.25">
      <c r="A1137" s="61"/>
      <c r="B1137" s="61"/>
      <c r="C1137" s="61"/>
      <c r="D1137" s="61"/>
      <c r="E1137" s="61"/>
      <c r="F1137" s="61"/>
      <c r="G1137" s="61"/>
      <c r="H1137" s="61"/>
      <c r="I1137" s="61"/>
      <c r="J1137" s="61"/>
      <c r="K1137" s="61"/>
      <c r="L1137" s="61"/>
      <c r="M1137" s="61"/>
      <c r="N1137" s="61"/>
    </row>
    <row r="1138" spans="1:14" x14ac:dyDescent="0.25">
      <c r="A1138" s="61"/>
      <c r="B1138" s="61"/>
      <c r="C1138" s="61"/>
      <c r="D1138" s="61"/>
      <c r="E1138" s="61"/>
      <c r="F1138" s="61"/>
      <c r="G1138" s="61"/>
      <c r="H1138" s="61"/>
      <c r="I1138" s="61"/>
      <c r="J1138" s="61"/>
      <c r="K1138" s="61"/>
      <c r="L1138" s="61"/>
      <c r="M1138" s="61"/>
      <c r="N1138" s="61"/>
    </row>
    <row r="1139" spans="1:14" x14ac:dyDescent="0.25">
      <c r="A1139" s="61"/>
      <c r="B1139" s="61"/>
      <c r="C1139" s="61"/>
      <c r="D1139" s="61"/>
      <c r="E1139" s="61"/>
      <c r="F1139" s="61"/>
      <c r="G1139" s="61"/>
      <c r="H1139" s="61"/>
      <c r="I1139" s="61"/>
      <c r="J1139" s="61"/>
      <c r="K1139" s="61"/>
      <c r="L1139" s="61"/>
      <c r="M1139" s="61"/>
      <c r="N1139" s="61"/>
    </row>
    <row r="1140" spans="1:14" x14ac:dyDescent="0.25">
      <c r="A1140" s="61"/>
      <c r="B1140" s="61"/>
      <c r="C1140" s="61"/>
      <c r="D1140" s="61"/>
      <c r="E1140" s="61"/>
      <c r="F1140" s="61"/>
      <c r="G1140" s="61"/>
      <c r="H1140" s="61"/>
      <c r="I1140" s="61"/>
      <c r="J1140" s="61"/>
      <c r="K1140" s="61"/>
      <c r="L1140" s="61"/>
      <c r="M1140" s="61"/>
      <c r="N1140" s="61"/>
    </row>
    <row r="1141" spans="1:14" x14ac:dyDescent="0.25">
      <c r="A1141" s="61"/>
      <c r="B1141" s="61"/>
      <c r="C1141" s="61"/>
      <c r="D1141" s="61"/>
      <c r="E1141" s="61"/>
      <c r="F1141" s="61"/>
      <c r="G1141" s="61"/>
      <c r="H1141" s="61"/>
      <c r="I1141" s="61"/>
      <c r="J1141" s="61"/>
      <c r="K1141" s="61"/>
      <c r="L1141" s="61"/>
      <c r="M1141" s="61"/>
      <c r="N1141" s="61"/>
    </row>
    <row r="1142" spans="1:14" x14ac:dyDescent="0.25">
      <c r="A1142" s="61"/>
      <c r="B1142" s="61"/>
      <c r="C1142" s="61"/>
      <c r="D1142" s="61"/>
      <c r="E1142" s="61"/>
      <c r="F1142" s="61"/>
      <c r="G1142" s="61"/>
      <c r="H1142" s="61"/>
      <c r="I1142" s="61"/>
      <c r="J1142" s="61"/>
      <c r="K1142" s="61"/>
      <c r="L1142" s="61"/>
      <c r="M1142" s="61"/>
      <c r="N1142" s="61"/>
    </row>
    <row r="1143" spans="1:14" x14ac:dyDescent="0.25">
      <c r="A1143" s="61"/>
      <c r="B1143" s="61"/>
      <c r="C1143" s="61"/>
      <c r="D1143" s="61"/>
      <c r="E1143" s="61"/>
      <c r="F1143" s="61"/>
      <c r="G1143" s="61"/>
      <c r="H1143" s="61"/>
      <c r="I1143" s="61"/>
      <c r="J1143" s="61"/>
      <c r="K1143" s="61"/>
      <c r="L1143" s="61"/>
      <c r="M1143" s="61"/>
      <c r="N1143" s="61"/>
    </row>
    <row r="1144" spans="1:14" x14ac:dyDescent="0.25">
      <c r="A1144" s="61"/>
      <c r="B1144" s="61"/>
      <c r="C1144" s="61"/>
      <c r="D1144" s="61"/>
      <c r="E1144" s="61"/>
      <c r="F1144" s="61"/>
      <c r="G1144" s="61"/>
      <c r="H1144" s="61"/>
      <c r="I1144" s="61"/>
      <c r="J1144" s="61"/>
      <c r="K1144" s="61"/>
      <c r="L1144" s="61"/>
      <c r="M1144" s="61"/>
      <c r="N1144" s="61"/>
    </row>
    <row r="1145" spans="1:14" x14ac:dyDescent="0.25">
      <c r="A1145" s="61"/>
      <c r="B1145" s="61"/>
      <c r="C1145" s="61"/>
      <c r="D1145" s="61"/>
      <c r="E1145" s="61"/>
      <c r="F1145" s="61"/>
      <c r="G1145" s="61"/>
      <c r="H1145" s="61"/>
      <c r="I1145" s="61"/>
      <c r="J1145" s="61"/>
      <c r="K1145" s="61"/>
      <c r="L1145" s="61"/>
      <c r="M1145" s="61"/>
      <c r="N1145" s="61"/>
    </row>
    <row r="1146" spans="1:14" x14ac:dyDescent="0.25">
      <c r="A1146" s="61"/>
      <c r="B1146" s="61"/>
      <c r="C1146" s="61"/>
      <c r="D1146" s="61"/>
      <c r="E1146" s="61"/>
      <c r="F1146" s="61"/>
      <c r="G1146" s="61"/>
      <c r="H1146" s="61"/>
      <c r="I1146" s="61"/>
      <c r="J1146" s="61"/>
      <c r="K1146" s="61"/>
      <c r="L1146" s="61"/>
      <c r="M1146" s="61"/>
      <c r="N1146" s="61"/>
    </row>
    <row r="1147" spans="1:14" x14ac:dyDescent="0.25">
      <c r="A1147" s="61"/>
      <c r="B1147" s="61"/>
      <c r="C1147" s="61"/>
      <c r="D1147" s="61"/>
      <c r="E1147" s="61"/>
      <c r="F1147" s="61"/>
      <c r="G1147" s="61"/>
      <c r="H1147" s="61"/>
      <c r="I1147" s="61"/>
      <c r="J1147" s="61"/>
      <c r="K1147" s="61"/>
      <c r="L1147" s="61"/>
      <c r="M1147" s="61"/>
      <c r="N1147" s="61"/>
    </row>
    <row r="1148" spans="1:14" x14ac:dyDescent="0.25">
      <c r="A1148" s="61"/>
      <c r="B1148" s="61"/>
      <c r="C1148" s="61"/>
      <c r="D1148" s="61"/>
      <c r="E1148" s="61"/>
      <c r="F1148" s="61"/>
      <c r="G1148" s="61"/>
      <c r="H1148" s="61"/>
      <c r="I1148" s="61"/>
      <c r="J1148" s="61"/>
      <c r="K1148" s="61"/>
      <c r="L1148" s="61"/>
      <c r="M1148" s="61"/>
      <c r="N1148" s="61"/>
    </row>
    <row r="1149" spans="1:14" x14ac:dyDescent="0.25">
      <c r="A1149" s="61"/>
      <c r="B1149" s="61"/>
      <c r="C1149" s="61"/>
      <c r="D1149" s="61"/>
      <c r="E1149" s="61"/>
      <c r="F1149" s="61"/>
      <c r="G1149" s="61"/>
      <c r="H1149" s="61"/>
      <c r="I1149" s="61"/>
      <c r="J1149" s="61"/>
      <c r="K1149" s="61"/>
      <c r="L1149" s="61"/>
      <c r="M1149" s="61"/>
      <c r="N1149" s="61"/>
    </row>
    <row r="1150" spans="1:14" x14ac:dyDescent="0.25">
      <c r="A1150" s="61"/>
      <c r="B1150" s="61"/>
      <c r="C1150" s="61"/>
      <c r="D1150" s="61"/>
      <c r="E1150" s="61"/>
      <c r="F1150" s="61"/>
      <c r="G1150" s="61"/>
      <c r="H1150" s="61"/>
      <c r="I1150" s="61"/>
      <c r="J1150" s="61"/>
      <c r="K1150" s="61"/>
      <c r="L1150" s="61"/>
      <c r="M1150" s="61"/>
      <c r="N1150" s="61"/>
    </row>
    <row r="1151" spans="1:14" x14ac:dyDescent="0.25">
      <c r="A1151" s="61"/>
      <c r="B1151" s="61"/>
      <c r="C1151" s="61"/>
      <c r="D1151" s="61"/>
      <c r="E1151" s="61"/>
      <c r="F1151" s="61"/>
      <c r="G1151" s="61"/>
      <c r="H1151" s="61"/>
      <c r="I1151" s="61"/>
      <c r="J1151" s="61"/>
      <c r="K1151" s="61"/>
      <c r="L1151" s="61"/>
      <c r="M1151" s="61"/>
      <c r="N1151" s="61"/>
    </row>
    <row r="1152" spans="1:14" x14ac:dyDescent="0.25">
      <c r="A1152" s="61"/>
      <c r="B1152" s="61"/>
      <c r="C1152" s="61"/>
      <c r="D1152" s="61"/>
      <c r="E1152" s="61"/>
      <c r="F1152" s="61"/>
      <c r="G1152" s="61"/>
      <c r="H1152" s="61"/>
      <c r="I1152" s="61"/>
      <c r="J1152" s="61"/>
      <c r="K1152" s="61"/>
      <c r="L1152" s="61"/>
      <c r="M1152" s="61"/>
      <c r="N1152" s="61"/>
    </row>
    <row r="1153" spans="1:14" x14ac:dyDescent="0.25">
      <c r="A1153" s="61"/>
      <c r="B1153" s="61"/>
      <c r="C1153" s="61"/>
      <c r="D1153" s="61"/>
      <c r="E1153" s="61"/>
      <c r="F1153" s="61"/>
      <c r="G1153" s="61"/>
      <c r="H1153" s="61"/>
      <c r="I1153" s="61"/>
      <c r="J1153" s="61"/>
      <c r="K1153" s="61"/>
      <c r="L1153" s="61"/>
      <c r="M1153" s="61"/>
      <c r="N1153" s="61"/>
    </row>
    <row r="1154" spans="1:14" x14ac:dyDescent="0.25">
      <c r="A1154" s="61"/>
      <c r="B1154" s="61"/>
      <c r="C1154" s="61"/>
      <c r="D1154" s="61"/>
      <c r="E1154" s="61"/>
      <c r="F1154" s="61"/>
      <c r="G1154" s="61"/>
      <c r="H1154" s="61"/>
      <c r="I1154" s="61"/>
      <c r="J1154" s="61"/>
      <c r="K1154" s="61"/>
      <c r="L1154" s="61"/>
      <c r="M1154" s="61"/>
      <c r="N1154" s="61"/>
    </row>
    <row r="1155" spans="1:14" x14ac:dyDescent="0.25">
      <c r="A1155" s="61"/>
      <c r="B1155" s="61"/>
      <c r="C1155" s="61"/>
      <c r="D1155" s="61"/>
      <c r="E1155" s="61"/>
      <c r="F1155" s="61"/>
      <c r="G1155" s="61"/>
      <c r="H1155" s="61"/>
      <c r="I1155" s="61"/>
      <c r="J1155" s="61"/>
      <c r="K1155" s="61"/>
      <c r="L1155" s="61"/>
      <c r="M1155" s="61"/>
      <c r="N1155" s="61"/>
    </row>
    <row r="1156" spans="1:14" x14ac:dyDescent="0.25">
      <c r="A1156" s="61"/>
      <c r="B1156" s="61"/>
      <c r="C1156" s="61"/>
      <c r="D1156" s="61"/>
      <c r="E1156" s="61"/>
      <c r="F1156" s="61"/>
      <c r="G1156" s="61"/>
      <c r="H1156" s="61"/>
      <c r="I1156" s="61"/>
      <c r="J1156" s="61"/>
      <c r="K1156" s="61"/>
      <c r="L1156" s="61"/>
      <c r="M1156" s="61"/>
      <c r="N1156" s="61"/>
    </row>
    <row r="1157" spans="1:14" x14ac:dyDescent="0.25">
      <c r="A1157" s="61"/>
      <c r="B1157" s="61"/>
      <c r="C1157" s="61"/>
      <c r="D1157" s="61"/>
      <c r="E1157" s="61"/>
      <c r="F1157" s="61"/>
      <c r="G1157" s="61"/>
      <c r="H1157" s="61"/>
      <c r="I1157" s="61"/>
      <c r="J1157" s="61"/>
      <c r="K1157" s="61"/>
      <c r="L1157" s="61"/>
      <c r="M1157" s="61"/>
      <c r="N1157" s="61"/>
    </row>
    <row r="1158" spans="1:14" x14ac:dyDescent="0.25">
      <c r="A1158" s="61"/>
      <c r="B1158" s="61"/>
      <c r="C1158" s="61"/>
      <c r="D1158" s="61"/>
      <c r="E1158" s="61"/>
      <c r="F1158" s="61"/>
      <c r="G1158" s="61"/>
      <c r="H1158" s="61"/>
      <c r="I1158" s="61"/>
      <c r="J1158" s="61"/>
      <c r="K1158" s="61"/>
      <c r="L1158" s="61"/>
      <c r="M1158" s="61"/>
      <c r="N1158" s="61"/>
    </row>
    <row r="1159" spans="1:14" x14ac:dyDescent="0.25">
      <c r="A1159" s="61"/>
      <c r="B1159" s="61"/>
      <c r="C1159" s="61"/>
      <c r="D1159" s="61"/>
      <c r="E1159" s="61"/>
      <c r="F1159" s="61"/>
      <c r="G1159" s="61"/>
      <c r="H1159" s="61"/>
      <c r="I1159" s="61"/>
      <c r="J1159" s="61"/>
      <c r="K1159" s="61"/>
      <c r="L1159" s="61"/>
      <c r="M1159" s="61"/>
      <c r="N1159" s="61"/>
    </row>
    <row r="1160" spans="1:14" x14ac:dyDescent="0.25">
      <c r="A1160" s="61"/>
      <c r="B1160" s="61"/>
      <c r="C1160" s="61"/>
      <c r="D1160" s="61"/>
      <c r="E1160" s="61"/>
      <c r="F1160" s="61"/>
      <c r="G1160" s="61"/>
      <c r="H1160" s="61"/>
      <c r="I1160" s="61"/>
      <c r="J1160" s="61"/>
      <c r="K1160" s="61"/>
      <c r="L1160" s="61"/>
      <c r="M1160" s="61"/>
      <c r="N1160" s="61"/>
    </row>
    <row r="1161" spans="1:14" x14ac:dyDescent="0.25">
      <c r="A1161" s="61"/>
      <c r="B1161" s="61"/>
      <c r="C1161" s="61"/>
      <c r="D1161" s="61"/>
      <c r="E1161" s="61"/>
      <c r="F1161" s="61"/>
      <c r="G1161" s="61"/>
      <c r="H1161" s="61"/>
      <c r="I1161" s="61"/>
      <c r="J1161" s="61"/>
      <c r="K1161" s="61"/>
      <c r="L1161" s="61"/>
      <c r="M1161" s="61"/>
      <c r="N1161" s="61"/>
    </row>
    <row r="1162" spans="1:14" x14ac:dyDescent="0.25">
      <c r="A1162" s="61"/>
      <c r="B1162" s="61"/>
      <c r="C1162" s="61"/>
      <c r="D1162" s="61"/>
      <c r="E1162" s="61"/>
      <c r="F1162" s="61"/>
      <c r="G1162" s="61"/>
      <c r="H1162" s="61"/>
      <c r="I1162" s="61"/>
      <c r="J1162" s="61"/>
      <c r="K1162" s="61"/>
      <c r="L1162" s="61"/>
      <c r="M1162" s="61"/>
      <c r="N1162" s="61"/>
    </row>
    <row r="1163" spans="1:14" x14ac:dyDescent="0.25">
      <c r="A1163" s="61"/>
      <c r="B1163" s="61"/>
      <c r="C1163" s="61"/>
      <c r="D1163" s="61"/>
      <c r="E1163" s="61"/>
      <c r="F1163" s="61"/>
      <c r="G1163" s="61"/>
      <c r="H1163" s="61"/>
      <c r="I1163" s="61"/>
      <c r="J1163" s="61"/>
      <c r="K1163" s="61"/>
      <c r="L1163" s="61"/>
      <c r="M1163" s="61"/>
      <c r="N1163" s="61"/>
    </row>
    <row r="1164" spans="1:14" x14ac:dyDescent="0.25">
      <c r="A1164" s="61"/>
      <c r="B1164" s="61"/>
      <c r="C1164" s="61"/>
      <c r="D1164" s="61"/>
      <c r="E1164" s="61"/>
      <c r="F1164" s="61"/>
      <c r="G1164" s="61"/>
      <c r="H1164" s="61"/>
      <c r="I1164" s="61"/>
      <c r="J1164" s="61"/>
      <c r="K1164" s="61"/>
      <c r="L1164" s="61"/>
      <c r="M1164" s="61"/>
      <c r="N1164" s="61"/>
    </row>
    <row r="1165" spans="1:14" x14ac:dyDescent="0.25">
      <c r="A1165" s="61"/>
      <c r="B1165" s="61"/>
      <c r="C1165" s="61"/>
      <c r="D1165" s="61"/>
      <c r="E1165" s="61"/>
      <c r="F1165" s="61"/>
      <c r="G1165" s="61"/>
      <c r="H1165" s="61"/>
      <c r="I1165" s="61"/>
      <c r="J1165" s="61"/>
      <c r="K1165" s="61"/>
      <c r="L1165" s="61"/>
      <c r="M1165" s="61"/>
      <c r="N1165" s="61"/>
    </row>
    <row r="1166" spans="1:14" x14ac:dyDescent="0.25">
      <c r="A1166" s="61"/>
      <c r="B1166" s="61"/>
      <c r="C1166" s="61"/>
      <c r="D1166" s="61"/>
      <c r="E1166" s="61"/>
      <c r="F1166" s="61"/>
      <c r="G1166" s="61"/>
      <c r="H1166" s="61"/>
      <c r="I1166" s="61"/>
      <c r="J1166" s="61"/>
      <c r="K1166" s="61"/>
      <c r="L1166" s="61"/>
      <c r="M1166" s="61"/>
      <c r="N1166" s="61"/>
    </row>
    <row r="1167" spans="1:14" x14ac:dyDescent="0.25">
      <c r="A1167" s="61"/>
      <c r="B1167" s="61"/>
      <c r="C1167" s="61"/>
      <c r="D1167" s="61"/>
      <c r="E1167" s="61"/>
      <c r="F1167" s="61"/>
      <c r="G1167" s="61"/>
      <c r="H1167" s="61"/>
      <c r="I1167" s="61"/>
      <c r="J1167" s="61"/>
      <c r="K1167" s="61"/>
      <c r="L1167" s="61"/>
      <c r="M1167" s="61"/>
      <c r="N1167" s="61"/>
    </row>
    <row r="1168" spans="1:14" x14ac:dyDescent="0.25">
      <c r="A1168" s="61"/>
      <c r="B1168" s="61"/>
      <c r="C1168" s="61"/>
      <c r="D1168" s="61"/>
      <c r="E1168" s="61"/>
      <c r="F1168" s="61"/>
      <c r="G1168" s="61"/>
      <c r="H1168" s="61"/>
      <c r="I1168" s="61"/>
      <c r="J1168" s="61"/>
      <c r="K1168" s="61"/>
      <c r="L1168" s="61"/>
      <c r="M1168" s="61"/>
      <c r="N1168" s="61"/>
    </row>
    <row r="1169" spans="1:14" x14ac:dyDescent="0.25">
      <c r="A1169" s="61"/>
      <c r="B1169" s="61"/>
      <c r="C1169" s="61"/>
      <c r="D1169" s="61"/>
      <c r="E1169" s="61"/>
      <c r="F1169" s="61"/>
      <c r="G1169" s="61"/>
      <c r="H1169" s="61"/>
      <c r="I1169" s="61"/>
      <c r="J1169" s="61"/>
      <c r="K1169" s="61"/>
      <c r="L1169" s="61"/>
      <c r="M1169" s="61"/>
      <c r="N1169" s="61"/>
    </row>
    <row r="1170" spans="1:14" x14ac:dyDescent="0.25">
      <c r="A1170" s="61"/>
      <c r="B1170" s="61"/>
      <c r="C1170" s="61"/>
      <c r="D1170" s="61"/>
      <c r="E1170" s="61"/>
      <c r="F1170" s="61"/>
      <c r="G1170" s="61"/>
      <c r="H1170" s="61"/>
      <c r="I1170" s="61"/>
      <c r="J1170" s="61"/>
      <c r="K1170" s="61"/>
      <c r="L1170" s="61"/>
      <c r="M1170" s="61"/>
      <c r="N1170" s="61"/>
    </row>
    <row r="1171" spans="1:14" x14ac:dyDescent="0.25">
      <c r="A1171" s="61"/>
      <c r="B1171" s="61"/>
      <c r="C1171" s="61"/>
      <c r="D1171" s="61"/>
      <c r="E1171" s="61"/>
      <c r="F1171" s="61"/>
      <c r="G1171" s="61"/>
      <c r="H1171" s="61"/>
      <c r="I1171" s="61"/>
      <c r="J1171" s="61"/>
      <c r="K1171" s="61"/>
      <c r="L1171" s="61"/>
      <c r="M1171" s="61"/>
      <c r="N1171" s="61"/>
    </row>
    <row r="1172" spans="1:14" x14ac:dyDescent="0.25">
      <c r="A1172" s="61"/>
      <c r="B1172" s="61"/>
      <c r="C1172" s="61"/>
      <c r="D1172" s="61"/>
      <c r="E1172" s="61"/>
      <c r="F1172" s="61"/>
      <c r="G1172" s="61"/>
      <c r="H1172" s="61"/>
      <c r="I1172" s="61"/>
      <c r="J1172" s="61"/>
      <c r="K1172" s="61"/>
      <c r="L1172" s="61"/>
      <c r="M1172" s="61"/>
      <c r="N1172" s="61"/>
    </row>
    <row r="1173" spans="1:14" x14ac:dyDescent="0.25">
      <c r="A1173" s="61"/>
      <c r="B1173" s="61"/>
      <c r="C1173" s="61"/>
      <c r="D1173" s="61"/>
      <c r="E1173" s="61"/>
      <c r="F1173" s="61"/>
      <c r="G1173" s="61"/>
      <c r="H1173" s="61"/>
      <c r="I1173" s="61"/>
      <c r="J1173" s="61"/>
      <c r="K1173" s="61"/>
      <c r="L1173" s="61"/>
      <c r="M1173" s="61"/>
      <c r="N1173" s="61"/>
    </row>
    <row r="1174" spans="1:14" x14ac:dyDescent="0.25">
      <c r="A1174" s="61"/>
      <c r="B1174" s="61"/>
      <c r="C1174" s="61"/>
      <c r="D1174" s="61"/>
      <c r="E1174" s="61"/>
      <c r="F1174" s="61"/>
      <c r="G1174" s="61"/>
      <c r="H1174" s="61"/>
      <c r="I1174" s="61"/>
      <c r="J1174" s="61"/>
      <c r="K1174" s="61"/>
      <c r="L1174" s="61"/>
      <c r="M1174" s="61"/>
      <c r="N1174" s="61"/>
    </row>
    <row r="1175" spans="1:14" x14ac:dyDescent="0.25">
      <c r="A1175" s="61"/>
      <c r="B1175" s="61"/>
      <c r="C1175" s="61"/>
      <c r="D1175" s="61"/>
      <c r="E1175" s="61"/>
      <c r="F1175" s="61"/>
      <c r="G1175" s="61"/>
      <c r="H1175" s="61"/>
      <c r="I1175" s="61"/>
      <c r="J1175" s="61"/>
      <c r="K1175" s="61"/>
      <c r="L1175" s="61"/>
      <c r="M1175" s="61"/>
      <c r="N1175" s="61"/>
    </row>
    <row r="1176" spans="1:14" x14ac:dyDescent="0.25">
      <c r="A1176" s="61"/>
      <c r="B1176" s="61"/>
      <c r="C1176" s="61"/>
      <c r="D1176" s="61"/>
      <c r="E1176" s="61"/>
      <c r="F1176" s="61"/>
      <c r="G1176" s="61"/>
      <c r="H1176" s="61"/>
      <c r="I1176" s="61"/>
      <c r="J1176" s="61"/>
      <c r="K1176" s="61"/>
      <c r="L1176" s="61"/>
      <c r="M1176" s="61"/>
      <c r="N1176" s="61"/>
    </row>
    <row r="1177" spans="1:14" x14ac:dyDescent="0.25">
      <c r="A1177" s="61"/>
      <c r="B1177" s="61"/>
      <c r="C1177" s="61"/>
      <c r="D1177" s="61"/>
      <c r="E1177" s="61"/>
      <c r="F1177" s="61"/>
      <c r="G1177" s="61"/>
      <c r="H1177" s="61"/>
      <c r="I1177" s="61"/>
      <c r="J1177" s="61"/>
      <c r="K1177" s="61"/>
      <c r="L1177" s="61"/>
      <c r="M1177" s="61"/>
      <c r="N1177" s="61"/>
    </row>
    <row r="1178" spans="1:14" x14ac:dyDescent="0.25">
      <c r="A1178" s="61"/>
      <c r="B1178" s="61"/>
      <c r="C1178" s="61"/>
      <c r="D1178" s="61"/>
      <c r="E1178" s="61"/>
      <c r="F1178" s="61"/>
      <c r="G1178" s="61"/>
      <c r="H1178" s="61"/>
      <c r="I1178" s="61"/>
      <c r="J1178" s="61"/>
      <c r="K1178" s="61"/>
      <c r="L1178" s="61"/>
      <c r="M1178" s="61"/>
      <c r="N1178" s="61"/>
    </row>
    <row r="1179" spans="1:14" x14ac:dyDescent="0.25">
      <c r="A1179" s="61"/>
      <c r="B1179" s="61"/>
      <c r="C1179" s="61"/>
      <c r="D1179" s="61"/>
      <c r="E1179" s="61"/>
      <c r="F1179" s="61"/>
      <c r="G1179" s="61"/>
      <c r="H1179" s="61"/>
      <c r="I1179" s="61"/>
      <c r="J1179" s="61"/>
      <c r="K1179" s="61"/>
      <c r="L1179" s="61"/>
      <c r="M1179" s="61"/>
      <c r="N1179" s="61"/>
    </row>
    <row r="1180" spans="1:14" x14ac:dyDescent="0.25">
      <c r="A1180" s="61"/>
      <c r="B1180" s="61"/>
      <c r="C1180" s="61"/>
      <c r="D1180" s="61"/>
      <c r="E1180" s="61"/>
      <c r="F1180" s="61"/>
      <c r="G1180" s="61"/>
      <c r="H1180" s="61"/>
      <c r="I1180" s="61"/>
      <c r="J1180" s="61"/>
      <c r="K1180" s="61"/>
      <c r="L1180" s="61"/>
      <c r="M1180" s="61"/>
      <c r="N1180" s="61"/>
    </row>
    <row r="1181" spans="1:14" x14ac:dyDescent="0.25">
      <c r="A1181" s="61"/>
      <c r="B1181" s="61"/>
      <c r="C1181" s="61"/>
      <c r="D1181" s="61"/>
      <c r="E1181" s="61"/>
      <c r="F1181" s="61"/>
      <c r="G1181" s="61"/>
      <c r="H1181" s="61"/>
      <c r="I1181" s="61"/>
      <c r="J1181" s="61"/>
      <c r="K1181" s="61"/>
      <c r="L1181" s="61"/>
      <c r="M1181" s="61"/>
      <c r="N1181" s="61"/>
    </row>
    <row r="1182" spans="1:14" x14ac:dyDescent="0.25">
      <c r="A1182" s="61"/>
      <c r="B1182" s="61"/>
      <c r="C1182" s="61"/>
      <c r="D1182" s="61"/>
      <c r="E1182" s="61"/>
      <c r="F1182" s="61"/>
      <c r="G1182" s="61"/>
      <c r="H1182" s="61"/>
      <c r="I1182" s="61"/>
      <c r="J1182" s="61"/>
      <c r="K1182" s="61"/>
      <c r="L1182" s="61"/>
      <c r="M1182" s="61"/>
      <c r="N1182" s="61"/>
    </row>
    <row r="1183" spans="1:14" x14ac:dyDescent="0.25">
      <c r="A1183" s="61"/>
      <c r="B1183" s="61"/>
      <c r="C1183" s="61"/>
      <c r="D1183" s="61"/>
      <c r="E1183" s="61"/>
      <c r="F1183" s="61"/>
      <c r="G1183" s="61"/>
      <c r="H1183" s="61"/>
      <c r="I1183" s="61"/>
      <c r="J1183" s="61"/>
      <c r="K1183" s="61"/>
      <c r="L1183" s="61"/>
      <c r="M1183" s="61"/>
      <c r="N1183" s="61"/>
    </row>
    <row r="1184" spans="1:14" x14ac:dyDescent="0.25">
      <c r="A1184" s="61"/>
      <c r="B1184" s="61"/>
      <c r="C1184" s="61"/>
      <c r="D1184" s="61"/>
      <c r="E1184" s="61"/>
      <c r="F1184" s="61"/>
      <c r="G1184" s="61"/>
      <c r="H1184" s="61"/>
      <c r="I1184" s="61"/>
      <c r="J1184" s="61"/>
      <c r="K1184" s="61"/>
      <c r="L1184" s="61"/>
      <c r="M1184" s="61"/>
      <c r="N1184" s="61"/>
    </row>
    <row r="1185" spans="1:14" x14ac:dyDescent="0.25">
      <c r="A1185" s="61"/>
      <c r="B1185" s="61"/>
      <c r="C1185" s="61"/>
      <c r="D1185" s="61"/>
      <c r="E1185" s="61"/>
      <c r="F1185" s="61"/>
      <c r="G1185" s="61"/>
      <c r="H1185" s="61"/>
      <c r="I1185" s="61"/>
      <c r="J1185" s="61"/>
      <c r="K1185" s="61"/>
      <c r="L1185" s="61"/>
      <c r="M1185" s="61"/>
      <c r="N1185" s="61"/>
    </row>
    <row r="1186" spans="1:14" x14ac:dyDescent="0.25">
      <c r="A1186" s="61"/>
      <c r="B1186" s="61"/>
      <c r="C1186" s="61"/>
      <c r="D1186" s="61"/>
      <c r="E1186" s="61"/>
      <c r="F1186" s="61"/>
      <c r="G1186" s="61"/>
      <c r="H1186" s="61"/>
      <c r="I1186" s="61"/>
      <c r="J1186" s="61"/>
      <c r="K1186" s="61"/>
      <c r="L1186" s="61"/>
      <c r="M1186" s="61"/>
      <c r="N1186" s="61"/>
    </row>
    <row r="1187" spans="1:14" x14ac:dyDescent="0.25">
      <c r="A1187" s="61"/>
      <c r="B1187" s="61"/>
      <c r="C1187" s="61"/>
      <c r="D1187" s="61"/>
      <c r="E1187" s="61"/>
      <c r="F1187" s="61"/>
      <c r="G1187" s="61"/>
      <c r="H1187" s="61"/>
      <c r="I1187" s="61"/>
      <c r="J1187" s="61"/>
      <c r="K1187" s="61"/>
      <c r="L1187" s="61"/>
      <c r="M1187" s="61"/>
      <c r="N1187" s="61"/>
    </row>
    <row r="1188" spans="1:14" x14ac:dyDescent="0.25">
      <c r="A1188" s="61"/>
      <c r="B1188" s="61"/>
      <c r="C1188" s="61"/>
      <c r="D1188" s="61"/>
      <c r="E1188" s="61"/>
      <c r="F1188" s="61"/>
      <c r="G1188" s="61"/>
      <c r="H1188" s="61"/>
      <c r="I1188" s="61"/>
      <c r="J1188" s="61"/>
      <c r="K1188" s="61"/>
      <c r="L1188" s="61"/>
      <c r="M1188" s="61"/>
      <c r="N1188" s="61"/>
    </row>
    <row r="1189" spans="1:14" x14ac:dyDescent="0.25">
      <c r="A1189" s="61"/>
      <c r="B1189" s="61"/>
      <c r="C1189" s="61"/>
      <c r="D1189" s="61"/>
      <c r="E1189" s="61"/>
      <c r="F1189" s="61"/>
      <c r="G1189" s="61"/>
      <c r="H1189" s="61"/>
      <c r="I1189" s="61"/>
      <c r="J1189" s="61"/>
      <c r="K1189" s="61"/>
      <c r="L1189" s="61"/>
      <c r="M1189" s="61"/>
      <c r="N1189" s="61"/>
    </row>
    <row r="1190" spans="1:14" x14ac:dyDescent="0.25">
      <c r="A1190" s="61"/>
      <c r="B1190" s="61"/>
      <c r="C1190" s="61"/>
      <c r="D1190" s="61"/>
      <c r="E1190" s="61"/>
      <c r="F1190" s="61"/>
      <c r="G1190" s="61"/>
      <c r="H1190" s="61"/>
      <c r="I1190" s="61"/>
      <c r="J1190" s="61"/>
      <c r="K1190" s="61"/>
      <c r="L1190" s="61"/>
      <c r="M1190" s="61"/>
      <c r="N1190" s="61"/>
    </row>
    <row r="1191" spans="1:14" x14ac:dyDescent="0.25">
      <c r="A1191" s="61"/>
      <c r="B1191" s="61"/>
      <c r="C1191" s="61"/>
      <c r="D1191" s="61"/>
      <c r="E1191" s="61"/>
      <c r="F1191" s="61"/>
      <c r="G1191" s="61"/>
      <c r="H1191" s="61"/>
      <c r="I1191" s="61"/>
      <c r="J1191" s="61"/>
      <c r="K1191" s="61"/>
      <c r="L1191" s="61"/>
      <c r="M1191" s="61"/>
      <c r="N1191" s="61"/>
    </row>
    <row r="1192" spans="1:14" x14ac:dyDescent="0.25">
      <c r="A1192" s="61"/>
      <c r="B1192" s="61"/>
      <c r="C1192" s="61"/>
      <c r="D1192" s="61"/>
      <c r="E1192" s="61"/>
      <c r="F1192" s="61"/>
      <c r="G1192" s="61"/>
      <c r="H1192" s="61"/>
      <c r="I1192" s="61"/>
      <c r="J1192" s="61"/>
      <c r="K1192" s="61"/>
      <c r="L1192" s="61"/>
      <c r="M1192" s="61"/>
      <c r="N1192" s="61"/>
    </row>
    <row r="1193" spans="1:14" x14ac:dyDescent="0.25">
      <c r="A1193" s="61"/>
      <c r="B1193" s="61"/>
      <c r="C1193" s="61"/>
      <c r="D1193" s="61"/>
      <c r="E1193" s="61"/>
      <c r="F1193" s="61"/>
      <c r="G1193" s="61"/>
      <c r="H1193" s="61"/>
      <c r="I1193" s="61"/>
      <c r="J1193" s="61"/>
      <c r="K1193" s="61"/>
      <c r="L1193" s="61"/>
      <c r="M1193" s="61"/>
      <c r="N1193" s="61"/>
    </row>
    <row r="1194" spans="1:14" x14ac:dyDescent="0.25">
      <c r="A1194" s="61"/>
      <c r="B1194" s="61"/>
      <c r="C1194" s="61"/>
      <c r="D1194" s="61"/>
      <c r="E1194" s="61"/>
      <c r="F1194" s="61"/>
      <c r="G1194" s="61"/>
      <c r="H1194" s="61"/>
      <c r="I1194" s="61"/>
      <c r="J1194" s="61"/>
      <c r="K1194" s="61"/>
      <c r="L1194" s="61"/>
      <c r="M1194" s="61"/>
      <c r="N1194" s="61"/>
    </row>
    <row r="1195" spans="1:14" x14ac:dyDescent="0.25">
      <c r="A1195" s="61"/>
      <c r="B1195" s="61"/>
      <c r="C1195" s="61"/>
      <c r="D1195" s="61"/>
      <c r="E1195" s="61"/>
      <c r="F1195" s="61"/>
      <c r="G1195" s="61"/>
      <c r="H1195" s="61"/>
      <c r="I1195" s="61"/>
      <c r="J1195" s="61"/>
      <c r="K1195" s="61"/>
      <c r="L1195" s="61"/>
      <c r="M1195" s="61"/>
      <c r="N1195" s="61"/>
    </row>
    <row r="1196" spans="1:14" x14ac:dyDescent="0.25">
      <c r="A1196" s="61"/>
      <c r="B1196" s="61"/>
      <c r="C1196" s="61"/>
      <c r="D1196" s="61"/>
      <c r="E1196" s="61"/>
      <c r="F1196" s="61"/>
      <c r="G1196" s="61"/>
      <c r="H1196" s="61"/>
      <c r="I1196" s="61"/>
      <c r="J1196" s="61"/>
      <c r="K1196" s="61"/>
      <c r="L1196" s="61"/>
      <c r="M1196" s="61"/>
      <c r="N1196" s="61"/>
    </row>
    <row r="1197" spans="1:14" x14ac:dyDescent="0.25">
      <c r="A1197" s="61"/>
      <c r="B1197" s="61"/>
      <c r="C1197" s="61"/>
      <c r="D1197" s="61"/>
      <c r="E1197" s="61"/>
      <c r="F1197" s="61"/>
      <c r="G1197" s="61"/>
      <c r="H1197" s="61"/>
      <c r="I1197" s="61"/>
      <c r="J1197" s="61"/>
      <c r="K1197" s="61"/>
      <c r="L1197" s="61"/>
      <c r="M1197" s="61"/>
      <c r="N1197" s="61"/>
    </row>
    <row r="1198" spans="1:14" x14ac:dyDescent="0.25">
      <c r="A1198" s="61"/>
      <c r="B1198" s="61"/>
      <c r="C1198" s="61"/>
      <c r="D1198" s="61"/>
      <c r="E1198" s="61"/>
      <c r="F1198" s="61"/>
      <c r="G1198" s="61"/>
      <c r="H1198" s="61"/>
      <c r="I1198" s="61"/>
      <c r="J1198" s="61"/>
      <c r="K1198" s="61"/>
      <c r="L1198" s="61"/>
      <c r="M1198" s="61"/>
      <c r="N1198" s="61"/>
    </row>
    <row r="1199" spans="1:14" x14ac:dyDescent="0.25">
      <c r="A1199" s="61"/>
      <c r="B1199" s="61"/>
      <c r="C1199" s="61"/>
      <c r="D1199" s="61"/>
      <c r="E1199" s="61"/>
      <c r="F1199" s="61"/>
      <c r="G1199" s="61"/>
      <c r="H1199" s="61"/>
      <c r="I1199" s="61"/>
      <c r="J1199" s="61"/>
      <c r="K1199" s="61"/>
      <c r="L1199" s="61"/>
      <c r="M1199" s="61"/>
      <c r="N1199" s="61"/>
    </row>
    <row r="1200" spans="1:14" x14ac:dyDescent="0.25">
      <c r="A1200" s="61"/>
      <c r="B1200" s="61"/>
      <c r="C1200" s="61"/>
      <c r="D1200" s="61"/>
      <c r="E1200" s="61"/>
      <c r="F1200" s="61"/>
      <c r="G1200" s="61"/>
      <c r="H1200" s="61"/>
      <c r="I1200" s="61"/>
      <c r="J1200" s="61"/>
      <c r="K1200" s="61"/>
      <c r="L1200" s="61"/>
      <c r="M1200" s="61"/>
      <c r="N1200" s="61"/>
    </row>
    <row r="1201" spans="1:14" x14ac:dyDescent="0.25">
      <c r="A1201" s="61"/>
      <c r="B1201" s="61"/>
      <c r="C1201" s="61"/>
      <c r="D1201" s="61"/>
      <c r="E1201" s="61"/>
      <c r="F1201" s="61"/>
      <c r="G1201" s="61"/>
      <c r="H1201" s="61"/>
      <c r="I1201" s="61"/>
      <c r="J1201" s="61"/>
      <c r="K1201" s="61"/>
      <c r="L1201" s="61"/>
      <c r="M1201" s="61"/>
      <c r="N1201" s="61"/>
    </row>
    <row r="1202" spans="1:14" x14ac:dyDescent="0.25">
      <c r="A1202" s="61"/>
      <c r="B1202" s="61"/>
      <c r="C1202" s="61"/>
      <c r="D1202" s="61"/>
      <c r="E1202" s="61"/>
      <c r="F1202" s="61"/>
      <c r="G1202" s="61"/>
      <c r="H1202" s="61"/>
      <c r="I1202" s="61"/>
      <c r="J1202" s="61"/>
      <c r="K1202" s="61"/>
      <c r="L1202" s="61"/>
      <c r="M1202" s="61"/>
      <c r="N1202" s="61"/>
    </row>
    <row r="1203" spans="1:14" x14ac:dyDescent="0.25">
      <c r="A1203" s="61"/>
      <c r="B1203" s="61"/>
      <c r="C1203" s="61"/>
      <c r="D1203" s="61"/>
      <c r="E1203" s="61"/>
      <c r="F1203" s="61"/>
      <c r="G1203" s="61"/>
      <c r="H1203" s="61"/>
      <c r="I1203" s="61"/>
      <c r="J1203" s="61"/>
      <c r="K1203" s="61"/>
      <c r="L1203" s="61"/>
      <c r="M1203" s="61"/>
      <c r="N1203" s="61"/>
    </row>
    <row r="1204" spans="1:14" x14ac:dyDescent="0.25">
      <c r="A1204" s="61"/>
      <c r="B1204" s="61"/>
      <c r="C1204" s="61"/>
      <c r="D1204" s="61"/>
      <c r="E1204" s="61"/>
      <c r="F1204" s="61"/>
      <c r="G1204" s="61"/>
      <c r="H1204" s="61"/>
      <c r="I1204" s="61"/>
      <c r="J1204" s="61"/>
      <c r="K1204" s="61"/>
      <c r="L1204" s="61"/>
      <c r="M1204" s="61"/>
      <c r="N1204" s="61"/>
    </row>
    <row r="1205" spans="1:14" x14ac:dyDescent="0.25">
      <c r="A1205" s="61"/>
      <c r="B1205" s="61"/>
      <c r="C1205" s="61"/>
      <c r="D1205" s="61"/>
      <c r="E1205" s="61"/>
      <c r="F1205" s="61"/>
      <c r="G1205" s="61"/>
      <c r="H1205" s="61"/>
      <c r="I1205" s="61"/>
      <c r="J1205" s="61"/>
      <c r="K1205" s="61"/>
      <c r="L1205" s="61"/>
      <c r="M1205" s="61"/>
      <c r="N1205" s="61"/>
    </row>
    <row r="1206" spans="1:14" x14ac:dyDescent="0.25">
      <c r="A1206" s="61"/>
      <c r="B1206" s="61"/>
      <c r="C1206" s="61"/>
      <c r="D1206" s="61"/>
      <c r="E1206" s="61"/>
      <c r="F1206" s="61"/>
      <c r="G1206" s="61"/>
      <c r="H1206" s="61"/>
      <c r="I1206" s="61"/>
      <c r="J1206" s="61"/>
      <c r="K1206" s="61"/>
      <c r="L1206" s="61"/>
      <c r="M1206" s="61"/>
      <c r="N1206" s="61"/>
    </row>
    <row r="1207" spans="1:14" x14ac:dyDescent="0.25">
      <c r="A1207" s="61"/>
      <c r="B1207" s="61"/>
      <c r="C1207" s="61"/>
      <c r="D1207" s="61"/>
      <c r="E1207" s="61"/>
      <c r="F1207" s="61"/>
      <c r="G1207" s="61"/>
      <c r="H1207" s="61"/>
      <c r="I1207" s="61"/>
      <c r="J1207" s="61"/>
      <c r="K1207" s="61"/>
      <c r="L1207" s="61"/>
      <c r="M1207" s="61"/>
      <c r="N1207" s="61"/>
    </row>
    <row r="1208" spans="1:14" x14ac:dyDescent="0.25">
      <c r="A1208" s="61"/>
      <c r="B1208" s="61"/>
      <c r="C1208" s="61"/>
      <c r="D1208" s="61"/>
      <c r="E1208" s="61"/>
      <c r="F1208" s="61"/>
      <c r="G1208" s="61"/>
      <c r="H1208" s="61"/>
      <c r="I1208" s="61"/>
      <c r="J1208" s="61"/>
      <c r="K1208" s="61"/>
      <c r="L1208" s="61"/>
      <c r="M1208" s="61"/>
      <c r="N1208" s="61"/>
    </row>
    <row r="1209" spans="1:14" x14ac:dyDescent="0.25">
      <c r="A1209" s="61"/>
      <c r="B1209" s="61"/>
      <c r="C1209" s="61"/>
      <c r="D1209" s="61"/>
      <c r="E1209" s="61"/>
      <c r="F1209" s="61"/>
      <c r="G1209" s="61"/>
      <c r="H1209" s="61"/>
      <c r="I1209" s="61"/>
      <c r="J1209" s="61"/>
      <c r="K1209" s="61"/>
      <c r="L1209" s="61"/>
      <c r="M1209" s="61"/>
      <c r="N1209" s="61"/>
    </row>
    <row r="1210" spans="1:14" x14ac:dyDescent="0.25">
      <c r="A1210" s="61"/>
      <c r="B1210" s="61"/>
      <c r="C1210" s="61"/>
      <c r="D1210" s="61"/>
      <c r="E1210" s="61"/>
      <c r="F1210" s="61"/>
      <c r="G1210" s="61"/>
      <c r="H1210" s="61"/>
      <c r="I1210" s="61"/>
      <c r="J1210" s="61"/>
      <c r="K1210" s="61"/>
      <c r="L1210" s="61"/>
      <c r="M1210" s="61"/>
      <c r="N1210" s="61"/>
    </row>
    <row r="1211" spans="1:14" x14ac:dyDescent="0.25">
      <c r="A1211" s="61"/>
      <c r="B1211" s="61"/>
      <c r="C1211" s="61"/>
      <c r="D1211" s="61"/>
      <c r="E1211" s="61"/>
      <c r="F1211" s="61"/>
      <c r="G1211" s="61"/>
      <c r="H1211" s="61"/>
      <c r="I1211" s="61"/>
      <c r="J1211" s="61"/>
      <c r="K1211" s="61"/>
      <c r="L1211" s="61"/>
      <c r="M1211" s="61"/>
      <c r="N1211" s="61"/>
    </row>
    <row r="1212" spans="1:14" x14ac:dyDescent="0.25">
      <c r="A1212" s="61"/>
      <c r="B1212" s="61"/>
      <c r="C1212" s="61"/>
      <c r="D1212" s="61"/>
      <c r="E1212" s="61"/>
      <c r="F1212" s="61"/>
      <c r="G1212" s="61"/>
      <c r="H1212" s="61"/>
      <c r="I1212" s="61"/>
      <c r="J1212" s="61"/>
      <c r="K1212" s="61"/>
      <c r="L1212" s="61"/>
      <c r="M1212" s="61"/>
      <c r="N1212" s="61"/>
    </row>
    <row r="1213" spans="1:14" x14ac:dyDescent="0.25">
      <c r="A1213" s="61"/>
      <c r="B1213" s="61"/>
      <c r="C1213" s="61"/>
      <c r="D1213" s="61"/>
      <c r="E1213" s="61"/>
      <c r="F1213" s="61"/>
      <c r="G1213" s="61"/>
      <c r="H1213" s="61"/>
      <c r="I1213" s="61"/>
      <c r="J1213" s="61"/>
      <c r="K1213" s="61"/>
      <c r="L1213" s="61"/>
      <c r="M1213" s="61"/>
      <c r="N1213" s="61"/>
    </row>
    <row r="1214" spans="1:14" x14ac:dyDescent="0.25">
      <c r="A1214" s="61"/>
      <c r="B1214" s="61"/>
      <c r="C1214" s="61"/>
      <c r="D1214" s="61"/>
      <c r="E1214" s="61"/>
      <c r="F1214" s="61"/>
      <c r="G1214" s="61"/>
      <c r="H1214" s="61"/>
      <c r="I1214" s="61"/>
      <c r="J1214" s="61"/>
      <c r="K1214" s="61"/>
      <c r="L1214" s="61"/>
      <c r="M1214" s="61"/>
      <c r="N1214" s="61"/>
    </row>
    <row r="1215" spans="1:14" x14ac:dyDescent="0.25">
      <c r="A1215" s="61"/>
      <c r="B1215" s="61"/>
      <c r="C1215" s="61"/>
      <c r="D1215" s="61"/>
      <c r="E1215" s="61"/>
      <c r="F1215" s="61"/>
      <c r="G1215" s="61"/>
      <c r="H1215" s="61"/>
      <c r="I1215" s="61"/>
      <c r="J1215" s="61"/>
      <c r="K1215" s="61"/>
      <c r="L1215" s="61"/>
      <c r="M1215" s="61"/>
      <c r="N1215" s="61"/>
    </row>
    <row r="1216" spans="1:14" x14ac:dyDescent="0.25">
      <c r="A1216" s="61"/>
      <c r="B1216" s="61"/>
      <c r="C1216" s="61"/>
      <c r="D1216" s="61"/>
      <c r="E1216" s="61"/>
      <c r="F1216" s="61"/>
      <c r="G1216" s="61"/>
      <c r="H1216" s="61"/>
      <c r="I1216" s="61"/>
      <c r="J1216" s="61"/>
      <c r="K1216" s="61"/>
      <c r="L1216" s="61"/>
      <c r="M1216" s="61"/>
      <c r="N1216" s="61"/>
    </row>
    <row r="1217" spans="1:14" x14ac:dyDescent="0.25">
      <c r="A1217" s="61"/>
      <c r="B1217" s="61"/>
      <c r="C1217" s="61"/>
      <c r="D1217" s="61"/>
      <c r="E1217" s="61"/>
      <c r="F1217" s="61"/>
      <c r="G1217" s="61"/>
      <c r="H1217" s="61"/>
      <c r="I1217" s="61"/>
      <c r="J1217" s="61"/>
      <c r="K1217" s="61"/>
      <c r="L1217" s="61"/>
      <c r="M1217" s="61"/>
      <c r="N1217" s="61"/>
    </row>
    <row r="1218" spans="1:14" x14ac:dyDescent="0.25">
      <c r="A1218" s="61"/>
      <c r="B1218" s="61"/>
      <c r="C1218" s="61"/>
      <c r="D1218" s="61"/>
      <c r="E1218" s="61"/>
      <c r="F1218" s="61"/>
      <c r="G1218" s="61"/>
      <c r="H1218" s="61"/>
      <c r="I1218" s="61"/>
      <c r="J1218" s="61"/>
      <c r="K1218" s="61"/>
      <c r="L1218" s="61"/>
      <c r="M1218" s="61"/>
      <c r="N1218" s="61"/>
    </row>
    <row r="1219" spans="1:14" x14ac:dyDescent="0.25">
      <c r="A1219" s="61"/>
      <c r="B1219" s="61"/>
      <c r="C1219" s="61"/>
      <c r="D1219" s="61"/>
      <c r="E1219" s="61"/>
      <c r="F1219" s="61"/>
      <c r="G1219" s="61"/>
      <c r="H1219" s="61"/>
      <c r="I1219" s="61"/>
      <c r="J1219" s="61"/>
      <c r="K1219" s="61"/>
      <c r="L1219" s="61"/>
      <c r="M1219" s="61"/>
      <c r="N1219" s="61"/>
    </row>
    <row r="1220" spans="1:14" x14ac:dyDescent="0.25">
      <c r="A1220" s="61"/>
      <c r="B1220" s="61"/>
      <c r="C1220" s="61"/>
      <c r="D1220" s="61"/>
      <c r="E1220" s="61"/>
      <c r="F1220" s="61"/>
      <c r="G1220" s="61"/>
      <c r="H1220" s="61"/>
      <c r="I1220" s="61"/>
      <c r="J1220" s="61"/>
      <c r="K1220" s="61"/>
      <c r="L1220" s="61"/>
      <c r="M1220" s="61"/>
      <c r="N1220" s="61"/>
    </row>
    <row r="1221" spans="1:14" x14ac:dyDescent="0.25">
      <c r="A1221" s="61"/>
      <c r="B1221" s="61"/>
      <c r="C1221" s="61"/>
      <c r="D1221" s="61"/>
      <c r="E1221" s="61"/>
      <c r="F1221" s="61"/>
      <c r="G1221" s="61"/>
      <c r="H1221" s="61"/>
      <c r="I1221" s="61"/>
      <c r="J1221" s="61"/>
      <c r="K1221" s="61"/>
      <c r="L1221" s="61"/>
      <c r="M1221" s="61"/>
      <c r="N1221" s="61"/>
    </row>
    <row r="1222" spans="1:14" x14ac:dyDescent="0.25">
      <c r="A1222" s="61"/>
      <c r="B1222" s="61"/>
      <c r="C1222" s="61"/>
      <c r="D1222" s="61"/>
      <c r="E1222" s="61"/>
      <c r="F1222" s="61"/>
      <c r="G1222" s="61"/>
      <c r="H1222" s="61"/>
      <c r="I1222" s="61"/>
      <c r="J1222" s="61"/>
      <c r="K1222" s="61"/>
      <c r="L1222" s="61"/>
      <c r="M1222" s="61"/>
      <c r="N1222" s="61"/>
    </row>
    <row r="1223" spans="1:14" x14ac:dyDescent="0.25">
      <c r="A1223" s="61"/>
      <c r="B1223" s="61"/>
      <c r="C1223" s="61"/>
      <c r="D1223" s="61"/>
      <c r="E1223" s="61"/>
      <c r="F1223" s="61"/>
      <c r="G1223" s="61"/>
      <c r="H1223" s="61"/>
      <c r="I1223" s="61"/>
      <c r="J1223" s="61"/>
      <c r="K1223" s="61"/>
      <c r="L1223" s="61"/>
      <c r="M1223" s="61"/>
      <c r="N1223" s="61"/>
    </row>
    <row r="1224" spans="1:14" x14ac:dyDescent="0.25">
      <c r="A1224" s="61"/>
      <c r="B1224" s="61"/>
      <c r="C1224" s="61"/>
      <c r="D1224" s="61"/>
      <c r="E1224" s="61"/>
      <c r="F1224" s="61"/>
      <c r="G1224" s="61"/>
      <c r="H1224" s="61"/>
      <c r="I1224" s="61"/>
      <c r="J1224" s="61"/>
      <c r="K1224" s="61"/>
      <c r="L1224" s="61"/>
      <c r="M1224" s="61"/>
      <c r="N1224" s="61"/>
    </row>
    <row r="1225" spans="1:14" x14ac:dyDescent="0.25">
      <c r="A1225" s="61"/>
      <c r="B1225" s="61"/>
      <c r="C1225" s="61"/>
      <c r="D1225" s="61"/>
      <c r="E1225" s="61"/>
      <c r="F1225" s="61"/>
      <c r="G1225" s="61"/>
      <c r="H1225" s="61"/>
      <c r="I1225" s="61"/>
      <c r="J1225" s="61"/>
      <c r="K1225" s="61"/>
      <c r="L1225" s="61"/>
      <c r="M1225" s="61"/>
      <c r="N1225" s="61"/>
    </row>
    <row r="1226" spans="1:14" x14ac:dyDescent="0.25">
      <c r="A1226" s="61"/>
      <c r="B1226" s="61"/>
      <c r="C1226" s="61"/>
      <c r="D1226" s="61"/>
      <c r="E1226" s="61"/>
      <c r="F1226" s="61"/>
      <c r="G1226" s="61"/>
      <c r="H1226" s="61"/>
      <c r="I1226" s="61"/>
      <c r="J1226" s="61"/>
      <c r="K1226" s="61"/>
      <c r="L1226" s="61"/>
      <c r="M1226" s="61"/>
      <c r="N1226" s="61"/>
    </row>
    <row r="1227" spans="1:14" x14ac:dyDescent="0.25">
      <c r="A1227" s="61"/>
      <c r="B1227" s="61"/>
      <c r="C1227" s="61"/>
      <c r="D1227" s="61"/>
      <c r="E1227" s="61"/>
      <c r="F1227" s="61"/>
      <c r="G1227" s="61"/>
      <c r="H1227" s="61"/>
      <c r="I1227" s="61"/>
      <c r="J1227" s="61"/>
      <c r="K1227" s="61"/>
      <c r="L1227" s="61"/>
      <c r="M1227" s="61"/>
      <c r="N1227" s="61"/>
    </row>
    <row r="1228" spans="1:14" x14ac:dyDescent="0.25">
      <c r="A1228" s="61"/>
      <c r="B1228" s="61"/>
      <c r="C1228" s="61"/>
      <c r="D1228" s="61"/>
      <c r="E1228" s="61"/>
      <c r="F1228" s="61"/>
      <c r="G1228" s="61"/>
      <c r="H1228" s="61"/>
      <c r="I1228" s="61"/>
      <c r="J1228" s="61"/>
      <c r="K1228" s="61"/>
      <c r="L1228" s="61"/>
      <c r="M1228" s="61"/>
      <c r="N1228" s="61"/>
    </row>
    <row r="1229" spans="1:14" x14ac:dyDescent="0.25">
      <c r="A1229" s="61"/>
      <c r="B1229" s="61"/>
      <c r="C1229" s="61"/>
      <c r="D1229" s="61"/>
      <c r="E1229" s="61"/>
      <c r="F1229" s="61"/>
      <c r="G1229" s="61"/>
      <c r="H1229" s="61"/>
      <c r="I1229" s="61"/>
      <c r="J1229" s="61"/>
      <c r="K1229" s="61"/>
      <c r="L1229" s="61"/>
      <c r="M1229" s="61"/>
      <c r="N1229" s="61"/>
    </row>
    <row r="1230" spans="1:14" x14ac:dyDescent="0.25">
      <c r="A1230" s="61"/>
      <c r="B1230" s="61"/>
      <c r="C1230" s="61"/>
      <c r="D1230" s="61"/>
      <c r="E1230" s="61"/>
      <c r="F1230" s="61"/>
      <c r="G1230" s="61"/>
      <c r="H1230" s="61"/>
      <c r="I1230" s="61"/>
      <c r="J1230" s="61"/>
      <c r="K1230" s="61"/>
      <c r="L1230" s="61"/>
      <c r="M1230" s="61"/>
      <c r="N1230" s="61"/>
    </row>
    <row r="1231" spans="1:14" x14ac:dyDescent="0.25">
      <c r="A1231" s="61"/>
      <c r="B1231" s="61"/>
      <c r="C1231" s="61"/>
      <c r="D1231" s="61"/>
      <c r="E1231" s="61"/>
      <c r="F1231" s="61"/>
      <c r="G1231" s="61"/>
      <c r="H1231" s="61"/>
      <c r="I1231" s="61"/>
      <c r="J1231" s="61"/>
      <c r="K1231" s="61"/>
      <c r="L1231" s="61"/>
      <c r="M1231" s="61"/>
      <c r="N1231" s="61"/>
    </row>
    <row r="1232" spans="1:14" x14ac:dyDescent="0.25">
      <c r="A1232" s="61"/>
      <c r="B1232" s="61"/>
      <c r="C1232" s="61"/>
      <c r="D1232" s="61"/>
      <c r="E1232" s="61"/>
      <c r="F1232" s="61"/>
      <c r="G1232" s="61"/>
      <c r="H1232" s="61"/>
      <c r="I1232" s="61"/>
      <c r="J1232" s="61"/>
      <c r="K1232" s="61"/>
      <c r="L1232" s="61"/>
      <c r="M1232" s="61"/>
      <c r="N1232" s="61"/>
    </row>
    <row r="1233" spans="1:14" x14ac:dyDescent="0.25">
      <c r="A1233" s="61"/>
      <c r="B1233" s="61"/>
      <c r="C1233" s="61"/>
      <c r="D1233" s="61"/>
      <c r="E1233" s="61"/>
      <c r="F1233" s="61"/>
      <c r="G1233" s="61"/>
      <c r="H1233" s="61"/>
      <c r="I1233" s="61"/>
      <c r="J1233" s="61"/>
      <c r="K1233" s="61"/>
      <c r="L1233" s="61"/>
      <c r="M1233" s="61"/>
      <c r="N1233" s="61"/>
    </row>
    <row r="1234" spans="1:14" x14ac:dyDescent="0.25">
      <c r="A1234" s="61"/>
      <c r="B1234" s="61"/>
      <c r="C1234" s="61"/>
      <c r="D1234" s="61"/>
      <c r="E1234" s="61"/>
      <c r="F1234" s="61"/>
      <c r="G1234" s="61"/>
      <c r="H1234" s="61"/>
      <c r="I1234" s="61"/>
      <c r="J1234" s="61"/>
      <c r="K1234" s="61"/>
      <c r="L1234" s="61"/>
      <c r="M1234" s="61"/>
      <c r="N1234" s="61"/>
    </row>
    <row r="1235" spans="1:14" x14ac:dyDescent="0.25">
      <c r="A1235" s="61"/>
      <c r="B1235" s="61"/>
      <c r="C1235" s="61"/>
      <c r="D1235" s="61"/>
      <c r="E1235" s="61"/>
      <c r="F1235" s="61"/>
      <c r="G1235" s="61"/>
      <c r="H1235" s="61"/>
      <c r="I1235" s="61"/>
      <c r="J1235" s="61"/>
      <c r="K1235" s="61"/>
      <c r="L1235" s="61"/>
      <c r="M1235" s="61"/>
      <c r="N1235" s="61"/>
    </row>
    <row r="1236" spans="1:14" x14ac:dyDescent="0.25">
      <c r="A1236" s="61"/>
      <c r="B1236" s="61"/>
      <c r="C1236" s="61"/>
      <c r="D1236" s="61"/>
      <c r="E1236" s="61"/>
      <c r="F1236" s="61"/>
      <c r="G1236" s="61"/>
      <c r="H1236" s="61"/>
      <c r="I1236" s="61"/>
      <c r="J1236" s="61"/>
      <c r="K1236" s="61"/>
      <c r="L1236" s="61"/>
      <c r="M1236" s="61"/>
      <c r="N1236" s="61"/>
    </row>
    <row r="1237" spans="1:14" x14ac:dyDescent="0.25">
      <c r="A1237" s="61"/>
      <c r="B1237" s="61"/>
      <c r="C1237" s="61"/>
      <c r="D1237" s="61"/>
      <c r="E1237" s="61"/>
      <c r="F1237" s="61"/>
      <c r="G1237" s="61"/>
      <c r="H1237" s="61"/>
      <c r="I1237" s="61"/>
      <c r="J1237" s="61"/>
      <c r="K1237" s="61"/>
      <c r="L1237" s="61"/>
      <c r="M1237" s="61"/>
      <c r="N1237" s="61"/>
    </row>
    <row r="1238" spans="1:14" x14ac:dyDescent="0.25">
      <c r="A1238" s="61"/>
      <c r="B1238" s="61"/>
      <c r="C1238" s="61"/>
      <c r="D1238" s="61"/>
      <c r="E1238" s="61"/>
      <c r="F1238" s="61"/>
      <c r="G1238" s="61"/>
      <c r="H1238" s="61"/>
      <c r="I1238" s="61"/>
      <c r="J1238" s="61"/>
      <c r="K1238" s="61"/>
      <c r="L1238" s="61"/>
      <c r="M1238" s="61"/>
      <c r="N1238" s="61"/>
    </row>
    <row r="1239" spans="1:14" x14ac:dyDescent="0.25">
      <c r="A1239" s="61"/>
      <c r="B1239" s="61"/>
      <c r="C1239" s="61"/>
      <c r="D1239" s="61"/>
      <c r="E1239" s="61"/>
      <c r="F1239" s="61"/>
      <c r="G1239" s="61"/>
      <c r="H1239" s="61"/>
      <c r="I1239" s="61"/>
      <c r="J1239" s="61"/>
      <c r="K1239" s="61"/>
      <c r="L1239" s="61"/>
      <c r="M1239" s="61"/>
      <c r="N1239" s="61"/>
    </row>
    <row r="1240" spans="1:14" x14ac:dyDescent="0.25">
      <c r="A1240" s="61"/>
      <c r="B1240" s="61"/>
      <c r="C1240" s="61"/>
      <c r="D1240" s="61"/>
      <c r="E1240" s="61"/>
      <c r="F1240" s="61"/>
      <c r="G1240" s="61"/>
      <c r="H1240" s="61"/>
      <c r="I1240" s="61"/>
      <c r="J1240" s="61"/>
      <c r="K1240" s="61"/>
      <c r="L1240" s="61"/>
      <c r="M1240" s="61"/>
      <c r="N1240" s="61"/>
    </row>
    <row r="1241" spans="1:14" x14ac:dyDescent="0.25">
      <c r="A1241" s="61"/>
      <c r="B1241" s="61"/>
      <c r="C1241" s="61"/>
      <c r="D1241" s="61"/>
      <c r="E1241" s="61"/>
      <c r="F1241" s="61"/>
      <c r="G1241" s="61"/>
      <c r="H1241" s="61"/>
      <c r="I1241" s="61"/>
      <c r="J1241" s="61"/>
      <c r="K1241" s="61"/>
      <c r="L1241" s="61"/>
      <c r="M1241" s="61"/>
      <c r="N1241" s="61"/>
    </row>
    <row r="1242" spans="1:14" x14ac:dyDescent="0.25">
      <c r="A1242" s="61"/>
      <c r="B1242" s="61"/>
      <c r="C1242" s="61"/>
      <c r="D1242" s="61"/>
      <c r="E1242" s="61"/>
      <c r="F1242" s="61"/>
      <c r="G1242" s="61"/>
      <c r="H1242" s="61"/>
      <c r="I1242" s="61"/>
      <c r="J1242" s="61"/>
      <c r="K1242" s="61"/>
      <c r="L1242" s="61"/>
      <c r="M1242" s="61"/>
      <c r="N1242" s="61"/>
    </row>
    <row r="1243" spans="1:14" x14ac:dyDescent="0.25">
      <c r="A1243" s="61"/>
      <c r="B1243" s="61"/>
      <c r="C1243" s="61"/>
      <c r="D1243" s="61"/>
      <c r="E1243" s="61"/>
      <c r="F1243" s="61"/>
      <c r="G1243" s="61"/>
      <c r="H1243" s="61"/>
      <c r="I1243" s="61"/>
      <c r="J1243" s="61"/>
      <c r="K1243" s="61"/>
      <c r="L1243" s="61"/>
      <c r="M1243" s="61"/>
      <c r="N1243" s="61"/>
    </row>
    <row r="1244" spans="1:14" x14ac:dyDescent="0.25">
      <c r="A1244" s="61"/>
      <c r="B1244" s="61"/>
      <c r="C1244" s="61"/>
      <c r="D1244" s="61"/>
      <c r="E1244" s="61"/>
      <c r="F1244" s="61"/>
      <c r="G1244" s="61"/>
      <c r="H1244" s="61"/>
      <c r="I1244" s="61"/>
      <c r="J1244" s="61"/>
      <c r="K1244" s="61"/>
      <c r="L1244" s="61"/>
      <c r="M1244" s="61"/>
      <c r="N1244" s="61"/>
    </row>
    <row r="1245" spans="1:14" x14ac:dyDescent="0.25">
      <c r="A1245" s="61"/>
      <c r="B1245" s="61"/>
      <c r="C1245" s="61"/>
      <c r="D1245" s="61"/>
      <c r="E1245" s="61"/>
      <c r="F1245" s="61"/>
      <c r="G1245" s="61"/>
      <c r="H1245" s="61"/>
      <c r="I1245" s="61"/>
      <c r="J1245" s="61"/>
      <c r="K1245" s="61"/>
      <c r="L1245" s="61"/>
      <c r="M1245" s="61"/>
      <c r="N1245" s="61"/>
    </row>
    <row r="1246" spans="1:14" x14ac:dyDescent="0.25">
      <c r="A1246" s="61"/>
      <c r="B1246" s="61"/>
      <c r="C1246" s="61"/>
      <c r="D1246" s="61"/>
      <c r="E1246" s="61"/>
      <c r="F1246" s="61"/>
      <c r="G1246" s="61"/>
      <c r="H1246" s="61"/>
      <c r="I1246" s="61"/>
      <c r="J1246" s="61"/>
      <c r="K1246" s="61"/>
      <c r="L1246" s="61"/>
      <c r="M1246" s="61"/>
      <c r="N1246" s="61"/>
    </row>
    <row r="1247" spans="1:14" x14ac:dyDescent="0.25">
      <c r="A1247" s="61"/>
      <c r="B1247" s="61"/>
      <c r="C1247" s="61"/>
      <c r="D1247" s="61"/>
      <c r="E1247" s="61"/>
      <c r="F1247" s="61"/>
      <c r="G1247" s="61"/>
      <c r="H1247" s="61"/>
      <c r="I1247" s="61"/>
      <c r="J1247" s="61"/>
      <c r="K1247" s="61"/>
      <c r="L1247" s="61"/>
      <c r="M1247" s="61"/>
      <c r="N1247" s="61"/>
    </row>
    <row r="1248" spans="1:14" x14ac:dyDescent="0.25">
      <c r="A1248" s="61"/>
      <c r="B1248" s="61"/>
      <c r="C1248" s="61"/>
      <c r="D1248" s="61"/>
      <c r="E1248" s="61"/>
      <c r="F1248" s="61"/>
      <c r="G1248" s="61"/>
      <c r="H1248" s="61"/>
      <c r="I1248" s="61"/>
      <c r="J1248" s="61"/>
      <c r="K1248" s="61"/>
      <c r="L1248" s="61"/>
      <c r="M1248" s="61"/>
      <c r="N1248" s="61"/>
    </row>
    <row r="1249" spans="1:14" x14ac:dyDescent="0.25">
      <c r="A1249" s="61"/>
      <c r="B1249" s="61"/>
      <c r="C1249" s="61"/>
      <c r="D1249" s="61"/>
      <c r="E1249" s="61"/>
      <c r="F1249" s="61"/>
      <c r="G1249" s="61"/>
      <c r="H1249" s="61"/>
      <c r="I1249" s="61"/>
      <c r="J1249" s="61"/>
      <c r="K1249" s="61"/>
      <c r="L1249" s="61"/>
      <c r="M1249" s="61"/>
      <c r="N1249" s="61"/>
    </row>
    <row r="1250" spans="1:14" x14ac:dyDescent="0.25">
      <c r="A1250" s="61"/>
      <c r="B1250" s="61"/>
      <c r="C1250" s="61"/>
      <c r="D1250" s="61"/>
      <c r="E1250" s="61"/>
      <c r="F1250" s="61"/>
      <c r="G1250" s="61"/>
      <c r="H1250" s="61"/>
      <c r="I1250" s="61"/>
      <c r="J1250" s="61"/>
      <c r="K1250" s="61"/>
      <c r="L1250" s="61"/>
      <c r="M1250" s="61"/>
      <c r="N1250" s="61"/>
    </row>
    <row r="1251" spans="1:14" x14ac:dyDescent="0.25">
      <c r="A1251" s="61"/>
      <c r="B1251" s="61"/>
      <c r="C1251" s="61"/>
      <c r="D1251" s="61"/>
      <c r="E1251" s="61"/>
      <c r="F1251" s="61"/>
      <c r="G1251" s="61"/>
      <c r="H1251" s="61"/>
      <c r="I1251" s="61"/>
      <c r="J1251" s="61"/>
      <c r="K1251" s="61"/>
      <c r="L1251" s="61"/>
      <c r="M1251" s="61"/>
      <c r="N1251" s="61"/>
    </row>
    <row r="1252" spans="1:14" x14ac:dyDescent="0.25">
      <c r="A1252" s="61"/>
      <c r="B1252" s="61"/>
      <c r="C1252" s="61"/>
      <c r="D1252" s="61"/>
      <c r="E1252" s="61"/>
      <c r="F1252" s="61"/>
      <c r="G1252" s="61"/>
      <c r="H1252" s="61"/>
      <c r="I1252" s="61"/>
      <c r="J1252" s="61"/>
      <c r="K1252" s="61"/>
      <c r="L1252" s="61"/>
      <c r="M1252" s="61"/>
      <c r="N1252" s="61"/>
    </row>
    <row r="1253" spans="1:14" x14ac:dyDescent="0.25">
      <c r="A1253" s="61"/>
      <c r="B1253" s="61"/>
      <c r="C1253" s="61"/>
      <c r="D1253" s="61"/>
      <c r="E1253" s="61"/>
      <c r="F1253" s="61"/>
      <c r="G1253" s="61"/>
      <c r="H1253" s="61"/>
      <c r="I1253" s="61"/>
      <c r="J1253" s="61"/>
      <c r="K1253" s="61"/>
      <c r="L1253" s="61"/>
      <c r="M1253" s="61"/>
      <c r="N1253" s="61"/>
    </row>
    <row r="1254" spans="1:14" x14ac:dyDescent="0.25">
      <c r="A1254" s="61"/>
      <c r="B1254" s="61"/>
      <c r="C1254" s="61"/>
      <c r="D1254" s="61"/>
      <c r="E1254" s="61"/>
      <c r="F1254" s="61"/>
      <c r="G1254" s="61"/>
      <c r="H1254" s="61"/>
      <c r="I1254" s="61"/>
      <c r="J1254" s="61"/>
      <c r="K1254" s="61"/>
      <c r="L1254" s="61"/>
      <c r="M1254" s="61"/>
      <c r="N1254" s="61"/>
    </row>
    <row r="1255" spans="1:14" x14ac:dyDescent="0.25">
      <c r="A1255" s="61"/>
      <c r="B1255" s="61"/>
      <c r="C1255" s="61"/>
      <c r="D1255" s="61"/>
      <c r="E1255" s="61"/>
      <c r="F1255" s="61"/>
      <c r="G1255" s="61"/>
      <c r="H1255" s="61"/>
      <c r="I1255" s="61"/>
      <c r="J1255" s="61"/>
      <c r="K1255" s="61"/>
      <c r="L1255" s="61"/>
      <c r="M1255" s="61"/>
      <c r="N1255" s="61"/>
    </row>
    <row r="1256" spans="1:14" x14ac:dyDescent="0.25">
      <c r="A1256" s="61"/>
      <c r="B1256" s="61"/>
      <c r="C1256" s="61"/>
      <c r="D1256" s="61"/>
      <c r="E1256" s="61"/>
      <c r="F1256" s="61"/>
      <c r="G1256" s="61"/>
      <c r="H1256" s="61"/>
      <c r="I1256" s="61"/>
      <c r="J1256" s="61"/>
      <c r="K1256" s="61"/>
      <c r="L1256" s="61"/>
      <c r="M1256" s="61"/>
      <c r="N1256" s="61"/>
    </row>
    <row r="1257" spans="1:14" x14ac:dyDescent="0.25">
      <c r="A1257" s="61"/>
      <c r="B1257" s="61"/>
      <c r="C1257" s="61"/>
      <c r="D1257" s="61"/>
      <c r="E1257" s="61"/>
      <c r="F1257" s="61"/>
      <c r="G1257" s="61"/>
      <c r="H1257" s="61"/>
      <c r="I1257" s="61"/>
      <c r="J1257" s="61"/>
      <c r="K1257" s="61"/>
      <c r="L1257" s="61"/>
      <c r="M1257" s="61"/>
      <c r="N1257" s="61"/>
    </row>
    <row r="1258" spans="1:14" x14ac:dyDescent="0.25">
      <c r="A1258" s="61"/>
      <c r="B1258" s="61"/>
      <c r="C1258" s="61"/>
      <c r="D1258" s="61"/>
      <c r="E1258" s="61"/>
      <c r="F1258" s="61"/>
      <c r="G1258" s="61"/>
      <c r="H1258" s="61"/>
      <c r="I1258" s="61"/>
      <c r="J1258" s="61"/>
      <c r="K1258" s="61"/>
      <c r="L1258" s="61"/>
      <c r="M1258" s="61"/>
      <c r="N1258" s="61"/>
    </row>
    <row r="1259" spans="1:14" x14ac:dyDescent="0.25">
      <c r="A1259" s="61"/>
      <c r="B1259" s="61"/>
      <c r="C1259" s="61"/>
      <c r="D1259" s="61"/>
      <c r="E1259" s="61"/>
      <c r="F1259" s="61"/>
      <c r="G1259" s="61"/>
      <c r="H1259" s="61"/>
      <c r="I1259" s="61"/>
      <c r="J1259" s="61"/>
      <c r="K1259" s="61"/>
      <c r="L1259" s="61"/>
      <c r="M1259" s="61"/>
      <c r="N1259" s="61"/>
    </row>
    <row r="1260" spans="1:14" x14ac:dyDescent="0.25">
      <c r="A1260" s="61"/>
      <c r="B1260" s="61"/>
      <c r="C1260" s="61"/>
      <c r="D1260" s="61"/>
      <c r="E1260" s="61"/>
      <c r="F1260" s="61"/>
      <c r="G1260" s="61"/>
      <c r="H1260" s="61"/>
      <c r="I1260" s="61"/>
      <c r="J1260" s="61"/>
      <c r="K1260" s="61"/>
      <c r="L1260" s="61"/>
      <c r="M1260" s="61"/>
      <c r="N1260" s="61"/>
    </row>
    <row r="1261" spans="1:14" x14ac:dyDescent="0.25">
      <c r="A1261" s="61"/>
      <c r="B1261" s="61"/>
      <c r="C1261" s="61"/>
      <c r="D1261" s="61"/>
      <c r="E1261" s="61"/>
      <c r="F1261" s="61"/>
      <c r="G1261" s="61"/>
      <c r="H1261" s="61"/>
      <c r="I1261" s="61"/>
      <c r="J1261" s="61"/>
      <c r="K1261" s="61"/>
      <c r="L1261" s="61"/>
      <c r="M1261" s="61"/>
      <c r="N1261" s="61"/>
    </row>
    <row r="1262" spans="1:14" x14ac:dyDescent="0.25">
      <c r="A1262" s="61"/>
      <c r="B1262" s="61"/>
      <c r="C1262" s="61"/>
      <c r="D1262" s="61"/>
      <c r="E1262" s="61"/>
      <c r="F1262" s="61"/>
      <c r="G1262" s="61"/>
      <c r="H1262" s="61"/>
      <c r="I1262" s="61"/>
      <c r="J1262" s="61"/>
      <c r="K1262" s="61"/>
      <c r="L1262" s="61"/>
      <c r="M1262" s="61"/>
      <c r="N1262" s="61"/>
    </row>
    <row r="1263" spans="1:14" x14ac:dyDescent="0.25">
      <c r="A1263" s="61"/>
      <c r="B1263" s="61"/>
      <c r="C1263" s="61"/>
      <c r="D1263" s="61"/>
      <c r="E1263" s="61"/>
      <c r="F1263" s="61"/>
      <c r="G1263" s="61"/>
      <c r="H1263" s="61"/>
      <c r="I1263" s="61"/>
      <c r="J1263" s="61"/>
      <c r="K1263" s="61"/>
      <c r="L1263" s="61"/>
      <c r="M1263" s="61"/>
      <c r="N1263" s="61"/>
    </row>
    <row r="1264" spans="1:14" x14ac:dyDescent="0.25">
      <c r="A1264" s="61"/>
      <c r="B1264" s="61"/>
      <c r="C1264" s="61"/>
      <c r="D1264" s="61"/>
      <c r="E1264" s="61"/>
      <c r="F1264" s="61"/>
      <c r="G1264" s="61"/>
      <c r="H1264" s="61"/>
      <c r="I1264" s="61"/>
      <c r="J1264" s="61"/>
      <c r="K1264" s="61"/>
      <c r="L1264" s="61"/>
      <c r="M1264" s="61"/>
      <c r="N1264" s="61"/>
    </row>
    <row r="1265" spans="1:14" x14ac:dyDescent="0.25">
      <c r="A1265" s="61"/>
      <c r="B1265" s="61"/>
      <c r="C1265" s="61"/>
      <c r="D1265" s="61"/>
      <c r="E1265" s="61"/>
      <c r="F1265" s="61"/>
      <c r="G1265" s="61"/>
      <c r="H1265" s="61"/>
      <c r="I1265" s="61"/>
      <c r="J1265" s="61"/>
      <c r="K1265" s="61"/>
      <c r="L1265" s="61"/>
      <c r="M1265" s="61"/>
      <c r="N1265" s="61"/>
    </row>
    <row r="1266" spans="1:14" x14ac:dyDescent="0.25">
      <c r="A1266" s="61"/>
      <c r="B1266" s="61"/>
      <c r="C1266" s="61"/>
      <c r="D1266" s="61"/>
      <c r="E1266" s="61"/>
      <c r="F1266" s="61"/>
      <c r="G1266" s="61"/>
      <c r="H1266" s="61"/>
      <c r="I1266" s="61"/>
      <c r="J1266" s="61"/>
      <c r="K1266" s="61"/>
      <c r="L1266" s="61"/>
      <c r="M1266" s="61"/>
      <c r="N1266" s="61"/>
    </row>
    <row r="1267" spans="1:14" x14ac:dyDescent="0.25">
      <c r="A1267" s="61"/>
      <c r="B1267" s="61"/>
      <c r="C1267" s="61"/>
      <c r="D1267" s="61"/>
      <c r="E1267" s="61"/>
      <c r="F1267" s="61"/>
      <c r="G1267" s="61"/>
      <c r="H1267" s="61"/>
      <c r="I1267" s="61"/>
      <c r="J1267" s="61"/>
      <c r="K1267" s="61"/>
      <c r="L1267" s="61"/>
      <c r="M1267" s="61"/>
      <c r="N1267" s="61"/>
    </row>
    <row r="1268" spans="1:14" x14ac:dyDescent="0.25">
      <c r="A1268" s="61"/>
      <c r="B1268" s="61"/>
      <c r="C1268" s="61"/>
      <c r="D1268" s="61"/>
      <c r="E1268" s="61"/>
      <c r="F1268" s="61"/>
      <c r="G1268" s="61"/>
      <c r="H1268" s="61"/>
      <c r="I1268" s="61"/>
      <c r="J1268" s="61"/>
      <c r="K1268" s="61"/>
      <c r="L1268" s="61"/>
      <c r="M1268" s="61"/>
      <c r="N1268" s="61"/>
    </row>
    <row r="1269" spans="1:14" x14ac:dyDescent="0.25">
      <c r="A1269" s="61"/>
      <c r="B1269" s="61"/>
      <c r="C1269" s="61"/>
      <c r="D1269" s="61"/>
      <c r="E1269" s="61"/>
      <c r="F1269" s="61"/>
      <c r="G1269" s="61"/>
      <c r="H1269" s="61"/>
      <c r="I1269" s="61"/>
      <c r="J1269" s="61"/>
      <c r="K1269" s="61"/>
      <c r="L1269" s="61"/>
      <c r="M1269" s="61"/>
      <c r="N1269" s="61"/>
    </row>
    <row r="1270" spans="1:14" x14ac:dyDescent="0.25">
      <c r="A1270" s="61"/>
      <c r="B1270" s="61"/>
      <c r="C1270" s="61"/>
      <c r="D1270" s="61"/>
      <c r="E1270" s="61"/>
      <c r="F1270" s="61"/>
      <c r="G1270" s="61"/>
      <c r="H1270" s="61"/>
      <c r="I1270" s="61"/>
      <c r="J1270" s="61"/>
      <c r="K1270" s="61"/>
      <c r="L1270" s="61"/>
      <c r="M1270" s="61"/>
      <c r="N1270" s="61"/>
    </row>
    <row r="1271" spans="1:14" x14ac:dyDescent="0.25">
      <c r="A1271" s="61"/>
      <c r="B1271" s="61"/>
      <c r="C1271" s="61"/>
      <c r="D1271" s="61"/>
      <c r="E1271" s="61"/>
      <c r="F1271" s="61"/>
      <c r="G1271" s="61"/>
      <c r="H1271" s="61"/>
      <c r="I1271" s="61"/>
      <c r="J1271" s="61"/>
      <c r="K1271" s="61"/>
      <c r="L1271" s="61"/>
      <c r="M1271" s="61"/>
      <c r="N1271" s="61"/>
    </row>
    <row r="1272" spans="1:14" x14ac:dyDescent="0.25">
      <c r="A1272" s="61"/>
      <c r="B1272" s="61"/>
      <c r="C1272" s="61"/>
      <c r="D1272" s="61"/>
      <c r="E1272" s="61"/>
      <c r="F1272" s="61"/>
      <c r="G1272" s="61"/>
      <c r="H1272" s="61"/>
      <c r="I1272" s="61"/>
      <c r="J1272" s="61"/>
      <c r="K1272" s="61"/>
      <c r="L1272" s="61"/>
      <c r="M1272" s="61"/>
      <c r="N1272" s="61"/>
    </row>
    <row r="1273" spans="1:14" x14ac:dyDescent="0.25">
      <c r="A1273" s="61"/>
      <c r="B1273" s="61"/>
      <c r="C1273" s="61"/>
      <c r="D1273" s="61"/>
      <c r="E1273" s="61"/>
      <c r="F1273" s="61"/>
      <c r="G1273" s="61"/>
      <c r="H1273" s="61"/>
      <c r="I1273" s="61"/>
      <c r="J1273" s="61"/>
      <c r="K1273" s="61"/>
      <c r="L1273" s="61"/>
      <c r="M1273" s="61"/>
      <c r="N1273" s="61"/>
    </row>
    <row r="1274" spans="1:14" x14ac:dyDescent="0.25">
      <c r="A1274" s="61"/>
      <c r="B1274" s="61"/>
      <c r="C1274" s="61"/>
      <c r="D1274" s="61"/>
      <c r="E1274" s="61"/>
      <c r="F1274" s="61"/>
      <c r="G1274" s="61"/>
      <c r="H1274" s="61"/>
      <c r="I1274" s="61"/>
      <c r="J1274" s="61"/>
      <c r="K1274" s="61"/>
      <c r="L1274" s="61"/>
      <c r="M1274" s="61"/>
      <c r="N1274" s="61"/>
    </row>
    <row r="1275" spans="1:14" x14ac:dyDescent="0.25">
      <c r="A1275" s="61"/>
      <c r="B1275" s="61"/>
      <c r="C1275" s="61"/>
      <c r="D1275" s="61"/>
      <c r="E1275" s="61"/>
      <c r="F1275" s="61"/>
      <c r="G1275" s="61"/>
      <c r="H1275" s="61"/>
      <c r="I1275" s="61"/>
      <c r="J1275" s="61"/>
      <c r="K1275" s="61"/>
      <c r="L1275" s="61"/>
      <c r="M1275" s="61"/>
      <c r="N1275" s="61"/>
    </row>
    <row r="1276" spans="1:14" x14ac:dyDescent="0.25">
      <c r="A1276" s="61"/>
      <c r="B1276" s="61"/>
      <c r="C1276" s="61"/>
      <c r="D1276" s="61"/>
      <c r="E1276" s="61"/>
      <c r="F1276" s="61"/>
      <c r="G1276" s="61"/>
      <c r="H1276" s="61"/>
      <c r="I1276" s="61"/>
      <c r="J1276" s="61"/>
      <c r="K1276" s="61"/>
      <c r="L1276" s="61"/>
      <c r="M1276" s="61"/>
      <c r="N1276" s="61"/>
    </row>
    <row r="1277" spans="1:14" x14ac:dyDescent="0.25">
      <c r="A1277" s="61"/>
      <c r="B1277" s="61"/>
      <c r="C1277" s="61"/>
      <c r="D1277" s="61"/>
      <c r="E1277" s="61"/>
      <c r="F1277" s="61"/>
      <c r="G1277" s="61"/>
      <c r="H1277" s="61"/>
      <c r="I1277" s="61"/>
      <c r="J1277" s="61"/>
      <c r="K1277" s="61"/>
      <c r="L1277" s="61"/>
      <c r="M1277" s="61"/>
      <c r="N1277" s="61"/>
    </row>
    <row r="1278" spans="1:14" x14ac:dyDescent="0.25">
      <c r="A1278" s="61"/>
      <c r="B1278" s="61"/>
      <c r="C1278" s="61"/>
      <c r="D1278" s="61"/>
      <c r="E1278" s="61"/>
      <c r="F1278" s="61"/>
      <c r="G1278" s="61"/>
      <c r="H1278" s="61"/>
      <c r="I1278" s="61"/>
      <c r="J1278" s="61"/>
      <c r="K1278" s="61"/>
      <c r="L1278" s="61"/>
      <c r="M1278" s="61"/>
      <c r="N1278" s="61"/>
    </row>
    <row r="1279" spans="1:14" x14ac:dyDescent="0.25">
      <c r="A1279" s="61"/>
      <c r="B1279" s="61"/>
      <c r="C1279" s="61"/>
      <c r="D1279" s="61"/>
      <c r="E1279" s="61"/>
      <c r="F1279" s="61"/>
      <c r="G1279" s="61"/>
      <c r="H1279" s="61"/>
      <c r="I1279" s="61"/>
      <c r="J1279" s="61"/>
      <c r="K1279" s="61"/>
      <c r="L1279" s="61"/>
      <c r="M1279" s="61"/>
      <c r="N1279" s="61"/>
    </row>
    <row r="1280" spans="1:14" x14ac:dyDescent="0.25">
      <c r="A1280" s="61"/>
      <c r="B1280" s="61"/>
      <c r="C1280" s="61"/>
      <c r="D1280" s="61"/>
      <c r="E1280" s="61"/>
      <c r="F1280" s="61"/>
      <c r="G1280" s="61"/>
      <c r="H1280" s="61"/>
      <c r="I1280" s="61"/>
      <c r="J1280" s="61"/>
      <c r="K1280" s="61"/>
      <c r="L1280" s="61"/>
      <c r="M1280" s="61"/>
      <c r="N1280" s="61"/>
    </row>
    <row r="1281" spans="1:14" x14ac:dyDescent="0.25">
      <c r="A1281" s="61"/>
      <c r="B1281" s="61"/>
      <c r="C1281" s="61"/>
      <c r="D1281" s="61"/>
      <c r="E1281" s="61"/>
      <c r="F1281" s="61"/>
      <c r="G1281" s="61"/>
      <c r="H1281" s="61"/>
      <c r="I1281" s="61"/>
      <c r="J1281" s="61"/>
      <c r="K1281" s="61"/>
      <c r="L1281" s="61"/>
      <c r="M1281" s="61"/>
      <c r="N1281" s="61"/>
    </row>
    <row r="1282" spans="1:14" x14ac:dyDescent="0.25">
      <c r="A1282" s="61"/>
      <c r="B1282" s="61"/>
      <c r="C1282" s="61"/>
      <c r="D1282" s="61"/>
      <c r="E1282" s="61"/>
      <c r="F1282" s="61"/>
      <c r="G1282" s="61"/>
      <c r="H1282" s="61"/>
      <c r="I1282" s="61"/>
      <c r="J1282" s="61"/>
      <c r="K1282" s="61"/>
      <c r="L1282" s="61"/>
      <c r="M1282" s="61"/>
      <c r="N1282" s="61"/>
    </row>
    <row r="1283" spans="1:14" x14ac:dyDescent="0.25">
      <c r="A1283" s="61"/>
      <c r="B1283" s="61"/>
      <c r="C1283" s="61"/>
      <c r="D1283" s="61"/>
      <c r="E1283" s="61"/>
      <c r="F1283" s="61"/>
      <c r="G1283" s="61"/>
      <c r="H1283" s="61"/>
      <c r="I1283" s="61"/>
      <c r="J1283" s="61"/>
      <c r="K1283" s="61"/>
      <c r="L1283" s="61"/>
      <c r="M1283" s="61"/>
      <c r="N1283" s="61"/>
    </row>
    <row r="1284" spans="1:14" x14ac:dyDescent="0.25">
      <c r="A1284" s="61"/>
      <c r="B1284" s="61"/>
      <c r="C1284" s="61"/>
      <c r="D1284" s="61"/>
      <c r="E1284" s="61"/>
      <c r="F1284" s="61"/>
      <c r="G1284" s="61"/>
      <c r="H1284" s="61"/>
      <c r="I1284" s="61"/>
      <c r="J1284" s="61"/>
      <c r="K1284" s="61"/>
      <c r="L1284" s="61"/>
      <c r="M1284" s="61"/>
      <c r="N1284" s="61"/>
    </row>
    <row r="1285" spans="1:14" x14ac:dyDescent="0.25">
      <c r="A1285" s="61"/>
      <c r="B1285" s="61"/>
      <c r="C1285" s="61"/>
      <c r="D1285" s="61"/>
      <c r="E1285" s="61"/>
      <c r="F1285" s="61"/>
      <c r="G1285" s="61"/>
      <c r="H1285" s="61"/>
      <c r="I1285" s="61"/>
      <c r="J1285" s="61"/>
      <c r="K1285" s="61"/>
      <c r="L1285" s="61"/>
      <c r="M1285" s="61"/>
      <c r="N1285" s="61"/>
    </row>
    <row r="1286" spans="1:14" x14ac:dyDescent="0.25">
      <c r="A1286" s="61"/>
      <c r="B1286" s="61"/>
      <c r="C1286" s="61"/>
      <c r="D1286" s="61"/>
      <c r="E1286" s="61"/>
      <c r="F1286" s="61"/>
      <c r="G1286" s="61"/>
      <c r="H1286" s="61"/>
      <c r="I1286" s="61"/>
      <c r="J1286" s="61"/>
      <c r="K1286" s="61"/>
      <c r="L1286" s="61"/>
      <c r="M1286" s="61"/>
      <c r="N1286" s="61"/>
    </row>
    <row r="1287" spans="1:14" x14ac:dyDescent="0.25">
      <c r="A1287" s="61"/>
      <c r="B1287" s="61"/>
      <c r="C1287" s="61"/>
      <c r="D1287" s="61"/>
      <c r="E1287" s="61"/>
      <c r="F1287" s="61"/>
      <c r="G1287" s="61"/>
      <c r="H1287" s="61"/>
      <c r="I1287" s="61"/>
      <c r="J1287" s="61"/>
      <c r="K1287" s="61"/>
      <c r="L1287" s="61"/>
      <c r="M1287" s="61"/>
      <c r="N1287" s="61"/>
    </row>
    <row r="1288" spans="1:14" x14ac:dyDescent="0.25">
      <c r="A1288" s="61"/>
      <c r="B1288" s="61"/>
      <c r="C1288" s="61"/>
      <c r="D1288" s="61"/>
      <c r="E1288" s="61"/>
      <c r="F1288" s="61"/>
      <c r="G1288" s="61"/>
      <c r="H1288" s="61"/>
      <c r="I1288" s="61"/>
      <c r="J1288" s="61"/>
      <c r="K1288" s="61"/>
      <c r="L1288" s="61"/>
      <c r="M1288" s="61"/>
      <c r="N1288" s="61"/>
    </row>
    <row r="1289" spans="1:14" x14ac:dyDescent="0.25">
      <c r="A1289" s="61"/>
      <c r="B1289" s="61"/>
      <c r="C1289" s="61"/>
      <c r="D1289" s="61"/>
      <c r="E1289" s="61"/>
      <c r="F1289" s="61"/>
      <c r="G1289" s="61"/>
      <c r="H1289" s="61"/>
      <c r="I1289" s="61"/>
      <c r="J1289" s="61"/>
      <c r="K1289" s="61"/>
      <c r="L1289" s="61"/>
      <c r="M1289" s="61"/>
      <c r="N1289" s="61"/>
    </row>
    <row r="1290" spans="1:14" x14ac:dyDescent="0.25">
      <c r="A1290" s="61"/>
      <c r="B1290" s="61"/>
      <c r="C1290" s="61"/>
      <c r="D1290" s="61"/>
      <c r="E1290" s="61"/>
      <c r="F1290" s="61"/>
      <c r="G1290" s="61"/>
      <c r="H1290" s="61"/>
      <c r="I1290" s="61"/>
      <c r="J1290" s="61"/>
      <c r="K1290" s="61"/>
      <c r="L1290" s="61"/>
      <c r="M1290" s="61"/>
      <c r="N1290" s="61"/>
    </row>
    <row r="1291" spans="1:14" x14ac:dyDescent="0.25">
      <c r="A1291" s="61"/>
      <c r="B1291" s="61"/>
      <c r="C1291" s="61"/>
      <c r="D1291" s="61"/>
      <c r="E1291" s="61"/>
      <c r="F1291" s="61"/>
      <c r="G1291" s="61"/>
      <c r="H1291" s="61"/>
      <c r="I1291" s="61"/>
      <c r="J1291" s="61"/>
      <c r="K1291" s="61"/>
      <c r="L1291" s="61"/>
      <c r="M1291" s="61"/>
      <c r="N1291" s="61"/>
    </row>
    <row r="1292" spans="1:14" x14ac:dyDescent="0.25">
      <c r="A1292" s="61"/>
      <c r="B1292" s="61"/>
      <c r="C1292" s="61"/>
      <c r="D1292" s="61"/>
      <c r="E1292" s="61"/>
      <c r="F1292" s="61"/>
      <c r="G1292" s="61"/>
      <c r="H1292" s="61"/>
      <c r="I1292" s="61"/>
      <c r="J1292" s="61"/>
      <c r="K1292" s="61"/>
      <c r="L1292" s="61"/>
      <c r="M1292" s="61"/>
      <c r="N1292" s="61"/>
    </row>
    <row r="1293" spans="1:14" x14ac:dyDescent="0.25">
      <c r="A1293" s="61"/>
      <c r="B1293" s="61"/>
      <c r="C1293" s="61"/>
      <c r="D1293" s="61"/>
      <c r="E1293" s="61"/>
      <c r="F1293" s="61"/>
      <c r="G1293" s="61"/>
      <c r="H1293" s="61"/>
      <c r="I1293" s="61"/>
      <c r="J1293" s="61"/>
      <c r="K1293" s="61"/>
      <c r="L1293" s="61"/>
      <c r="M1293" s="61"/>
      <c r="N1293" s="61"/>
    </row>
    <row r="1294" spans="1:14" x14ac:dyDescent="0.25">
      <c r="A1294" s="61"/>
      <c r="B1294" s="61"/>
      <c r="C1294" s="61"/>
      <c r="D1294" s="61"/>
      <c r="E1294" s="61"/>
      <c r="F1294" s="61"/>
      <c r="G1294" s="61"/>
      <c r="H1294" s="61"/>
      <c r="I1294" s="61"/>
      <c r="J1294" s="61"/>
      <c r="K1294" s="61"/>
      <c r="L1294" s="61"/>
      <c r="M1294" s="61"/>
      <c r="N1294" s="61"/>
    </row>
    <row r="1295" spans="1:14" x14ac:dyDescent="0.25">
      <c r="A1295" s="61"/>
      <c r="B1295" s="61"/>
      <c r="C1295" s="61"/>
      <c r="D1295" s="61"/>
      <c r="E1295" s="61"/>
      <c r="F1295" s="61"/>
      <c r="G1295" s="61"/>
      <c r="H1295" s="61"/>
      <c r="I1295" s="61"/>
      <c r="J1295" s="61"/>
      <c r="K1295" s="61"/>
      <c r="L1295" s="61"/>
      <c r="M1295" s="61"/>
      <c r="N1295" s="61"/>
    </row>
    <row r="1296" spans="1:14" x14ac:dyDescent="0.25">
      <c r="A1296" s="61"/>
      <c r="B1296" s="61"/>
      <c r="C1296" s="61"/>
      <c r="D1296" s="61"/>
      <c r="E1296" s="61"/>
      <c r="F1296" s="61"/>
      <c r="G1296" s="61"/>
      <c r="H1296" s="61"/>
      <c r="I1296" s="61"/>
      <c r="J1296" s="61"/>
      <c r="K1296" s="61"/>
      <c r="L1296" s="61"/>
      <c r="M1296" s="61"/>
      <c r="N1296" s="61"/>
    </row>
    <row r="1297" spans="1:14" x14ac:dyDescent="0.25">
      <c r="A1297" s="61"/>
      <c r="B1297" s="61"/>
      <c r="C1297" s="61"/>
      <c r="D1297" s="61"/>
      <c r="E1297" s="61"/>
      <c r="F1297" s="61"/>
      <c r="G1297" s="61"/>
      <c r="H1297" s="61"/>
      <c r="I1297" s="61"/>
      <c r="J1297" s="61"/>
      <c r="K1297" s="61"/>
      <c r="L1297" s="61"/>
      <c r="M1297" s="61"/>
      <c r="N1297" s="61"/>
    </row>
    <row r="1298" spans="1:14" x14ac:dyDescent="0.25">
      <c r="A1298" s="61"/>
      <c r="B1298" s="61"/>
      <c r="C1298" s="61"/>
      <c r="D1298" s="61"/>
      <c r="E1298" s="61"/>
      <c r="F1298" s="61"/>
      <c r="G1298" s="61"/>
      <c r="H1298" s="61"/>
      <c r="I1298" s="61"/>
      <c r="J1298" s="61"/>
      <c r="K1298" s="61"/>
      <c r="L1298" s="61"/>
      <c r="M1298" s="61"/>
      <c r="N1298" s="61"/>
    </row>
    <row r="1299" spans="1:14" x14ac:dyDescent="0.25">
      <c r="A1299" s="61"/>
      <c r="B1299" s="61"/>
      <c r="C1299" s="61"/>
      <c r="D1299" s="61"/>
      <c r="E1299" s="61"/>
      <c r="F1299" s="61"/>
      <c r="G1299" s="61"/>
      <c r="H1299" s="61"/>
      <c r="I1299" s="61"/>
      <c r="J1299" s="61"/>
      <c r="K1299" s="61"/>
      <c r="L1299" s="61"/>
      <c r="M1299" s="61"/>
      <c r="N1299" s="61"/>
    </row>
    <row r="1300" spans="1:14" x14ac:dyDescent="0.25">
      <c r="A1300" s="61"/>
      <c r="B1300" s="61"/>
      <c r="C1300" s="61"/>
      <c r="D1300" s="61"/>
      <c r="E1300" s="61"/>
      <c r="F1300" s="61"/>
      <c r="G1300" s="61"/>
      <c r="H1300" s="61"/>
      <c r="I1300" s="61"/>
      <c r="J1300" s="61"/>
      <c r="K1300" s="61"/>
      <c r="L1300" s="61"/>
      <c r="M1300" s="61"/>
      <c r="N1300" s="61"/>
    </row>
    <row r="1301" spans="1:14" x14ac:dyDescent="0.25">
      <c r="A1301" s="61"/>
      <c r="B1301" s="61"/>
      <c r="C1301" s="61"/>
      <c r="D1301" s="61"/>
      <c r="E1301" s="61"/>
      <c r="F1301" s="61"/>
      <c r="G1301" s="61"/>
      <c r="H1301" s="61"/>
      <c r="I1301" s="61"/>
      <c r="J1301" s="61"/>
      <c r="K1301" s="61"/>
      <c r="L1301" s="61"/>
      <c r="M1301" s="61"/>
      <c r="N1301" s="61"/>
    </row>
    <row r="1302" spans="1:14" x14ac:dyDescent="0.25">
      <c r="A1302" s="61"/>
      <c r="B1302" s="61"/>
      <c r="C1302" s="61"/>
      <c r="D1302" s="61"/>
      <c r="E1302" s="61"/>
      <c r="F1302" s="61"/>
      <c r="G1302" s="61"/>
      <c r="H1302" s="61"/>
      <c r="I1302" s="61"/>
      <c r="J1302" s="61"/>
      <c r="K1302" s="61"/>
      <c r="L1302" s="61"/>
      <c r="M1302" s="61"/>
      <c r="N1302" s="61"/>
    </row>
    <row r="1303" spans="1:14" x14ac:dyDescent="0.25">
      <c r="A1303" s="61"/>
      <c r="B1303" s="61"/>
      <c r="C1303" s="61"/>
      <c r="D1303" s="61"/>
      <c r="E1303" s="61"/>
      <c r="F1303" s="61"/>
      <c r="G1303" s="61"/>
      <c r="H1303" s="61"/>
      <c r="I1303" s="61"/>
      <c r="J1303" s="61"/>
      <c r="K1303" s="61"/>
      <c r="L1303" s="61"/>
      <c r="M1303" s="61"/>
      <c r="N1303" s="61"/>
    </row>
    <row r="1304" spans="1:14" x14ac:dyDescent="0.25">
      <c r="A1304" s="61"/>
      <c r="B1304" s="61"/>
      <c r="C1304" s="61"/>
      <c r="D1304" s="61"/>
      <c r="E1304" s="61"/>
      <c r="F1304" s="61"/>
      <c r="G1304" s="61"/>
      <c r="H1304" s="61"/>
      <c r="I1304" s="61"/>
      <c r="J1304" s="61"/>
      <c r="K1304" s="61"/>
      <c r="L1304" s="61"/>
      <c r="M1304" s="61"/>
      <c r="N1304" s="61"/>
    </row>
    <row r="1305" spans="1:14" x14ac:dyDescent="0.25">
      <c r="A1305" s="61"/>
      <c r="B1305" s="61"/>
      <c r="C1305" s="61"/>
      <c r="D1305" s="61"/>
      <c r="E1305" s="61"/>
      <c r="F1305" s="61"/>
      <c r="G1305" s="61"/>
      <c r="H1305" s="61"/>
      <c r="I1305" s="61"/>
      <c r="J1305" s="61"/>
      <c r="K1305" s="61"/>
      <c r="L1305" s="61"/>
      <c r="M1305" s="61"/>
      <c r="N1305" s="61"/>
    </row>
    <row r="1306" spans="1:14" x14ac:dyDescent="0.25">
      <c r="A1306" s="61"/>
      <c r="B1306" s="61"/>
      <c r="C1306" s="61"/>
      <c r="D1306" s="61"/>
      <c r="E1306" s="61"/>
      <c r="F1306" s="61"/>
      <c r="G1306" s="61"/>
      <c r="H1306" s="61"/>
      <c r="I1306" s="61"/>
      <c r="J1306" s="61"/>
      <c r="K1306" s="61"/>
      <c r="L1306" s="61"/>
      <c r="M1306" s="61"/>
      <c r="N1306" s="61"/>
    </row>
    <row r="1307" spans="1:14" x14ac:dyDescent="0.25">
      <c r="A1307" s="61"/>
      <c r="B1307" s="61"/>
      <c r="C1307" s="61"/>
      <c r="D1307" s="61"/>
      <c r="E1307" s="61"/>
      <c r="F1307" s="61"/>
      <c r="G1307" s="61"/>
      <c r="H1307" s="61"/>
      <c r="I1307" s="61"/>
      <c r="J1307" s="61"/>
      <c r="K1307" s="61"/>
      <c r="L1307" s="61"/>
      <c r="M1307" s="61"/>
      <c r="N1307" s="61"/>
    </row>
    <row r="1308" spans="1:14" x14ac:dyDescent="0.25">
      <c r="A1308" s="61"/>
      <c r="B1308" s="61"/>
      <c r="C1308" s="61"/>
      <c r="D1308" s="61"/>
      <c r="E1308" s="61"/>
      <c r="F1308" s="61"/>
      <c r="G1308" s="61"/>
      <c r="H1308" s="61"/>
      <c r="I1308" s="61"/>
      <c r="J1308" s="61"/>
      <c r="K1308" s="61"/>
      <c r="L1308" s="61"/>
      <c r="M1308" s="61"/>
      <c r="N1308" s="61"/>
    </row>
    <row r="1309" spans="1:14" x14ac:dyDescent="0.25">
      <c r="A1309" s="61"/>
      <c r="B1309" s="61"/>
      <c r="C1309" s="61"/>
      <c r="D1309" s="61"/>
      <c r="E1309" s="61"/>
      <c r="F1309" s="61"/>
      <c r="G1309" s="61"/>
      <c r="H1309" s="61"/>
      <c r="I1309" s="61"/>
      <c r="J1309" s="61"/>
      <c r="K1309" s="61"/>
      <c r="L1309" s="61"/>
      <c r="M1309" s="61"/>
      <c r="N1309" s="61"/>
    </row>
    <row r="1310" spans="1:14" x14ac:dyDescent="0.25">
      <c r="A1310" s="61"/>
      <c r="B1310" s="61"/>
      <c r="C1310" s="61"/>
      <c r="D1310" s="61"/>
      <c r="E1310" s="61"/>
      <c r="F1310" s="61"/>
      <c r="G1310" s="61"/>
      <c r="H1310" s="61"/>
      <c r="I1310" s="61"/>
      <c r="J1310" s="61"/>
      <c r="K1310" s="61"/>
      <c r="L1310" s="61"/>
      <c r="M1310" s="61"/>
      <c r="N1310" s="61"/>
    </row>
    <row r="1311" spans="1:14" x14ac:dyDescent="0.25">
      <c r="A1311" s="61"/>
      <c r="B1311" s="61"/>
      <c r="C1311" s="61"/>
      <c r="D1311" s="61"/>
      <c r="E1311" s="61"/>
      <c r="F1311" s="61"/>
      <c r="G1311" s="61"/>
      <c r="H1311" s="61"/>
      <c r="I1311" s="61"/>
      <c r="J1311" s="61"/>
      <c r="K1311" s="61"/>
      <c r="L1311" s="61"/>
      <c r="M1311" s="61"/>
      <c r="N1311" s="61"/>
    </row>
    <row r="1312" spans="1:14" x14ac:dyDescent="0.25">
      <c r="A1312" s="61"/>
      <c r="B1312" s="61"/>
      <c r="C1312" s="61"/>
      <c r="D1312" s="61"/>
      <c r="E1312" s="61"/>
      <c r="F1312" s="61"/>
      <c r="G1312" s="61"/>
      <c r="H1312" s="61"/>
      <c r="I1312" s="61"/>
      <c r="J1312" s="61"/>
      <c r="K1312" s="61"/>
      <c r="L1312" s="61"/>
      <c r="M1312" s="61"/>
      <c r="N1312" s="61"/>
    </row>
    <row r="1313" spans="1:14" x14ac:dyDescent="0.25">
      <c r="A1313" s="61"/>
      <c r="B1313" s="61"/>
      <c r="C1313" s="61"/>
      <c r="D1313" s="61"/>
      <c r="E1313" s="61"/>
      <c r="F1313" s="61"/>
      <c r="G1313" s="61"/>
      <c r="H1313" s="61"/>
      <c r="I1313" s="61"/>
      <c r="J1313" s="61"/>
      <c r="K1313" s="61"/>
      <c r="L1313" s="61"/>
      <c r="M1313" s="61"/>
      <c r="N1313" s="61"/>
    </row>
    <row r="1314" spans="1:14" x14ac:dyDescent="0.25">
      <c r="A1314" s="61"/>
      <c r="B1314" s="61"/>
      <c r="C1314" s="61"/>
      <c r="D1314" s="61"/>
      <c r="E1314" s="61"/>
      <c r="F1314" s="61"/>
      <c r="G1314" s="61"/>
      <c r="H1314" s="61"/>
      <c r="I1314" s="61"/>
      <c r="J1314" s="61"/>
      <c r="K1314" s="61"/>
      <c r="L1314" s="61"/>
      <c r="M1314" s="61"/>
      <c r="N1314" s="61"/>
    </row>
    <row r="1315" spans="1:14" x14ac:dyDescent="0.25">
      <c r="A1315" s="61"/>
      <c r="B1315" s="61"/>
      <c r="C1315" s="61"/>
      <c r="D1315" s="61"/>
      <c r="E1315" s="61"/>
      <c r="F1315" s="61"/>
      <c r="G1315" s="61"/>
      <c r="H1315" s="61"/>
      <c r="I1315" s="61"/>
      <c r="J1315" s="61"/>
      <c r="K1315" s="61"/>
      <c r="L1315" s="61"/>
      <c r="M1315" s="61"/>
      <c r="N1315" s="61"/>
    </row>
    <row r="1316" spans="1:14" x14ac:dyDescent="0.25">
      <c r="A1316" s="61"/>
      <c r="B1316" s="61"/>
      <c r="C1316" s="61"/>
      <c r="D1316" s="61"/>
      <c r="E1316" s="61"/>
      <c r="F1316" s="61"/>
      <c r="G1316" s="61"/>
      <c r="H1316" s="61"/>
      <c r="I1316" s="61"/>
      <c r="J1316" s="61"/>
      <c r="K1316" s="61"/>
      <c r="L1316" s="61"/>
      <c r="M1316" s="61"/>
      <c r="N1316" s="61"/>
    </row>
    <row r="1317" spans="1:14" x14ac:dyDescent="0.25">
      <c r="A1317" s="61"/>
      <c r="B1317" s="61"/>
      <c r="C1317" s="61"/>
      <c r="D1317" s="61"/>
      <c r="E1317" s="61"/>
      <c r="F1317" s="61"/>
      <c r="G1317" s="61"/>
      <c r="H1317" s="61"/>
      <c r="I1317" s="61"/>
      <c r="J1317" s="61"/>
      <c r="K1317" s="61"/>
      <c r="L1317" s="61"/>
      <c r="M1317" s="61"/>
      <c r="N1317" s="61"/>
    </row>
    <row r="1318" spans="1:14" x14ac:dyDescent="0.25">
      <c r="A1318" s="61"/>
      <c r="B1318" s="61"/>
      <c r="C1318" s="61"/>
      <c r="D1318" s="61"/>
      <c r="E1318" s="61"/>
      <c r="F1318" s="61"/>
      <c r="G1318" s="61"/>
      <c r="H1318" s="61"/>
      <c r="I1318" s="61"/>
      <c r="J1318" s="61"/>
      <c r="K1318" s="61"/>
      <c r="L1318" s="61"/>
      <c r="M1318" s="61"/>
      <c r="N1318" s="61"/>
    </row>
    <row r="1319" spans="1:14" x14ac:dyDescent="0.25">
      <c r="A1319" s="61"/>
      <c r="B1319" s="61"/>
      <c r="C1319" s="61"/>
      <c r="D1319" s="61"/>
      <c r="E1319" s="61"/>
      <c r="F1319" s="61"/>
      <c r="G1319" s="61"/>
      <c r="H1319" s="61"/>
      <c r="I1319" s="61"/>
      <c r="J1319" s="61"/>
      <c r="K1319" s="61"/>
      <c r="L1319" s="61"/>
      <c r="M1319" s="61"/>
      <c r="N1319" s="61"/>
    </row>
    <row r="1320" spans="1:14" x14ac:dyDescent="0.25">
      <c r="A1320" s="61"/>
      <c r="B1320" s="61"/>
      <c r="C1320" s="61"/>
      <c r="D1320" s="61"/>
      <c r="E1320" s="61"/>
      <c r="F1320" s="61"/>
      <c r="G1320" s="61"/>
      <c r="H1320" s="61"/>
      <c r="I1320" s="61"/>
      <c r="J1320" s="61"/>
      <c r="K1320" s="61"/>
      <c r="L1320" s="61"/>
      <c r="M1320" s="61"/>
      <c r="N1320" s="61"/>
    </row>
    <row r="1321" spans="1:14" x14ac:dyDescent="0.25">
      <c r="A1321" s="61"/>
      <c r="B1321" s="61"/>
      <c r="C1321" s="61"/>
      <c r="D1321" s="61"/>
      <c r="E1321" s="61"/>
      <c r="F1321" s="61"/>
      <c r="G1321" s="61"/>
      <c r="H1321" s="61"/>
      <c r="I1321" s="61"/>
      <c r="J1321" s="61"/>
      <c r="K1321" s="61"/>
      <c r="L1321" s="61"/>
      <c r="M1321" s="61"/>
      <c r="N1321" s="61"/>
    </row>
    <row r="1322" spans="1:14" x14ac:dyDescent="0.25">
      <c r="A1322" s="61"/>
      <c r="B1322" s="61"/>
      <c r="C1322" s="61"/>
      <c r="D1322" s="61"/>
      <c r="E1322" s="61"/>
      <c r="F1322" s="61"/>
      <c r="G1322" s="61"/>
      <c r="H1322" s="61"/>
      <c r="I1322" s="61"/>
      <c r="J1322" s="61"/>
      <c r="K1322" s="61"/>
      <c r="L1322" s="61"/>
      <c r="M1322" s="61"/>
      <c r="N1322" s="61"/>
    </row>
    <row r="1323" spans="1:14" x14ac:dyDescent="0.25">
      <c r="A1323" s="61"/>
      <c r="B1323" s="61"/>
      <c r="C1323" s="61"/>
      <c r="D1323" s="61"/>
      <c r="E1323" s="61"/>
      <c r="F1323" s="61"/>
      <c r="G1323" s="61"/>
      <c r="H1323" s="61"/>
      <c r="I1323" s="61"/>
      <c r="J1323" s="61"/>
      <c r="K1323" s="61"/>
      <c r="L1323" s="61"/>
      <c r="M1323" s="61"/>
      <c r="N1323" s="61"/>
    </row>
    <row r="1324" spans="1:14" x14ac:dyDescent="0.25">
      <c r="A1324" s="61"/>
      <c r="B1324" s="61"/>
      <c r="C1324" s="61"/>
      <c r="D1324" s="61"/>
      <c r="E1324" s="61"/>
      <c r="F1324" s="61"/>
      <c r="G1324" s="61"/>
      <c r="H1324" s="61"/>
      <c r="I1324" s="61"/>
      <c r="J1324" s="61"/>
      <c r="K1324" s="61"/>
      <c r="L1324" s="61"/>
      <c r="M1324" s="61"/>
      <c r="N1324" s="61"/>
    </row>
    <row r="1325" spans="1:14" x14ac:dyDescent="0.25">
      <c r="A1325" s="61"/>
      <c r="B1325" s="61"/>
      <c r="C1325" s="61"/>
      <c r="D1325" s="61"/>
      <c r="E1325" s="61"/>
      <c r="F1325" s="61"/>
      <c r="G1325" s="61"/>
      <c r="H1325" s="61"/>
      <c r="I1325" s="61"/>
      <c r="J1325" s="61"/>
      <c r="K1325" s="61"/>
      <c r="L1325" s="61"/>
      <c r="M1325" s="61"/>
      <c r="N1325" s="61"/>
    </row>
    <row r="1326" spans="1:14" x14ac:dyDescent="0.25">
      <c r="A1326" s="61"/>
      <c r="B1326" s="61"/>
      <c r="C1326" s="61"/>
      <c r="D1326" s="61"/>
      <c r="E1326" s="61"/>
      <c r="F1326" s="61"/>
      <c r="G1326" s="61"/>
      <c r="H1326" s="61"/>
      <c r="I1326" s="61"/>
      <c r="J1326" s="61"/>
      <c r="K1326" s="61"/>
      <c r="L1326" s="61"/>
      <c r="M1326" s="61"/>
      <c r="N1326" s="61"/>
    </row>
    <row r="1327" spans="1:14" x14ac:dyDescent="0.25">
      <c r="A1327" s="61"/>
      <c r="B1327" s="61"/>
      <c r="C1327" s="61"/>
      <c r="D1327" s="61"/>
      <c r="E1327" s="61"/>
      <c r="F1327" s="61"/>
      <c r="G1327" s="61"/>
      <c r="H1327" s="61"/>
      <c r="I1327" s="61"/>
      <c r="J1327" s="61"/>
      <c r="K1327" s="61"/>
      <c r="L1327" s="61"/>
      <c r="M1327" s="61"/>
      <c r="N1327" s="61"/>
    </row>
    <row r="1328" spans="1:14" x14ac:dyDescent="0.25">
      <c r="A1328" s="61"/>
      <c r="B1328" s="61"/>
      <c r="C1328" s="61"/>
      <c r="D1328" s="61"/>
      <c r="E1328" s="61"/>
      <c r="F1328" s="61"/>
      <c r="G1328" s="61"/>
      <c r="H1328" s="61"/>
      <c r="I1328" s="61"/>
      <c r="J1328" s="61"/>
      <c r="K1328" s="61"/>
      <c r="L1328" s="61"/>
      <c r="M1328" s="61"/>
      <c r="N1328" s="61"/>
    </row>
    <row r="1329" spans="1:14" x14ac:dyDescent="0.25">
      <c r="A1329" s="61"/>
      <c r="B1329" s="61"/>
      <c r="C1329" s="61"/>
      <c r="D1329" s="61"/>
      <c r="E1329" s="61"/>
      <c r="F1329" s="61"/>
      <c r="G1329" s="61"/>
      <c r="H1329" s="61"/>
      <c r="I1329" s="61"/>
      <c r="J1329" s="61"/>
      <c r="K1329" s="61"/>
      <c r="L1329" s="61"/>
      <c r="M1329" s="61"/>
      <c r="N1329" s="61"/>
    </row>
    <row r="1330" spans="1:14" x14ac:dyDescent="0.25">
      <c r="A1330" s="61"/>
      <c r="B1330" s="61"/>
      <c r="C1330" s="61"/>
      <c r="D1330" s="61"/>
      <c r="E1330" s="61"/>
      <c r="F1330" s="61"/>
      <c r="G1330" s="61"/>
      <c r="H1330" s="61"/>
      <c r="I1330" s="61"/>
      <c r="J1330" s="61"/>
      <c r="K1330" s="61"/>
      <c r="L1330" s="61"/>
      <c r="M1330" s="61"/>
      <c r="N1330" s="61"/>
    </row>
    <row r="1331" spans="1:14" x14ac:dyDescent="0.25">
      <c r="A1331" s="61"/>
      <c r="B1331" s="61"/>
      <c r="C1331" s="61"/>
      <c r="D1331" s="61"/>
      <c r="E1331" s="61"/>
      <c r="F1331" s="61"/>
      <c r="G1331" s="61"/>
      <c r="H1331" s="61"/>
      <c r="I1331" s="61"/>
      <c r="J1331" s="61"/>
      <c r="K1331" s="61"/>
      <c r="L1331" s="61"/>
      <c r="M1331" s="61"/>
      <c r="N1331" s="61"/>
    </row>
    <row r="1332" spans="1:14" x14ac:dyDescent="0.25">
      <c r="A1332" s="61"/>
      <c r="B1332" s="61"/>
      <c r="C1332" s="61"/>
      <c r="D1332" s="61"/>
      <c r="E1332" s="61"/>
      <c r="F1332" s="61"/>
      <c r="G1332" s="61"/>
      <c r="H1332" s="61"/>
      <c r="I1332" s="61"/>
      <c r="J1332" s="61"/>
      <c r="K1332" s="61"/>
      <c r="L1332" s="61"/>
      <c r="M1332" s="61"/>
      <c r="N1332" s="61"/>
    </row>
    <row r="1333" spans="1:14" x14ac:dyDescent="0.25">
      <c r="A1333" s="61"/>
      <c r="B1333" s="61"/>
      <c r="C1333" s="61"/>
      <c r="D1333" s="61"/>
      <c r="E1333" s="61"/>
      <c r="F1333" s="61"/>
      <c r="G1333" s="61"/>
      <c r="H1333" s="61"/>
      <c r="I1333" s="61"/>
      <c r="J1333" s="61"/>
      <c r="K1333" s="61"/>
      <c r="L1333" s="61"/>
      <c r="M1333" s="61"/>
      <c r="N1333" s="61"/>
    </row>
    <row r="1334" spans="1:14" x14ac:dyDescent="0.25">
      <c r="A1334" s="61"/>
      <c r="B1334" s="61"/>
      <c r="C1334" s="61"/>
      <c r="D1334" s="61"/>
      <c r="E1334" s="61"/>
      <c r="F1334" s="61"/>
      <c r="G1334" s="61"/>
      <c r="H1334" s="61"/>
      <c r="I1334" s="61"/>
      <c r="J1334" s="61"/>
      <c r="K1334" s="61"/>
      <c r="L1334" s="61"/>
      <c r="M1334" s="61"/>
      <c r="N1334" s="61"/>
    </row>
    <row r="1335" spans="1:14" x14ac:dyDescent="0.25">
      <c r="A1335" s="61"/>
      <c r="B1335" s="61"/>
      <c r="C1335" s="61"/>
      <c r="D1335" s="61"/>
      <c r="E1335" s="61"/>
      <c r="F1335" s="61"/>
      <c r="G1335" s="61"/>
      <c r="H1335" s="61"/>
      <c r="I1335" s="61"/>
      <c r="J1335" s="61"/>
      <c r="K1335" s="61"/>
      <c r="L1335" s="61"/>
      <c r="M1335" s="61"/>
      <c r="N1335" s="61"/>
    </row>
    <row r="1336" spans="1:14" x14ac:dyDescent="0.25">
      <c r="A1336" s="61"/>
      <c r="B1336" s="61"/>
      <c r="C1336" s="61"/>
      <c r="D1336" s="61"/>
      <c r="E1336" s="61"/>
      <c r="F1336" s="61"/>
      <c r="G1336" s="61"/>
      <c r="H1336" s="61"/>
      <c r="I1336" s="61"/>
      <c r="J1336" s="61"/>
      <c r="K1336" s="61"/>
      <c r="L1336" s="61"/>
      <c r="M1336" s="61"/>
      <c r="N1336" s="61"/>
    </row>
    <row r="1337" spans="1:14" x14ac:dyDescent="0.25">
      <c r="A1337" s="61"/>
      <c r="B1337" s="61"/>
      <c r="C1337" s="61"/>
      <c r="D1337" s="61"/>
      <c r="E1337" s="61"/>
      <c r="F1337" s="61"/>
      <c r="G1337" s="61"/>
      <c r="H1337" s="61"/>
      <c r="I1337" s="61"/>
      <c r="J1337" s="61"/>
      <c r="K1337" s="61"/>
      <c r="L1337" s="61"/>
      <c r="M1337" s="61"/>
      <c r="N1337" s="61"/>
    </row>
    <row r="1338" spans="1:14" x14ac:dyDescent="0.25">
      <c r="A1338" s="61"/>
      <c r="B1338" s="61"/>
      <c r="C1338" s="61"/>
      <c r="D1338" s="61"/>
      <c r="E1338" s="61"/>
      <c r="F1338" s="61"/>
      <c r="G1338" s="61"/>
      <c r="H1338" s="61"/>
      <c r="I1338" s="61"/>
      <c r="J1338" s="61"/>
      <c r="K1338" s="61"/>
      <c r="L1338" s="61"/>
      <c r="M1338" s="61"/>
      <c r="N1338" s="61"/>
    </row>
    <row r="1339" spans="1:14" x14ac:dyDescent="0.25">
      <c r="A1339" s="61"/>
      <c r="B1339" s="61"/>
      <c r="C1339" s="61"/>
      <c r="D1339" s="61"/>
      <c r="E1339" s="61"/>
      <c r="F1339" s="61"/>
      <c r="G1339" s="61"/>
      <c r="H1339" s="61"/>
      <c r="I1339" s="61"/>
      <c r="J1339" s="61"/>
      <c r="K1339" s="61"/>
      <c r="L1339" s="61"/>
      <c r="M1339" s="61"/>
      <c r="N1339" s="61"/>
    </row>
    <row r="1340" spans="1:14" x14ac:dyDescent="0.25">
      <c r="A1340" s="61"/>
      <c r="B1340" s="61"/>
      <c r="C1340" s="61"/>
      <c r="D1340" s="61"/>
      <c r="E1340" s="61"/>
      <c r="F1340" s="61"/>
      <c r="G1340" s="61"/>
      <c r="H1340" s="61"/>
      <c r="I1340" s="61"/>
      <c r="J1340" s="61"/>
      <c r="K1340" s="61"/>
      <c r="L1340" s="61"/>
      <c r="M1340" s="61"/>
      <c r="N1340" s="61"/>
    </row>
    <row r="1341" spans="1:14" x14ac:dyDescent="0.25">
      <c r="A1341" s="61"/>
      <c r="B1341" s="61"/>
      <c r="C1341" s="61"/>
      <c r="D1341" s="61"/>
      <c r="E1341" s="61"/>
      <c r="F1341" s="61"/>
      <c r="G1341" s="61"/>
      <c r="H1341" s="61"/>
      <c r="I1341" s="61"/>
      <c r="J1341" s="61"/>
      <c r="K1341" s="61"/>
      <c r="L1341" s="61"/>
      <c r="M1341" s="61"/>
      <c r="N1341" s="61"/>
    </row>
    <row r="1342" spans="1:14" x14ac:dyDescent="0.25">
      <c r="A1342" s="61"/>
      <c r="B1342" s="61"/>
      <c r="C1342" s="61"/>
      <c r="D1342" s="61"/>
      <c r="E1342" s="61"/>
      <c r="F1342" s="61"/>
      <c r="G1342" s="61"/>
      <c r="H1342" s="61"/>
      <c r="I1342" s="61"/>
      <c r="J1342" s="61"/>
      <c r="K1342" s="61"/>
      <c r="L1342" s="61"/>
      <c r="M1342" s="61"/>
      <c r="N1342" s="61"/>
    </row>
    <row r="1343" spans="1:14" x14ac:dyDescent="0.25">
      <c r="A1343" s="61"/>
      <c r="B1343" s="61"/>
      <c r="C1343" s="61"/>
      <c r="D1343" s="61"/>
      <c r="E1343" s="61"/>
      <c r="F1343" s="61"/>
      <c r="G1343" s="61"/>
      <c r="H1343" s="61"/>
      <c r="I1343" s="61"/>
      <c r="J1343" s="61"/>
      <c r="K1343" s="61"/>
      <c r="L1343" s="61"/>
      <c r="M1343" s="61"/>
      <c r="N1343" s="61"/>
    </row>
    <row r="1344" spans="1:14" x14ac:dyDescent="0.25">
      <c r="A1344" s="61"/>
      <c r="B1344" s="61"/>
      <c r="C1344" s="61"/>
      <c r="D1344" s="61"/>
      <c r="E1344" s="61"/>
      <c r="F1344" s="61"/>
      <c r="G1344" s="61"/>
      <c r="H1344" s="61"/>
      <c r="I1344" s="61"/>
      <c r="J1344" s="61"/>
      <c r="K1344" s="61"/>
      <c r="L1344" s="61"/>
      <c r="M1344" s="61"/>
      <c r="N1344" s="61"/>
    </row>
    <row r="1345" spans="1:14" x14ac:dyDescent="0.25">
      <c r="A1345" s="61"/>
      <c r="B1345" s="61"/>
      <c r="C1345" s="61"/>
      <c r="D1345" s="61"/>
      <c r="E1345" s="61"/>
      <c r="F1345" s="61"/>
      <c r="G1345" s="61"/>
      <c r="H1345" s="61"/>
      <c r="I1345" s="61"/>
      <c r="J1345" s="61"/>
      <c r="K1345" s="61"/>
      <c r="L1345" s="61"/>
      <c r="M1345" s="61"/>
      <c r="N1345" s="61"/>
    </row>
    <row r="1346" spans="1:14" x14ac:dyDescent="0.25">
      <c r="A1346" s="61"/>
      <c r="B1346" s="61"/>
      <c r="C1346" s="61"/>
      <c r="D1346" s="61"/>
      <c r="E1346" s="61"/>
      <c r="F1346" s="61"/>
      <c r="G1346" s="61"/>
      <c r="H1346" s="61"/>
      <c r="I1346" s="61"/>
      <c r="J1346" s="61"/>
      <c r="K1346" s="61"/>
      <c r="L1346" s="61"/>
      <c r="M1346" s="61"/>
      <c r="N1346" s="61"/>
    </row>
    <row r="1347" spans="1:14" x14ac:dyDescent="0.25">
      <c r="A1347" s="61"/>
      <c r="B1347" s="61"/>
      <c r="C1347" s="61"/>
      <c r="D1347" s="61"/>
      <c r="E1347" s="61"/>
      <c r="F1347" s="61"/>
      <c r="G1347" s="61"/>
      <c r="H1347" s="61"/>
      <c r="I1347" s="61"/>
      <c r="J1347" s="61"/>
      <c r="K1347" s="61"/>
      <c r="L1347" s="61"/>
      <c r="M1347" s="61"/>
      <c r="N1347" s="61"/>
    </row>
    <row r="1348" spans="1:14" x14ac:dyDescent="0.25">
      <c r="A1348" s="61"/>
      <c r="E1348" s="61"/>
      <c r="F1348" s="61"/>
      <c r="G1348" s="61"/>
      <c r="H1348" s="61"/>
      <c r="I1348" s="61"/>
      <c r="J1348" s="61"/>
      <c r="K1348" s="61"/>
      <c r="L1348" s="61"/>
      <c r="M1348" s="61"/>
      <c r="N1348" s="61"/>
    </row>
    <row r="1349" spans="1:14" x14ac:dyDescent="0.25">
      <c r="A1349" s="61"/>
      <c r="J1349" s="61"/>
      <c r="K1349" s="61"/>
      <c r="L1349" s="61"/>
      <c r="M1349" s="61"/>
      <c r="N1349" s="61"/>
    </row>
    <row r="1350" spans="1:14" x14ac:dyDescent="0.25">
      <c r="A1350" s="61"/>
      <c r="J1350" s="61"/>
      <c r="K1350" s="61"/>
      <c r="L1350" s="61"/>
      <c r="M1350" s="61"/>
      <c r="N1350" s="61"/>
    </row>
    <row r="1351" spans="1:14" x14ac:dyDescent="0.25">
      <c r="A1351" s="61"/>
      <c r="J1351" s="61"/>
      <c r="K1351" s="61"/>
      <c r="L1351" s="61"/>
      <c r="M1351" s="61"/>
      <c r="N1351" s="61"/>
    </row>
    <row r="1352" spans="1:14" x14ac:dyDescent="0.25">
      <c r="A1352" s="61"/>
      <c r="J1352" s="61"/>
      <c r="K1352" s="61"/>
      <c r="L1352" s="61"/>
      <c r="M1352" s="61"/>
      <c r="N1352" s="61"/>
    </row>
    <row r="1353" spans="1:14" x14ac:dyDescent="0.25">
      <c r="A1353" s="61"/>
      <c r="J1353" s="61"/>
      <c r="K1353" s="61"/>
      <c r="L1353" s="61"/>
      <c r="M1353" s="61"/>
      <c r="N1353" s="61"/>
    </row>
    <row r="1354" spans="1:14" x14ac:dyDescent="0.25">
      <c r="A1354" s="61"/>
      <c r="J1354" s="61"/>
      <c r="K1354" s="61"/>
      <c r="L1354" s="61"/>
      <c r="M1354" s="61"/>
      <c r="N1354" s="61"/>
    </row>
    <row r="1355" spans="1:14" x14ac:dyDescent="0.25">
      <c r="A1355" s="61"/>
      <c r="J1355" s="61"/>
      <c r="K1355" s="61"/>
      <c r="L1355" s="61"/>
      <c r="M1355" s="61"/>
      <c r="N1355" s="61"/>
    </row>
    <row r="1356" spans="1:14" x14ac:dyDescent="0.25">
      <c r="A1356" s="61"/>
      <c r="J1356" s="61"/>
      <c r="K1356" s="61"/>
      <c r="L1356" s="61"/>
      <c r="M1356" s="61"/>
      <c r="N1356" s="61"/>
    </row>
    <row r="1357" spans="1:14" x14ac:dyDescent="0.25">
      <c r="A1357" s="61"/>
      <c r="J1357" s="61"/>
      <c r="K1357" s="61"/>
      <c r="L1357" s="61"/>
      <c r="M1357" s="61"/>
      <c r="N1357" s="61"/>
    </row>
    <row r="1358" spans="1:14" x14ac:dyDescent="0.25">
      <c r="A1358" s="61"/>
      <c r="J1358" s="61"/>
      <c r="K1358" s="61"/>
      <c r="L1358" s="61"/>
      <c r="M1358" s="61"/>
      <c r="N1358" s="61"/>
    </row>
    <row r="1359" spans="1:14" x14ac:dyDescent="0.25">
      <c r="A1359" s="61"/>
      <c r="J1359" s="61"/>
      <c r="K1359" s="61"/>
      <c r="L1359" s="61"/>
      <c r="M1359" s="61"/>
      <c r="N1359" s="61"/>
    </row>
    <row r="1360" spans="1:14" x14ac:dyDescent="0.25">
      <c r="A1360" s="61"/>
      <c r="J1360" s="61"/>
      <c r="K1360" s="61"/>
      <c r="L1360" s="61"/>
      <c r="M1360" s="61"/>
      <c r="N1360" s="61"/>
    </row>
    <row r="1361" spans="1:14" x14ac:dyDescent="0.25">
      <c r="A1361" s="61"/>
      <c r="J1361" s="61"/>
      <c r="K1361" s="61"/>
      <c r="L1361" s="61"/>
      <c r="M1361" s="61"/>
      <c r="N1361" s="61"/>
    </row>
    <row r="1362" spans="1:14" x14ac:dyDescent="0.25">
      <c r="L1362" s="61"/>
      <c r="M1362" s="61"/>
      <c r="N1362" s="61"/>
    </row>
    <row r="1363" spans="1:14" x14ac:dyDescent="0.25">
      <c r="L1363" s="61"/>
      <c r="M1363" s="61"/>
      <c r="N1363" s="61"/>
    </row>
    <row r="1364" spans="1:14" x14ac:dyDescent="0.25">
      <c r="L1364" s="61"/>
      <c r="M1364" s="61"/>
      <c r="N1364" s="61"/>
    </row>
    <row r="1365" spans="1:14" x14ac:dyDescent="0.25">
      <c r="L1365" s="61"/>
      <c r="M1365" s="61"/>
      <c r="N1365" s="61"/>
    </row>
    <row r="1366" spans="1:14" x14ac:dyDescent="0.25">
      <c r="L1366" s="61"/>
      <c r="M1366" s="61"/>
      <c r="N1366" s="61"/>
    </row>
    <row r="1367" spans="1:14" x14ac:dyDescent="0.25">
      <c r="L1367" s="61"/>
      <c r="M1367" s="61"/>
      <c r="N1367" s="61"/>
    </row>
    <row r="1368" spans="1:14" x14ac:dyDescent="0.25">
      <c r="L1368" s="61"/>
      <c r="M1368" s="61"/>
      <c r="N1368" s="61"/>
    </row>
  </sheetData>
  <sheetProtection selectLockedCells="1"/>
  <mergeCells count="42">
    <mergeCell ref="B7:C7"/>
    <mergeCell ref="D7:E7"/>
    <mergeCell ref="B13:C13"/>
    <mergeCell ref="D13:E13"/>
    <mergeCell ref="B14:C14"/>
    <mergeCell ref="D14:E14"/>
    <mergeCell ref="D12:E12"/>
    <mergeCell ref="B12:C12"/>
    <mergeCell ref="D11:E11"/>
    <mergeCell ref="F92:G92"/>
    <mergeCell ref="B49:H49"/>
    <mergeCell ref="B29:E29"/>
    <mergeCell ref="B83:D83"/>
    <mergeCell ref="B81:G81"/>
    <mergeCell ref="B33:F33"/>
    <mergeCell ref="B92:C92"/>
    <mergeCell ref="B16:C16"/>
    <mergeCell ref="D16:E16"/>
    <mergeCell ref="B17:C17"/>
    <mergeCell ref="D17:E17"/>
    <mergeCell ref="B94:D94"/>
    <mergeCell ref="B18:C18"/>
    <mergeCell ref="B19:C19"/>
    <mergeCell ref="B20:C20"/>
    <mergeCell ref="D19:E19"/>
    <mergeCell ref="D20:E20"/>
    <mergeCell ref="D18:E18"/>
    <mergeCell ref="B2:M2"/>
    <mergeCell ref="B6:C6"/>
    <mergeCell ref="D6:E6"/>
    <mergeCell ref="B4:E4"/>
    <mergeCell ref="B5:C5"/>
    <mergeCell ref="D5:E5"/>
    <mergeCell ref="B15:C15"/>
    <mergeCell ref="D15:E15"/>
    <mergeCell ref="B8:C8"/>
    <mergeCell ref="B9:C9"/>
    <mergeCell ref="B10:C10"/>
    <mergeCell ref="B11:C11"/>
    <mergeCell ref="D8:E8"/>
    <mergeCell ref="D9:E9"/>
    <mergeCell ref="D10:E10"/>
  </mergeCells>
  <phoneticPr fontId="8" type="noConversion"/>
  <conditionalFormatting sqref="H36:L46 G31:K31 D31:E31">
    <cfRule type="containsErrors" dxfId="0" priority="1">
      <formula>ISERROR(D31)</formula>
    </cfRule>
  </conditionalFormatting>
  <dataValidations count="7">
    <dataValidation type="list" allowBlank="1" showInputMessage="1" showErrorMessage="1" sqref="C35">
      <formula1>LPDAreas_SpaceBySpace</formula1>
    </dataValidation>
    <dataValidation type="list" allowBlank="1" showInputMessage="1" showErrorMessage="1" sqref="G35:G46">
      <formula1>CoolType</formula1>
    </dataValidation>
    <dataValidation type="list" allowBlank="1" showInputMessage="1" showErrorMessage="1" sqref="B31">
      <formula1>LPD_BuildingAreaMethod</formula1>
    </dataValidation>
    <dataValidation allowBlank="1" showInputMessage="1" showErrorMessage="1" error="This value has to be a valid account number. There should be 5 numbers a - symbol and 5 numbers in your account code or 11111-11111 as an example." sqref="D8:E8"/>
    <dataValidation type="list" showInputMessage="1" showErrorMessage="1" sqref="B58:B80">
      <formula1>$B$36:$B$46</formula1>
    </dataValidation>
    <dataValidation type="list" allowBlank="1" showInputMessage="1" showErrorMessage="1" sqref="F31">
      <formula1>CoolType</formula1>
    </dataValidation>
    <dataValidation type="list" allowBlank="1" showInputMessage="1" showErrorMessage="1" sqref="C36:C46">
      <formula1>LPD_SpaceBySpaceMethod</formula1>
    </dataValidation>
  </dataValidations>
  <hyperlinks>
    <hyperlink ref="O4" location="Manual!A1" display="For instructions, see the Users Guide in the &quot;Manual&quot; sheet."/>
  </hyperlinks>
  <pageMargins left="0.7" right="0.7" top="0.5" bottom="0.75" header="0.3" footer="0.3"/>
  <pageSetup scale="51" orientation="landscape" r:id="rId1"/>
  <rowBreaks count="1" manualBreakCount="1">
    <brk id="48" max="1638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'02 Interior User Input'!$B$4:$B$30</xm:f>
          </x14:formula1>
          <xm:sqref>D18:E18</xm:sqref>
        </x14:dataValidation>
        <x14:dataValidation type="list" allowBlank="1" showInputMessage="1" showErrorMessage="1">
          <x14:formula1>
            <xm:f>'Lookup Tables'!$B$4:$B$6</xm:f>
          </x14:formula1>
          <xm:sqref>D17:E17</xm:sqref>
        </x14:dataValidation>
        <x14:dataValidation type="list" allowBlank="1" showInputMessage="1" showErrorMessage="1">
          <x14:formula1>
            <xm:f>'Lookup Tables'!$B$10:$B$16</xm:f>
          </x14:formula1>
          <xm:sqref>D13:E13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pageSetUpPr fitToPage="1"/>
  </sheetPr>
  <dimension ref="A1:J29"/>
  <sheetViews>
    <sheetView zoomScale="80" zoomScaleNormal="80" workbookViewId="0"/>
  </sheetViews>
  <sheetFormatPr defaultRowHeight="15" x14ac:dyDescent="0.25"/>
  <cols>
    <col min="1" max="1" width="4" style="1" customWidth="1"/>
    <col min="2" max="2" width="31.5703125" style="1" bestFit="1" customWidth="1"/>
    <col min="3" max="3" width="10.140625" style="1" customWidth="1"/>
    <col min="4" max="4" width="4.5703125" style="1" bestFit="1" customWidth="1"/>
    <col min="5" max="5" width="9.140625" style="1"/>
    <col min="6" max="6" width="15" style="1" customWidth="1"/>
    <col min="7" max="7" width="70.42578125" style="1" customWidth="1"/>
    <col min="8" max="8" width="13.140625" style="1" bestFit="1" customWidth="1"/>
    <col min="9" max="9" width="9.140625" style="1"/>
    <col min="10" max="10" width="45.42578125" style="1" customWidth="1"/>
    <col min="11" max="11" width="9.140625" style="1"/>
    <col min="12" max="12" width="11.28515625" style="1" bestFit="1" customWidth="1"/>
    <col min="13" max="13" width="10" style="1" bestFit="1" customWidth="1"/>
    <col min="14" max="16384" width="9.140625" style="1"/>
  </cols>
  <sheetData>
    <row r="1" spans="1:10" x14ac:dyDescent="0.25">
      <c r="B1" s="13"/>
    </row>
    <row r="2" spans="1:10" x14ac:dyDescent="0.25">
      <c r="A2" s="13"/>
      <c r="B2" s="495" t="s">
        <v>2560</v>
      </c>
      <c r="C2" s="495"/>
      <c r="D2" s="495"/>
      <c r="E2" s="13"/>
      <c r="F2" s="495" t="s">
        <v>2561</v>
      </c>
      <c r="G2" s="495"/>
      <c r="H2" s="495"/>
      <c r="I2" s="13"/>
      <c r="J2" s="14"/>
    </row>
    <row r="3" spans="1:10" x14ac:dyDescent="0.25">
      <c r="B3" s="249" t="s">
        <v>1698</v>
      </c>
      <c r="C3" s="249" t="s">
        <v>2070</v>
      </c>
      <c r="D3" s="249" t="s">
        <v>1703</v>
      </c>
      <c r="F3" s="15" t="s">
        <v>2071</v>
      </c>
      <c r="G3" s="16" t="s">
        <v>2072</v>
      </c>
      <c r="H3" s="17" t="s">
        <v>2073</v>
      </c>
    </row>
    <row r="4" spans="1:10" x14ac:dyDescent="0.25">
      <c r="B4" s="250" t="s">
        <v>2113</v>
      </c>
      <c r="C4" s="27">
        <v>3083</v>
      </c>
      <c r="D4" s="28">
        <v>0.47120000000000001</v>
      </c>
      <c r="E4" s="338"/>
      <c r="F4" s="20" t="s">
        <v>818</v>
      </c>
      <c r="G4" s="21" t="s">
        <v>1538</v>
      </c>
      <c r="H4" s="2" t="s">
        <v>1538</v>
      </c>
    </row>
    <row r="5" spans="1:10" x14ac:dyDescent="0.25">
      <c r="B5" s="250" t="s">
        <v>2056</v>
      </c>
      <c r="C5" s="27">
        <v>1968</v>
      </c>
      <c r="D5" s="28">
        <v>0.47120000000000001</v>
      </c>
      <c r="E5" s="338"/>
      <c r="F5" s="20" t="s">
        <v>819</v>
      </c>
      <c r="G5" s="21" t="s">
        <v>1538</v>
      </c>
      <c r="H5" s="2" t="s">
        <v>1538</v>
      </c>
    </row>
    <row r="6" spans="1:10" x14ac:dyDescent="0.25">
      <c r="B6" s="250" t="s">
        <v>2155</v>
      </c>
      <c r="C6" s="27">
        <v>1240</v>
      </c>
      <c r="D6" s="28">
        <v>0.2356</v>
      </c>
      <c r="E6" s="338"/>
      <c r="F6" s="20" t="s">
        <v>820</v>
      </c>
      <c r="G6" s="21" t="s">
        <v>1538</v>
      </c>
      <c r="H6" s="2" t="s">
        <v>1538</v>
      </c>
    </row>
    <row r="7" spans="1:10" x14ac:dyDescent="0.25">
      <c r="B7" s="250" t="s">
        <v>2156</v>
      </c>
      <c r="C7" s="27">
        <v>1784</v>
      </c>
      <c r="D7" s="28">
        <v>0.5776</v>
      </c>
      <c r="E7" s="338"/>
      <c r="F7" s="20" t="s">
        <v>821</v>
      </c>
      <c r="G7" s="21" t="s">
        <v>1538</v>
      </c>
      <c r="H7" s="2" t="s">
        <v>1538</v>
      </c>
    </row>
    <row r="8" spans="1:10" x14ac:dyDescent="0.25">
      <c r="B8" s="250" t="s">
        <v>1705</v>
      </c>
      <c r="C8" s="27">
        <v>3542</v>
      </c>
      <c r="D8" s="28">
        <v>0.66120000000000001</v>
      </c>
      <c r="E8" s="338"/>
      <c r="F8" s="20" t="s">
        <v>822</v>
      </c>
      <c r="G8" s="21" t="s">
        <v>1538</v>
      </c>
      <c r="H8" s="2" t="s">
        <v>1538</v>
      </c>
    </row>
    <row r="9" spans="1:10" x14ac:dyDescent="0.25">
      <c r="B9" s="250" t="s">
        <v>2157</v>
      </c>
      <c r="C9" s="27">
        <v>2442</v>
      </c>
      <c r="D9" s="28">
        <v>0.55479999999999996</v>
      </c>
      <c r="E9" s="338"/>
      <c r="F9" s="20" t="s">
        <v>823</v>
      </c>
      <c r="G9" s="21" t="s">
        <v>1538</v>
      </c>
      <c r="H9" s="2" t="s">
        <v>1538</v>
      </c>
    </row>
    <row r="10" spans="1:10" x14ac:dyDescent="0.25">
      <c r="B10" s="250" t="s">
        <v>2057</v>
      </c>
      <c r="C10" s="27">
        <v>3938</v>
      </c>
      <c r="D10" s="28">
        <v>0.6080000000000001</v>
      </c>
      <c r="E10" s="338"/>
      <c r="F10" s="20" t="s">
        <v>824</v>
      </c>
      <c r="G10" s="21" t="s">
        <v>1538</v>
      </c>
      <c r="H10" s="2" t="s">
        <v>1538</v>
      </c>
    </row>
    <row r="11" spans="1:10" x14ac:dyDescent="0.25">
      <c r="B11" s="250" t="s">
        <v>2114</v>
      </c>
      <c r="C11" s="27">
        <v>2171</v>
      </c>
      <c r="D11" s="28">
        <v>0.43319999999999997</v>
      </c>
      <c r="E11" s="338"/>
      <c r="F11" s="20" t="s">
        <v>825</v>
      </c>
      <c r="G11" s="21" t="s">
        <v>1538</v>
      </c>
      <c r="H11" s="2" t="s">
        <v>1538</v>
      </c>
    </row>
    <row r="12" spans="1:10" x14ac:dyDescent="0.25">
      <c r="B12" s="250" t="s">
        <v>2115</v>
      </c>
      <c r="C12" s="27">
        <v>3595</v>
      </c>
      <c r="D12" s="28">
        <v>0.43319999999999997</v>
      </c>
      <c r="E12" s="338"/>
      <c r="F12" s="20" t="s">
        <v>826</v>
      </c>
      <c r="G12" s="21" t="s">
        <v>1538</v>
      </c>
      <c r="H12" s="2" t="s">
        <v>1538</v>
      </c>
    </row>
    <row r="13" spans="1:10" x14ac:dyDescent="0.25">
      <c r="B13" s="250" t="s">
        <v>2116</v>
      </c>
      <c r="C13" s="27">
        <v>6631</v>
      </c>
      <c r="D13" s="28">
        <v>0.43319999999999997</v>
      </c>
      <c r="E13" s="338"/>
      <c r="F13" s="20" t="s">
        <v>827</v>
      </c>
      <c r="G13" s="21" t="s">
        <v>1538</v>
      </c>
      <c r="H13" s="2" t="s">
        <v>1538</v>
      </c>
    </row>
    <row r="14" spans="1:10" x14ac:dyDescent="0.25">
      <c r="B14" s="250" t="s">
        <v>2058</v>
      </c>
      <c r="C14" s="27">
        <v>1950</v>
      </c>
      <c r="D14" s="28">
        <v>0.47120000000000001</v>
      </c>
      <c r="E14" s="338"/>
      <c r="F14" s="20" t="s">
        <v>828</v>
      </c>
      <c r="G14" s="21" t="s">
        <v>1538</v>
      </c>
      <c r="H14" s="2" t="s">
        <v>1538</v>
      </c>
    </row>
    <row r="15" spans="1:10" x14ac:dyDescent="0.25">
      <c r="B15" s="250" t="s">
        <v>2117</v>
      </c>
      <c r="C15" s="27">
        <v>695</v>
      </c>
      <c r="D15" s="28">
        <v>6.8400000000000002E-2</v>
      </c>
      <c r="E15" s="338"/>
      <c r="F15" s="20" t="s">
        <v>829</v>
      </c>
      <c r="G15" s="21" t="s">
        <v>1538</v>
      </c>
      <c r="H15" s="2" t="s">
        <v>1538</v>
      </c>
    </row>
    <row r="16" spans="1:10" x14ac:dyDescent="0.25">
      <c r="B16" s="250" t="s">
        <v>2118</v>
      </c>
      <c r="C16" s="27">
        <v>5992</v>
      </c>
      <c r="D16" s="28">
        <v>0.68400000000000005</v>
      </c>
      <c r="E16" s="338"/>
      <c r="F16" s="20" t="s">
        <v>830</v>
      </c>
      <c r="G16" s="21" t="s">
        <v>1538</v>
      </c>
      <c r="H16" s="2" t="s">
        <v>1538</v>
      </c>
    </row>
    <row r="17" spans="2:8" x14ac:dyDescent="0.25">
      <c r="B17" s="250" t="s">
        <v>2158</v>
      </c>
      <c r="C17" s="27">
        <v>4522</v>
      </c>
      <c r="D17" s="28">
        <v>0.47120000000000001</v>
      </c>
      <c r="E17" s="338"/>
      <c r="F17" s="20" t="s">
        <v>831</v>
      </c>
      <c r="G17" s="21" t="s">
        <v>1538</v>
      </c>
      <c r="H17" s="2" t="s">
        <v>1538</v>
      </c>
    </row>
    <row r="18" spans="2:8" x14ac:dyDescent="0.25">
      <c r="B18" s="250" t="s">
        <v>2119</v>
      </c>
      <c r="C18" s="27">
        <v>3162</v>
      </c>
      <c r="D18" s="28">
        <v>0.47120000000000001</v>
      </c>
      <c r="E18" s="338"/>
      <c r="F18" s="20" t="s">
        <v>832</v>
      </c>
      <c r="G18" s="21" t="s">
        <v>1538</v>
      </c>
      <c r="H18" s="2" t="s">
        <v>1538</v>
      </c>
    </row>
    <row r="19" spans="2:8" x14ac:dyDescent="0.25">
      <c r="B19" s="250" t="s">
        <v>1717</v>
      </c>
      <c r="C19" s="27">
        <v>1951</v>
      </c>
      <c r="D19" s="28">
        <v>0.46360000000000001</v>
      </c>
      <c r="E19" s="338"/>
      <c r="F19" s="20" t="s">
        <v>833</v>
      </c>
      <c r="G19" s="21" t="s">
        <v>1538</v>
      </c>
      <c r="H19" s="2" t="s">
        <v>1538</v>
      </c>
    </row>
    <row r="20" spans="2:8" x14ac:dyDescent="0.25">
      <c r="B20" s="250" t="s">
        <v>2059</v>
      </c>
      <c r="C20" s="27">
        <v>4980</v>
      </c>
      <c r="D20" s="28">
        <v>0.47120000000000001</v>
      </c>
      <c r="E20" s="338"/>
      <c r="F20" s="20" t="s">
        <v>834</v>
      </c>
      <c r="G20" s="21" t="s">
        <v>1538</v>
      </c>
      <c r="H20" s="2" t="s">
        <v>1538</v>
      </c>
    </row>
    <row r="21" spans="2:8" x14ac:dyDescent="0.25">
      <c r="B21" s="250" t="s">
        <v>2060</v>
      </c>
      <c r="C21" s="27">
        <v>4078</v>
      </c>
      <c r="D21" s="28">
        <v>0.47120000000000001</v>
      </c>
      <c r="E21" s="338"/>
      <c r="F21" s="20" t="s">
        <v>835</v>
      </c>
      <c r="G21" s="21" t="s">
        <v>1538</v>
      </c>
      <c r="H21" s="2" t="s">
        <v>1538</v>
      </c>
    </row>
    <row r="22" spans="2:8" x14ac:dyDescent="0.25">
      <c r="B22" s="250" t="s">
        <v>2159</v>
      </c>
      <c r="C22" s="27">
        <v>1984</v>
      </c>
      <c r="D22" s="28">
        <v>0.47120000000000001</v>
      </c>
      <c r="E22" s="338"/>
      <c r="F22" s="20" t="s">
        <v>836</v>
      </c>
      <c r="G22" s="21" t="s">
        <v>1538</v>
      </c>
      <c r="H22" s="2" t="s">
        <v>1538</v>
      </c>
    </row>
    <row r="23" spans="2:8" x14ac:dyDescent="0.25">
      <c r="B23" s="250" t="s">
        <v>2160</v>
      </c>
      <c r="C23" s="27">
        <v>2603</v>
      </c>
      <c r="D23" s="28">
        <v>0.47120000000000001</v>
      </c>
      <c r="E23" s="338"/>
      <c r="F23" s="20" t="s">
        <v>837</v>
      </c>
      <c r="G23" s="21" t="s">
        <v>1538</v>
      </c>
      <c r="H23" s="2" t="s">
        <v>1538</v>
      </c>
    </row>
    <row r="24" spans="2:8" x14ac:dyDescent="0.25">
      <c r="B24" s="250" t="s">
        <v>2161</v>
      </c>
      <c r="C24" s="27">
        <v>2746</v>
      </c>
      <c r="D24" s="28">
        <v>0.49400000000000005</v>
      </c>
      <c r="E24" s="338"/>
    </row>
    <row r="25" spans="2:8" x14ac:dyDescent="0.25">
      <c r="B25" s="250" t="s">
        <v>1692</v>
      </c>
      <c r="C25" s="27">
        <v>2150</v>
      </c>
      <c r="D25" s="28">
        <v>0.55479999999999996</v>
      </c>
      <c r="E25" s="338"/>
    </row>
    <row r="26" spans="2:8" x14ac:dyDescent="0.25">
      <c r="B26" s="250" t="s">
        <v>2162</v>
      </c>
      <c r="C26" s="27">
        <v>1376</v>
      </c>
      <c r="D26" s="28">
        <v>0.47120000000000001</v>
      </c>
      <c r="E26" s="338"/>
    </row>
    <row r="27" spans="2:8" x14ac:dyDescent="0.25">
      <c r="B27" s="250" t="s">
        <v>2163</v>
      </c>
      <c r="C27" s="27">
        <v>2599</v>
      </c>
      <c r="D27" s="28">
        <v>0.47120000000000001</v>
      </c>
      <c r="E27" s="338"/>
    </row>
    <row r="28" spans="2:8" x14ac:dyDescent="0.25">
      <c r="B28" s="250" t="s">
        <v>1697</v>
      </c>
      <c r="C28" s="27">
        <v>1760</v>
      </c>
      <c r="D28" s="28">
        <v>0.41040000000000004</v>
      </c>
      <c r="E28" s="338"/>
    </row>
    <row r="29" spans="2:8" x14ac:dyDescent="0.25">
      <c r="B29" s="250" t="s">
        <v>2164</v>
      </c>
      <c r="C29" s="337" t="s">
        <v>1538</v>
      </c>
      <c r="D29" s="2" t="s">
        <v>1538</v>
      </c>
    </row>
  </sheetData>
  <sheetProtection selectLockedCells="1"/>
  <mergeCells count="2">
    <mergeCell ref="B2:D2"/>
    <mergeCell ref="F2:H2"/>
  </mergeCells>
  <hyperlinks>
    <hyperlink ref="D3" location="_ftn1" display="_ftn1"/>
  </hyperlinks>
  <pageMargins left="0.7" right="0.7" top="0.75" bottom="0.75" header="0.3" footer="0.3"/>
  <pageSetup scale="51" fitToHeight="2"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AV504"/>
  <sheetViews>
    <sheetView zoomScale="70" zoomScaleNormal="70" zoomScaleSheetLayoutView="80" workbookViewId="0">
      <selection activeCell="B12" sqref="B12:C12"/>
    </sheetView>
  </sheetViews>
  <sheetFormatPr defaultRowHeight="15" x14ac:dyDescent="0.25"/>
  <cols>
    <col min="1" max="1" width="5.7109375" style="1" customWidth="1"/>
    <col min="2" max="2" width="28.85546875" style="1" customWidth="1"/>
    <col min="3" max="3" width="25.7109375" style="1" customWidth="1"/>
    <col min="4" max="4" width="36.140625" style="218" customWidth="1"/>
    <col min="5" max="5" width="26.5703125" style="1" customWidth="1"/>
    <col min="6" max="6" width="23.5703125" style="1" customWidth="1"/>
    <col min="7" max="7" width="18.140625" style="1" customWidth="1"/>
    <col min="8" max="8" width="15.42578125" style="1" customWidth="1"/>
    <col min="9" max="9" width="15.140625" style="1" customWidth="1"/>
    <col min="10" max="10" width="17" style="1" customWidth="1"/>
    <col min="11" max="11" width="5.7109375" style="1" customWidth="1"/>
    <col min="12" max="48" width="9.140625" style="61"/>
    <col min="49" max="16384" width="9.140625" style="1"/>
  </cols>
  <sheetData>
    <row r="1" spans="1:48" ht="15.75" thickBot="1" x14ac:dyDescent="0.3">
      <c r="A1" s="155"/>
      <c r="B1" s="155"/>
      <c r="C1" s="155"/>
      <c r="D1" s="216"/>
      <c r="E1" s="155"/>
      <c r="F1" s="155"/>
      <c r="G1" s="155"/>
      <c r="H1" s="155"/>
      <c r="I1" s="155"/>
      <c r="J1" s="155"/>
      <c r="K1" s="155"/>
    </row>
    <row r="2" spans="1:48" ht="24" thickBot="1" x14ac:dyDescent="0.3">
      <c r="A2" s="216"/>
      <c r="B2" s="496" t="str">
        <f>'01 Interior Lighting Form'!B2:M2</f>
        <v>Appendix E: Lighting Audit and Design Tool for Commercial and Industrial New Construction Projects</v>
      </c>
      <c r="C2" s="497"/>
      <c r="D2" s="497"/>
      <c r="E2" s="497"/>
      <c r="F2" s="497"/>
      <c r="G2" s="497"/>
      <c r="H2" s="497"/>
      <c r="I2" s="497"/>
      <c r="J2" s="498"/>
      <c r="K2" s="216"/>
      <c r="M2" s="217" t="s">
        <v>2558</v>
      </c>
      <c r="N2" s="217"/>
      <c r="O2" s="217"/>
    </row>
    <row r="3" spans="1:48" ht="15.75" thickBot="1" x14ac:dyDescent="0.3">
      <c r="A3" s="155"/>
      <c r="B3" s="155"/>
      <c r="C3" s="155"/>
      <c r="D3" s="216"/>
      <c r="E3" s="155"/>
      <c r="F3" s="155"/>
      <c r="G3" s="155"/>
      <c r="H3" s="155"/>
      <c r="I3" s="155"/>
      <c r="J3" s="155"/>
      <c r="K3" s="155"/>
    </row>
    <row r="4" spans="1:48" ht="21" customHeight="1" thickBot="1" x14ac:dyDescent="0.3">
      <c r="A4" s="155"/>
      <c r="B4" s="463" t="s">
        <v>1972</v>
      </c>
      <c r="C4" s="464"/>
      <c r="D4" s="464"/>
      <c r="E4" s="465"/>
      <c r="F4" s="155"/>
      <c r="G4" s="155"/>
      <c r="H4" s="155"/>
      <c r="I4" s="155"/>
      <c r="J4" s="155"/>
      <c r="K4" s="155"/>
      <c r="L4" s="155"/>
      <c r="M4" s="155"/>
      <c r="N4" s="155"/>
      <c r="O4" s="128" t="s">
        <v>2559</v>
      </c>
      <c r="P4" s="126"/>
      <c r="Q4" s="127"/>
      <c r="R4" s="126"/>
      <c r="AD4" s="1"/>
      <c r="AE4" s="1"/>
      <c r="AF4" s="1"/>
      <c r="AG4" s="1"/>
      <c r="AH4" s="1"/>
      <c r="AI4" s="1"/>
      <c r="AJ4" s="1"/>
      <c r="AK4" s="1"/>
      <c r="AL4" s="1"/>
      <c r="AM4" s="1"/>
      <c r="AN4" s="1"/>
      <c r="AO4" s="1"/>
      <c r="AP4" s="1"/>
      <c r="AQ4" s="1"/>
      <c r="AR4" s="1"/>
      <c r="AS4" s="1"/>
      <c r="AT4" s="1"/>
      <c r="AU4" s="1"/>
      <c r="AV4" s="1"/>
    </row>
    <row r="5" spans="1:48" ht="21" customHeight="1" x14ac:dyDescent="0.25">
      <c r="A5" s="155"/>
      <c r="B5" s="466" t="s">
        <v>817</v>
      </c>
      <c r="C5" s="467"/>
      <c r="D5" s="364" t="str">
        <f>IF('01 Interior Lighting Form'!D5:E5="","",'01 Interior Lighting Form'!D5:E5)</f>
        <v/>
      </c>
      <c r="E5" s="365"/>
      <c r="F5" s="155"/>
      <c r="G5" s="155"/>
      <c r="H5" s="155"/>
      <c r="I5" s="155"/>
      <c r="J5" s="155"/>
      <c r="K5" s="155"/>
      <c r="L5" s="155"/>
      <c r="M5" s="155"/>
      <c r="N5" s="155"/>
      <c r="AD5" s="1"/>
      <c r="AE5" s="1"/>
      <c r="AF5" s="1"/>
      <c r="AG5" s="1"/>
      <c r="AH5" s="1"/>
      <c r="AI5" s="1"/>
      <c r="AJ5" s="1"/>
      <c r="AK5" s="1"/>
      <c r="AL5" s="1"/>
      <c r="AM5" s="1"/>
      <c r="AN5" s="1"/>
      <c r="AO5" s="1"/>
      <c r="AP5" s="1"/>
      <c r="AQ5" s="1"/>
      <c r="AR5" s="1"/>
      <c r="AS5" s="1"/>
      <c r="AT5" s="1"/>
      <c r="AU5" s="1"/>
      <c r="AV5" s="1"/>
    </row>
    <row r="6" spans="1:48" ht="21" customHeight="1" x14ac:dyDescent="0.25">
      <c r="A6" s="155"/>
      <c r="B6" s="452" t="s">
        <v>777</v>
      </c>
      <c r="C6" s="456"/>
      <c r="D6" s="499" t="str">
        <f>IF('01 Interior Lighting Form'!D6:E6="","",'01 Interior Lighting Form'!D6:E6)</f>
        <v/>
      </c>
      <c r="E6" s="500"/>
      <c r="F6" s="155"/>
      <c r="G6" s="155"/>
      <c r="H6" s="155"/>
      <c r="I6" s="155"/>
      <c r="J6" s="155"/>
      <c r="K6" s="155"/>
      <c r="L6" s="155"/>
      <c r="M6" s="155"/>
      <c r="N6" s="155"/>
      <c r="AD6" s="1"/>
      <c r="AE6" s="1"/>
      <c r="AF6" s="1"/>
      <c r="AG6" s="1"/>
      <c r="AH6" s="1"/>
      <c r="AI6" s="1"/>
      <c r="AJ6" s="1"/>
      <c r="AK6" s="1"/>
      <c r="AL6" s="1"/>
      <c r="AM6" s="1"/>
      <c r="AN6" s="1"/>
      <c r="AO6" s="1"/>
      <c r="AP6" s="1"/>
      <c r="AQ6" s="1"/>
      <c r="AR6" s="1"/>
      <c r="AS6" s="1"/>
      <c r="AT6" s="1"/>
      <c r="AU6" s="1"/>
      <c r="AV6" s="1"/>
    </row>
    <row r="7" spans="1:48" ht="21" customHeight="1" x14ac:dyDescent="0.25">
      <c r="A7" s="155"/>
      <c r="B7" s="452" t="s">
        <v>1970</v>
      </c>
      <c r="C7" s="453"/>
      <c r="D7" s="499" t="str">
        <f>IF('01 Interior Lighting Form'!D7:E7="","",'01 Interior Lighting Form'!D7:E7)</f>
        <v/>
      </c>
      <c r="E7" s="500"/>
      <c r="F7" s="155"/>
      <c r="G7" s="155"/>
      <c r="H7" s="155"/>
      <c r="I7" s="155"/>
      <c r="J7" s="155"/>
      <c r="K7" s="155"/>
      <c r="L7" s="155"/>
      <c r="M7" s="155"/>
      <c r="N7" s="155"/>
      <c r="AD7" s="1"/>
      <c r="AE7" s="1"/>
      <c r="AF7" s="1"/>
      <c r="AG7" s="1"/>
      <c r="AH7" s="1"/>
      <c r="AI7" s="1"/>
      <c r="AJ7" s="1"/>
      <c r="AK7" s="1"/>
      <c r="AL7" s="1"/>
      <c r="AM7" s="1"/>
      <c r="AN7" s="1"/>
      <c r="AO7" s="1"/>
      <c r="AP7" s="1"/>
      <c r="AQ7" s="1"/>
      <c r="AR7" s="1"/>
      <c r="AS7" s="1"/>
      <c r="AT7" s="1"/>
      <c r="AU7" s="1"/>
      <c r="AV7" s="1"/>
    </row>
    <row r="8" spans="1:48" ht="21" customHeight="1" x14ac:dyDescent="0.25">
      <c r="A8" s="155"/>
      <c r="B8" s="452" t="s">
        <v>1969</v>
      </c>
      <c r="C8" s="453"/>
      <c r="D8" s="499" t="str">
        <f>IF('01 Interior Lighting Form'!D8:E8="","",'01 Interior Lighting Form'!D8:E8)</f>
        <v/>
      </c>
      <c r="E8" s="500"/>
      <c r="F8" s="155"/>
      <c r="G8" s="155"/>
      <c r="H8" s="155"/>
      <c r="I8" s="155"/>
      <c r="J8" s="155"/>
      <c r="K8" s="155"/>
      <c r="L8" s="155"/>
      <c r="M8" s="155"/>
      <c r="N8" s="155"/>
      <c r="AD8" s="1"/>
      <c r="AE8" s="1"/>
      <c r="AF8" s="1"/>
      <c r="AG8" s="1"/>
      <c r="AH8" s="1"/>
      <c r="AI8" s="1"/>
      <c r="AJ8" s="1"/>
      <c r="AK8" s="1"/>
      <c r="AL8" s="1"/>
      <c r="AM8" s="1"/>
      <c r="AN8" s="1"/>
      <c r="AO8" s="1"/>
      <c r="AP8" s="1"/>
      <c r="AQ8" s="1"/>
      <c r="AR8" s="1"/>
      <c r="AS8" s="1"/>
      <c r="AT8" s="1"/>
      <c r="AU8" s="1"/>
      <c r="AV8" s="1"/>
    </row>
    <row r="9" spans="1:48" ht="21" customHeight="1" x14ac:dyDescent="0.25">
      <c r="A9" s="155"/>
      <c r="B9" s="452" t="s">
        <v>814</v>
      </c>
      <c r="C9" s="453"/>
      <c r="D9" s="499" t="str">
        <f>IF('01 Interior Lighting Form'!D9:E9="","",'01 Interior Lighting Form'!D9:E9)</f>
        <v/>
      </c>
      <c r="E9" s="500"/>
      <c r="F9" s="155"/>
      <c r="G9" s="155"/>
      <c r="H9" s="155"/>
      <c r="I9" s="155"/>
      <c r="J9" s="155"/>
      <c r="K9" s="155"/>
      <c r="L9" s="155"/>
      <c r="M9" s="155"/>
      <c r="N9" s="155"/>
      <c r="AD9" s="1"/>
      <c r="AE9" s="1"/>
      <c r="AF9" s="1"/>
      <c r="AG9" s="1"/>
      <c r="AH9" s="1"/>
      <c r="AI9" s="1"/>
      <c r="AJ9" s="1"/>
      <c r="AK9" s="1"/>
      <c r="AL9" s="1"/>
      <c r="AM9" s="1"/>
      <c r="AN9" s="1"/>
      <c r="AO9" s="1"/>
      <c r="AP9" s="1"/>
      <c r="AQ9" s="1"/>
      <c r="AR9" s="1"/>
      <c r="AS9" s="1"/>
      <c r="AT9" s="1"/>
      <c r="AU9" s="1"/>
      <c r="AV9" s="1"/>
    </row>
    <row r="10" spans="1:48" ht="21" customHeight="1" x14ac:dyDescent="0.25">
      <c r="A10" s="155"/>
      <c r="B10" s="452" t="s">
        <v>815</v>
      </c>
      <c r="C10" s="456"/>
      <c r="D10" s="499" t="str">
        <f>IF('01 Interior Lighting Form'!D10:E10="","",'01 Interior Lighting Form'!D10:E10)</f>
        <v/>
      </c>
      <c r="E10" s="500"/>
      <c r="F10" s="155"/>
      <c r="G10" s="155"/>
      <c r="H10" s="155"/>
      <c r="I10" s="155"/>
      <c r="J10" s="155"/>
      <c r="K10" s="155"/>
      <c r="L10" s="155"/>
      <c r="M10" s="155"/>
      <c r="N10" s="155"/>
      <c r="AD10" s="1"/>
      <c r="AE10" s="1"/>
      <c r="AF10" s="1"/>
      <c r="AG10" s="1"/>
      <c r="AH10" s="1"/>
      <c r="AI10" s="1"/>
      <c r="AJ10" s="1"/>
      <c r="AK10" s="1"/>
      <c r="AL10" s="1"/>
      <c r="AM10" s="1"/>
      <c r="AN10" s="1"/>
      <c r="AO10" s="1"/>
      <c r="AP10" s="1"/>
      <c r="AQ10" s="1"/>
      <c r="AR10" s="1"/>
      <c r="AS10" s="1"/>
      <c r="AT10" s="1"/>
      <c r="AU10" s="1"/>
      <c r="AV10" s="1"/>
    </row>
    <row r="11" spans="1:48" ht="21" customHeight="1" x14ac:dyDescent="0.25">
      <c r="A11" s="155"/>
      <c r="B11" s="452" t="s">
        <v>778</v>
      </c>
      <c r="C11" s="453"/>
      <c r="D11" s="499" t="str">
        <f>IF('01 Interior Lighting Form'!D11:E11="","",'01 Interior Lighting Form'!D11:E11)</f>
        <v/>
      </c>
      <c r="E11" s="500"/>
      <c r="F11" s="155"/>
      <c r="G11" s="155"/>
      <c r="H11" s="155"/>
      <c r="I11" s="155"/>
      <c r="J11" s="155"/>
      <c r="K11" s="155"/>
      <c r="L11" s="155"/>
      <c r="M11" s="155"/>
      <c r="N11" s="155"/>
      <c r="AD11" s="1"/>
      <c r="AE11" s="1"/>
      <c r="AF11" s="1"/>
      <c r="AG11" s="1"/>
      <c r="AH11" s="1"/>
      <c r="AI11" s="1"/>
      <c r="AJ11" s="1"/>
      <c r="AK11" s="1"/>
      <c r="AL11" s="1"/>
      <c r="AM11" s="1"/>
      <c r="AN11" s="1"/>
      <c r="AO11" s="1"/>
      <c r="AP11" s="1"/>
      <c r="AQ11" s="1"/>
      <c r="AR11" s="1"/>
      <c r="AS11" s="1"/>
      <c r="AT11" s="1"/>
      <c r="AU11" s="1"/>
      <c r="AV11" s="1"/>
    </row>
    <row r="12" spans="1:48" ht="21" customHeight="1" x14ac:dyDescent="0.25">
      <c r="A12" s="155"/>
      <c r="B12" s="452" t="s">
        <v>2125</v>
      </c>
      <c r="C12" s="453"/>
      <c r="D12" s="499" t="str">
        <f>IF('01 Interior Lighting Form'!D12:E12="","",'01 Interior Lighting Form'!D12:E12)</f>
        <v/>
      </c>
      <c r="E12" s="500"/>
      <c r="F12" s="155"/>
      <c r="G12" s="155"/>
      <c r="H12" s="155"/>
      <c r="I12" s="155"/>
      <c r="J12" s="155"/>
      <c r="K12" s="155"/>
      <c r="L12" s="155"/>
      <c r="M12" s="155"/>
      <c r="N12" s="155"/>
      <c r="AD12" s="1"/>
      <c r="AE12" s="1"/>
      <c r="AF12" s="1"/>
      <c r="AG12" s="1"/>
      <c r="AH12" s="1"/>
      <c r="AI12" s="1"/>
      <c r="AJ12" s="1"/>
      <c r="AK12" s="1"/>
      <c r="AL12" s="1"/>
      <c r="AM12" s="1"/>
      <c r="AN12" s="1"/>
      <c r="AO12" s="1"/>
      <c r="AP12" s="1"/>
      <c r="AQ12" s="1"/>
      <c r="AR12" s="1"/>
      <c r="AS12" s="1"/>
      <c r="AT12" s="1"/>
      <c r="AU12" s="1"/>
      <c r="AV12" s="1"/>
    </row>
    <row r="13" spans="1:48" ht="19.5" customHeight="1" x14ac:dyDescent="0.25">
      <c r="A13" s="155"/>
      <c r="B13" s="452" t="s">
        <v>2130</v>
      </c>
      <c r="C13" s="453"/>
      <c r="D13" s="499" t="str">
        <f>IF('01 Interior Lighting Form'!D13:E13="","",'01 Interior Lighting Form'!D13:E13)</f>
        <v/>
      </c>
      <c r="E13" s="500"/>
      <c r="F13" s="155"/>
      <c r="G13" s="155"/>
      <c r="H13" s="155"/>
      <c r="I13" s="155"/>
      <c r="J13" s="155"/>
      <c r="K13" s="155"/>
      <c r="L13" s="155"/>
      <c r="M13" s="155"/>
      <c r="N13" s="155"/>
      <c r="AD13" s="1"/>
      <c r="AE13" s="1"/>
      <c r="AF13" s="1"/>
      <c r="AG13" s="1"/>
      <c r="AH13" s="1"/>
      <c r="AI13" s="1"/>
      <c r="AJ13" s="1"/>
      <c r="AK13" s="1"/>
      <c r="AL13" s="1"/>
      <c r="AM13" s="1"/>
      <c r="AN13" s="1"/>
      <c r="AO13" s="1"/>
      <c r="AP13" s="1"/>
      <c r="AQ13" s="1"/>
      <c r="AR13" s="1"/>
      <c r="AS13" s="1"/>
      <c r="AT13" s="1"/>
      <c r="AU13" s="1"/>
      <c r="AV13" s="1"/>
    </row>
    <row r="14" spans="1:48" ht="19.5" customHeight="1" x14ac:dyDescent="0.25">
      <c r="A14" s="155"/>
      <c r="B14" s="452" t="s">
        <v>2126</v>
      </c>
      <c r="C14" s="456"/>
      <c r="D14" s="499" t="str">
        <f>IF('01 Interior Lighting Form'!D14:E14="","",'01 Interior Lighting Form'!D14:E14)</f>
        <v/>
      </c>
      <c r="E14" s="500"/>
      <c r="F14" s="155"/>
      <c r="G14" s="155"/>
      <c r="H14" s="155"/>
      <c r="I14" s="155"/>
      <c r="J14" s="155"/>
      <c r="K14" s="155"/>
      <c r="L14" s="155"/>
      <c r="M14" s="155"/>
      <c r="N14" s="155"/>
      <c r="AD14" s="1"/>
      <c r="AE14" s="1"/>
      <c r="AF14" s="1"/>
      <c r="AG14" s="1"/>
      <c r="AH14" s="1"/>
      <c r="AI14" s="1"/>
      <c r="AJ14" s="1"/>
      <c r="AK14" s="1"/>
      <c r="AL14" s="1"/>
      <c r="AM14" s="1"/>
      <c r="AN14" s="1"/>
      <c r="AO14" s="1"/>
      <c r="AP14" s="1"/>
      <c r="AQ14" s="1"/>
      <c r="AR14" s="1"/>
      <c r="AS14" s="1"/>
      <c r="AT14" s="1"/>
      <c r="AU14" s="1"/>
      <c r="AV14" s="1"/>
    </row>
    <row r="15" spans="1:48" ht="21.75" customHeight="1" x14ac:dyDescent="0.25">
      <c r="A15" s="155"/>
      <c r="B15" s="452" t="s">
        <v>2127</v>
      </c>
      <c r="C15" s="453"/>
      <c r="D15" s="499" t="str">
        <f>IF('01 Interior Lighting Form'!D15:E15="","",'01 Interior Lighting Form'!D15:E15)</f>
        <v/>
      </c>
      <c r="E15" s="500"/>
      <c r="F15" s="155"/>
      <c r="G15" s="155"/>
      <c r="H15" s="155"/>
      <c r="I15" s="155"/>
      <c r="J15" s="155"/>
      <c r="K15" s="155"/>
      <c r="L15" s="155"/>
      <c r="M15" s="155"/>
      <c r="N15" s="155"/>
      <c r="AD15" s="1"/>
      <c r="AE15" s="1"/>
      <c r="AF15" s="1"/>
      <c r="AG15" s="1"/>
      <c r="AH15" s="1"/>
      <c r="AI15" s="1"/>
      <c r="AJ15" s="1"/>
      <c r="AK15" s="1"/>
      <c r="AL15" s="1"/>
      <c r="AM15" s="1"/>
      <c r="AN15" s="1"/>
      <c r="AO15" s="1"/>
      <c r="AP15" s="1"/>
      <c r="AQ15" s="1"/>
      <c r="AR15" s="1"/>
      <c r="AS15" s="1"/>
      <c r="AT15" s="1"/>
      <c r="AU15" s="1"/>
      <c r="AV15" s="1"/>
    </row>
    <row r="16" spans="1:48" ht="21.75" customHeight="1" x14ac:dyDescent="0.25">
      <c r="A16" s="155"/>
      <c r="B16" s="452" t="s">
        <v>2128</v>
      </c>
      <c r="C16" s="456"/>
      <c r="D16" s="499" t="str">
        <f>IF('01 Interior Lighting Form'!D16:E16="","",'01 Interior Lighting Form'!D16:E16)</f>
        <v/>
      </c>
      <c r="E16" s="500"/>
      <c r="F16" s="155"/>
      <c r="G16" s="155"/>
      <c r="H16" s="155"/>
      <c r="I16" s="155"/>
      <c r="J16" s="155"/>
      <c r="K16" s="155"/>
      <c r="L16" s="155"/>
      <c r="M16" s="155"/>
      <c r="N16" s="155"/>
      <c r="AD16" s="1"/>
      <c r="AE16" s="1"/>
      <c r="AF16" s="1"/>
      <c r="AG16" s="1"/>
      <c r="AH16" s="1"/>
      <c r="AI16" s="1"/>
      <c r="AJ16" s="1"/>
      <c r="AK16" s="1"/>
      <c r="AL16" s="1"/>
      <c r="AM16" s="1"/>
      <c r="AN16" s="1"/>
      <c r="AO16" s="1"/>
      <c r="AP16" s="1"/>
      <c r="AQ16" s="1"/>
      <c r="AR16" s="1"/>
      <c r="AS16" s="1"/>
      <c r="AT16" s="1"/>
      <c r="AU16" s="1"/>
      <c r="AV16" s="1"/>
    </row>
    <row r="17" spans="1:48" ht="21.75" customHeight="1" thickBot="1" x14ac:dyDescent="0.3">
      <c r="A17" s="155"/>
      <c r="B17" s="474" t="s">
        <v>2129</v>
      </c>
      <c r="C17" s="506"/>
      <c r="D17" s="507" t="str">
        <f>IF('01 Interior Lighting Form'!D17:E17="","",'01 Interior Lighting Form'!D17:E17)</f>
        <v/>
      </c>
      <c r="E17" s="508"/>
      <c r="F17" s="155"/>
      <c r="G17" s="155"/>
      <c r="H17" s="155"/>
      <c r="I17" s="155"/>
      <c r="J17" s="155"/>
      <c r="K17" s="155"/>
      <c r="L17" s="155"/>
      <c r="M17" s="155"/>
      <c r="N17" s="155"/>
      <c r="AD17" s="1"/>
      <c r="AE17" s="1"/>
      <c r="AF17" s="1"/>
      <c r="AG17" s="1"/>
      <c r="AH17" s="1"/>
      <c r="AI17" s="1"/>
      <c r="AJ17" s="1"/>
      <c r="AK17" s="1"/>
      <c r="AL17" s="1"/>
      <c r="AM17" s="1"/>
      <c r="AN17" s="1"/>
      <c r="AO17" s="1"/>
      <c r="AP17" s="1"/>
      <c r="AQ17" s="1"/>
      <c r="AR17" s="1"/>
      <c r="AS17" s="1"/>
      <c r="AT17" s="1"/>
      <c r="AU17" s="1"/>
      <c r="AV17" s="1"/>
    </row>
    <row r="18" spans="1:48" ht="21" x14ac:dyDescent="0.35">
      <c r="A18" s="155"/>
      <c r="B18" s="219"/>
      <c r="C18" s="219"/>
      <c r="D18" s="251"/>
      <c r="E18" s="220"/>
      <c r="F18" s="155"/>
      <c r="G18" s="155"/>
      <c r="H18" s="155"/>
      <c r="I18" s="155"/>
      <c r="J18" s="155"/>
      <c r="K18" s="155"/>
    </row>
    <row r="19" spans="1:48" x14ac:dyDescent="0.25">
      <c r="A19" s="155"/>
      <c r="B19" s="221"/>
      <c r="C19" s="217" t="s">
        <v>2139</v>
      </c>
      <c r="D19" s="217"/>
      <c r="E19" s="61"/>
      <c r="F19" s="155"/>
      <c r="G19" s="155"/>
      <c r="H19" s="155"/>
      <c r="I19" s="155"/>
      <c r="J19" s="155"/>
      <c r="K19" s="155"/>
    </row>
    <row r="20" spans="1:48" ht="21" x14ac:dyDescent="0.35">
      <c r="A20" s="155"/>
      <c r="B20" s="222"/>
      <c r="C20" s="217" t="s">
        <v>2140</v>
      </c>
      <c r="D20" s="227"/>
      <c r="E20" s="252"/>
      <c r="F20" s="155"/>
      <c r="G20" s="155"/>
      <c r="H20" s="155"/>
      <c r="I20" s="155"/>
      <c r="J20" s="155"/>
      <c r="K20" s="155"/>
    </row>
    <row r="21" spans="1:48" ht="21" x14ac:dyDescent="0.35">
      <c r="A21" s="155"/>
      <c r="B21" s="61"/>
      <c r="C21" s="61"/>
      <c r="D21" s="217"/>
      <c r="E21" s="252"/>
      <c r="F21" s="155"/>
      <c r="G21" s="155"/>
      <c r="H21" s="155"/>
      <c r="I21" s="155"/>
      <c r="J21" s="155"/>
      <c r="K21" s="155"/>
    </row>
    <row r="22" spans="1:48" ht="21" x14ac:dyDescent="0.35">
      <c r="A22" s="155"/>
      <c r="B22" s="223" t="s">
        <v>2062</v>
      </c>
      <c r="C22" s="219"/>
      <c r="D22" s="251"/>
      <c r="E22" s="220"/>
      <c r="F22" s="155"/>
      <c r="G22" s="155"/>
      <c r="H22" s="155"/>
      <c r="I22" s="155"/>
      <c r="J22" s="155"/>
      <c r="K22" s="155"/>
    </row>
    <row r="23" spans="1:48" ht="15.75" thickBot="1" x14ac:dyDescent="0.3">
      <c r="A23" s="155"/>
      <c r="B23" s="155"/>
      <c r="C23" s="155"/>
      <c r="D23" s="216"/>
      <c r="E23" s="155"/>
      <c r="F23" s="155"/>
      <c r="G23" s="155"/>
      <c r="H23" s="155"/>
      <c r="I23" s="155"/>
      <c r="J23" s="155"/>
      <c r="K23" s="155"/>
    </row>
    <row r="24" spans="1:48" ht="26.25" customHeight="1" thickBot="1" x14ac:dyDescent="0.35">
      <c r="A24" s="155"/>
      <c r="B24" s="503" t="s">
        <v>2444</v>
      </c>
      <c r="C24" s="504"/>
      <c r="D24" s="504"/>
      <c r="E24" s="504"/>
      <c r="F24" s="504"/>
      <c r="G24" s="505"/>
      <c r="H24" s="253"/>
      <c r="I24" s="155"/>
      <c r="J24" s="155"/>
      <c r="K24" s="155"/>
    </row>
    <row r="25" spans="1:48" ht="74.25" customHeight="1" x14ac:dyDescent="0.25">
      <c r="A25" s="216"/>
      <c r="B25" s="254" t="s">
        <v>2169</v>
      </c>
      <c r="C25" s="255" t="s">
        <v>2170</v>
      </c>
      <c r="D25" s="255" t="s">
        <v>2171</v>
      </c>
      <c r="E25" s="255" t="s">
        <v>2172</v>
      </c>
      <c r="F25" s="256" t="s">
        <v>2063</v>
      </c>
      <c r="G25" s="257" t="s">
        <v>2146</v>
      </c>
      <c r="H25" s="216"/>
      <c r="I25" s="216"/>
      <c r="J25" s="216"/>
      <c r="K25" s="216"/>
    </row>
    <row r="26" spans="1:48" ht="45" x14ac:dyDescent="0.25">
      <c r="A26" s="216"/>
      <c r="B26" s="174" t="s">
        <v>2064</v>
      </c>
      <c r="C26" s="258" t="s">
        <v>2065</v>
      </c>
      <c r="D26" s="44" t="str">
        <f>IF(C26="","",VLOOKUP(C26,'Lookup Tables'!$J$12:$M$30,3,FALSE))</f>
        <v>Linear Feet</v>
      </c>
      <c r="E26" s="259">
        <v>1000</v>
      </c>
      <c r="F26" s="260">
        <f>IF(C26="","",VLOOKUP(C26,'Lookup Tables'!J12:M30,2,FALSE))</f>
        <v>1</v>
      </c>
      <c r="G26" s="261">
        <f>IF(F26="", "", E26*F26)</f>
        <v>1000</v>
      </c>
      <c r="H26" s="216"/>
      <c r="I26" s="216"/>
      <c r="J26" s="216"/>
      <c r="K26" s="216"/>
    </row>
    <row r="27" spans="1:48" x14ac:dyDescent="0.25">
      <c r="A27" s="216"/>
      <c r="B27" s="185"/>
      <c r="C27" s="59"/>
      <c r="D27" s="44" t="str">
        <f>IF(C27="","",VLOOKUP(C27,'Lookup Tables'!$J$12:$M$30,3,FALSE))</f>
        <v/>
      </c>
      <c r="E27" s="187"/>
      <c r="F27" s="260" t="str">
        <f>IF(C27="","",VLOOKUP(C27,'Lookup Tables'!J13:M31,2,FALSE))</f>
        <v/>
      </c>
      <c r="G27" s="261" t="str">
        <f>IF(F27="", "", E27*F27)</f>
        <v/>
      </c>
      <c r="H27" s="216"/>
      <c r="I27" s="216"/>
      <c r="J27" s="216"/>
      <c r="K27" s="216"/>
    </row>
    <row r="28" spans="1:48" ht="18" customHeight="1" x14ac:dyDescent="0.25">
      <c r="A28" s="155"/>
      <c r="B28" s="185"/>
      <c r="C28" s="59"/>
      <c r="D28" s="44" t="str">
        <f>IF(C28="","",VLOOKUP(C28,'Lookup Tables'!$J$12:$M$30,3,FALSE))</f>
        <v/>
      </c>
      <c r="E28" s="187"/>
      <c r="F28" s="260" t="str">
        <f>IF(C28="","",VLOOKUP(C28,'Lookup Tables'!J14:M32,2,FALSE))</f>
        <v/>
      </c>
      <c r="G28" s="261" t="str">
        <f>IF(F28="", "", E28*F28)</f>
        <v/>
      </c>
      <c r="H28" s="216"/>
      <c r="I28" s="155"/>
      <c r="J28" s="155"/>
      <c r="K28" s="155"/>
    </row>
    <row r="29" spans="1:48" ht="18.75" customHeight="1" x14ac:dyDescent="0.25">
      <c r="A29" s="155"/>
      <c r="B29" s="185"/>
      <c r="C29" s="59"/>
      <c r="D29" s="44" t="str">
        <f>IF(C29="","",VLOOKUP(C29,'Lookup Tables'!$J$12:$M$30,3,FALSE))</f>
        <v/>
      </c>
      <c r="E29" s="187"/>
      <c r="F29" s="260" t="str">
        <f>IF(C29="","",VLOOKUP(C29,'Lookup Tables'!J15:M33,2,FALSE))</f>
        <v/>
      </c>
      <c r="G29" s="261" t="str">
        <f t="shared" ref="G29:G39" si="0">IF(F29="", "", E29*F29)</f>
        <v/>
      </c>
      <c r="H29" s="216"/>
      <c r="I29" s="155"/>
      <c r="J29" s="155"/>
      <c r="K29" s="155"/>
    </row>
    <row r="30" spans="1:48" ht="15.75" customHeight="1" x14ac:dyDescent="0.25">
      <c r="A30" s="155"/>
      <c r="B30" s="185"/>
      <c r="C30" s="59"/>
      <c r="D30" s="44" t="str">
        <f>IF(C30="","",VLOOKUP(C30,'Lookup Tables'!$J$12:$M$30,3,FALSE))</f>
        <v/>
      </c>
      <c r="E30" s="187"/>
      <c r="F30" s="260" t="str">
        <f>IF(C30="","",VLOOKUP(C30,'Lookup Tables'!J16:M34,2,FALSE))</f>
        <v/>
      </c>
      <c r="G30" s="261" t="str">
        <f t="shared" si="0"/>
        <v/>
      </c>
      <c r="H30" s="216"/>
      <c r="I30" s="155"/>
      <c r="J30" s="155"/>
      <c r="K30" s="155"/>
    </row>
    <row r="31" spans="1:48" x14ac:dyDescent="0.25">
      <c r="A31" s="155"/>
      <c r="B31" s="185"/>
      <c r="C31" s="59"/>
      <c r="D31" s="44" t="str">
        <f>IF(C31="","",VLOOKUP(C31,'Lookup Tables'!$J$12:$M$30,3,FALSE))</f>
        <v/>
      </c>
      <c r="E31" s="187"/>
      <c r="F31" s="260" t="str">
        <f>IF(C31="","",VLOOKUP(C31,'Lookup Tables'!J17:M35,2,FALSE))</f>
        <v/>
      </c>
      <c r="G31" s="261" t="str">
        <f t="shared" si="0"/>
        <v/>
      </c>
      <c r="H31" s="216"/>
      <c r="I31" s="155"/>
      <c r="J31" s="155"/>
      <c r="K31" s="155"/>
    </row>
    <row r="32" spans="1:48" ht="15.75" customHeight="1" x14ac:dyDescent="0.25">
      <c r="A32" s="155"/>
      <c r="B32" s="185"/>
      <c r="C32" s="59"/>
      <c r="D32" s="44" t="str">
        <f>IF(C32="","",VLOOKUP(C32,'Lookup Tables'!$J$12:$M$30,3,FALSE))</f>
        <v/>
      </c>
      <c r="E32" s="187"/>
      <c r="F32" s="260" t="str">
        <f>IF(C32="","",VLOOKUP(C32,'Lookup Tables'!J18:M36,2,FALSE))</f>
        <v/>
      </c>
      <c r="G32" s="261" t="str">
        <f t="shared" si="0"/>
        <v/>
      </c>
      <c r="H32" s="216"/>
      <c r="I32" s="155"/>
      <c r="J32" s="155"/>
      <c r="K32" s="155"/>
    </row>
    <row r="33" spans="1:11" ht="17.25" customHeight="1" x14ac:dyDescent="0.25">
      <c r="A33" s="155"/>
      <c r="B33" s="185"/>
      <c r="C33" s="59"/>
      <c r="D33" s="44" t="str">
        <f>IF(C33="","",VLOOKUP(C33,'Lookup Tables'!$J$12:$M$30,3,FALSE))</f>
        <v/>
      </c>
      <c r="E33" s="187"/>
      <c r="F33" s="260" t="str">
        <f>IF(C33="","",VLOOKUP(C33,'Lookup Tables'!J19:M37,2,FALSE))</f>
        <v/>
      </c>
      <c r="G33" s="261" t="str">
        <f t="shared" si="0"/>
        <v/>
      </c>
      <c r="H33" s="216"/>
      <c r="I33" s="155"/>
      <c r="J33" s="155"/>
      <c r="K33" s="155"/>
    </row>
    <row r="34" spans="1:11" ht="18" customHeight="1" x14ac:dyDescent="0.25">
      <c r="A34" s="155"/>
      <c r="B34" s="185"/>
      <c r="C34" s="59"/>
      <c r="D34" s="44" t="str">
        <f>IF(C34="","",VLOOKUP(C34,'Lookup Tables'!$J$12:$M$30,3,FALSE))</f>
        <v/>
      </c>
      <c r="E34" s="187"/>
      <c r="F34" s="260" t="str">
        <f>IF(C34="","",VLOOKUP(C34,'Lookup Tables'!J20:M38,2,FALSE))</f>
        <v/>
      </c>
      <c r="G34" s="261" t="str">
        <f t="shared" si="0"/>
        <v/>
      </c>
      <c r="H34" s="216"/>
      <c r="I34" s="155"/>
      <c r="J34" s="155"/>
      <c r="K34" s="155"/>
    </row>
    <row r="35" spans="1:11" ht="17.25" customHeight="1" x14ac:dyDescent="0.25">
      <c r="A35" s="155"/>
      <c r="B35" s="185"/>
      <c r="C35" s="59"/>
      <c r="D35" s="44" t="str">
        <f>IF(C35="","",VLOOKUP(C35,'Lookup Tables'!$J$12:$M$30,3,FALSE))</f>
        <v/>
      </c>
      <c r="E35" s="187"/>
      <c r="F35" s="260" t="str">
        <f>IF(C35="","",VLOOKUP(C35,'Lookup Tables'!J21:M39,2,FALSE))</f>
        <v/>
      </c>
      <c r="G35" s="261" t="str">
        <f t="shared" si="0"/>
        <v/>
      </c>
      <c r="H35" s="216"/>
      <c r="I35" s="155"/>
      <c r="J35" s="155"/>
      <c r="K35" s="155"/>
    </row>
    <row r="36" spans="1:11" ht="18" customHeight="1" x14ac:dyDescent="0.25">
      <c r="A36" s="155"/>
      <c r="B36" s="185"/>
      <c r="C36" s="59"/>
      <c r="D36" s="44" t="str">
        <f>IF(C36="","",VLOOKUP(C36,'Lookup Tables'!$J$12:$M$30,3,FALSE))</f>
        <v/>
      </c>
      <c r="E36" s="187"/>
      <c r="F36" s="260" t="str">
        <f>IF(C36="","",VLOOKUP(C36,'Lookup Tables'!J22:M40,2,FALSE))</f>
        <v/>
      </c>
      <c r="G36" s="261" t="str">
        <f t="shared" si="0"/>
        <v/>
      </c>
      <c r="H36" s="216"/>
      <c r="I36" s="155"/>
      <c r="J36" s="155"/>
      <c r="K36" s="155"/>
    </row>
    <row r="37" spans="1:11" ht="20.25" customHeight="1" x14ac:dyDescent="0.25">
      <c r="A37" s="155"/>
      <c r="B37" s="185"/>
      <c r="C37" s="59"/>
      <c r="D37" s="44" t="str">
        <f>IF(C37="","",VLOOKUP(C37,'Lookup Tables'!$J$12:$M$30,3,FALSE))</f>
        <v/>
      </c>
      <c r="E37" s="187"/>
      <c r="F37" s="260" t="str">
        <f>IF(C37="","",VLOOKUP(C37,'Lookup Tables'!J23:M41,2,FALSE))</f>
        <v/>
      </c>
      <c r="G37" s="261" t="str">
        <f t="shared" si="0"/>
        <v/>
      </c>
      <c r="H37" s="216"/>
      <c r="I37" s="155"/>
      <c r="J37" s="155"/>
      <c r="K37" s="155"/>
    </row>
    <row r="38" spans="1:11" ht="18" customHeight="1" x14ac:dyDescent="0.25">
      <c r="A38" s="155"/>
      <c r="B38" s="185"/>
      <c r="C38" s="59"/>
      <c r="D38" s="44" t="str">
        <f>IF(C38="","",VLOOKUP(C38,'Lookup Tables'!$J$12:$M$30,3,FALSE))</f>
        <v/>
      </c>
      <c r="E38" s="187"/>
      <c r="F38" s="260" t="str">
        <f>IF(C38="","",VLOOKUP(C38,'Lookup Tables'!J24:M42,2,FALSE))</f>
        <v/>
      </c>
      <c r="G38" s="261" t="str">
        <f t="shared" si="0"/>
        <v/>
      </c>
      <c r="H38" s="216"/>
      <c r="I38" s="155"/>
      <c r="J38" s="155"/>
      <c r="K38" s="155"/>
    </row>
    <row r="39" spans="1:11" ht="18.75" customHeight="1" thickBot="1" x14ac:dyDescent="0.3">
      <c r="A39" s="155"/>
      <c r="B39" s="30"/>
      <c r="C39" s="60"/>
      <c r="D39" s="211" t="str">
        <f>IF(C39="","",VLOOKUP(C39,'Lookup Tables'!$J$12:$M$30,3,FALSE))</f>
        <v/>
      </c>
      <c r="E39" s="31"/>
      <c r="F39" s="262" t="str">
        <f>IF(C39="","",VLOOKUP(C39,'Lookup Tables'!J25:M43,2,FALSE))</f>
        <v/>
      </c>
      <c r="G39" s="263" t="str">
        <f t="shared" si="0"/>
        <v/>
      </c>
      <c r="H39" s="216"/>
      <c r="I39" s="155"/>
      <c r="J39" s="155"/>
      <c r="K39" s="155"/>
    </row>
    <row r="40" spans="1:11" ht="21" customHeight="1" thickBot="1" x14ac:dyDescent="0.3">
      <c r="A40" s="216"/>
      <c r="B40" s="216"/>
      <c r="C40" s="216"/>
      <c r="D40" s="216"/>
      <c r="E40" s="230" t="str">
        <f>IF(SUM(E27:E39)=0, "", SUM(E27:E39))</f>
        <v/>
      </c>
      <c r="F40" s="216"/>
      <c r="G40" s="45" t="str">
        <f>IF(SUM(G27:G39)=0,"",SUM(G27:G39))</f>
        <v/>
      </c>
      <c r="H40" s="216"/>
      <c r="I40" s="216"/>
      <c r="J40" s="216"/>
      <c r="K40" s="216"/>
    </row>
    <row r="41" spans="1:11" x14ac:dyDescent="0.25">
      <c r="A41" s="155"/>
      <c r="B41" s="155"/>
      <c r="C41" s="155"/>
      <c r="D41" s="217"/>
      <c r="E41" s="61"/>
      <c r="F41" s="61"/>
      <c r="G41" s="264"/>
      <c r="H41" s="155"/>
      <c r="I41" s="155"/>
      <c r="J41" s="155"/>
      <c r="K41" s="155"/>
    </row>
    <row r="42" spans="1:11" x14ac:dyDescent="0.25">
      <c r="A42" s="155"/>
      <c r="B42" s="155"/>
      <c r="C42" s="155"/>
      <c r="D42" s="217"/>
      <c r="E42" s="61"/>
      <c r="F42" s="61"/>
      <c r="G42" s="264"/>
      <c r="H42" s="155"/>
      <c r="I42" s="155"/>
      <c r="J42" s="155"/>
      <c r="K42" s="155"/>
    </row>
    <row r="43" spans="1:11" ht="15.75" thickBot="1" x14ac:dyDescent="0.3">
      <c r="A43" s="155"/>
      <c r="B43" s="155"/>
      <c r="C43" s="155"/>
      <c r="D43" s="216"/>
      <c r="E43" s="155"/>
      <c r="F43" s="155"/>
      <c r="G43" s="155"/>
      <c r="H43" s="155"/>
      <c r="I43" s="155"/>
      <c r="J43" s="155"/>
      <c r="K43" s="155"/>
    </row>
    <row r="44" spans="1:11" ht="19.5" thickBot="1" x14ac:dyDescent="0.35">
      <c r="A44" s="155"/>
      <c r="B44" s="471" t="s">
        <v>2445</v>
      </c>
      <c r="C44" s="472"/>
      <c r="D44" s="472"/>
      <c r="E44" s="472"/>
      <c r="F44" s="472"/>
      <c r="G44" s="472"/>
      <c r="H44" s="473"/>
      <c r="I44" s="155"/>
      <c r="J44" s="155"/>
      <c r="K44" s="155"/>
    </row>
    <row r="45" spans="1:11" ht="30" x14ac:dyDescent="0.25">
      <c r="A45" s="216"/>
      <c r="B45" s="212" t="s">
        <v>2147</v>
      </c>
      <c r="C45" s="171" t="s">
        <v>2148</v>
      </c>
      <c r="D45" s="171" t="s">
        <v>2173</v>
      </c>
      <c r="E45" s="171" t="s">
        <v>2174</v>
      </c>
      <c r="F45" s="171" t="s">
        <v>2151</v>
      </c>
      <c r="G45" s="171" t="s">
        <v>2152</v>
      </c>
      <c r="H45" s="172" t="s">
        <v>2153</v>
      </c>
      <c r="I45" s="216"/>
      <c r="J45" s="216"/>
      <c r="K45" s="216"/>
    </row>
    <row r="46" spans="1:11" x14ac:dyDescent="0.25">
      <c r="A46" s="155"/>
      <c r="B46" s="174" t="s">
        <v>2064</v>
      </c>
      <c r="C46" s="259" t="s">
        <v>2066</v>
      </c>
      <c r="D46" s="259" t="s">
        <v>2067</v>
      </c>
      <c r="E46" s="259">
        <v>20</v>
      </c>
      <c r="F46" s="259" t="s">
        <v>1463</v>
      </c>
      <c r="G46" s="248">
        <f>IF(F46="","", IF(ISERROR(VLOOKUP(F46, '06 Wattage Table'!$A$3:$H$932,8,0)),"N/A",VLOOKUP(F46,'06 Wattage Table'!$A$3:$H$932,8,0)))</f>
        <v>0</v>
      </c>
      <c r="H46" s="48">
        <f>IF(F46="", "", IF(G46="N/A", "N/A", E46*G46))</f>
        <v>0</v>
      </c>
      <c r="I46" s="232"/>
      <c r="J46" s="232"/>
      <c r="K46" s="232"/>
    </row>
    <row r="47" spans="1:11" x14ac:dyDescent="0.25">
      <c r="A47" s="155"/>
      <c r="B47" s="32"/>
      <c r="C47" s="33"/>
      <c r="D47" s="33"/>
      <c r="E47" s="33"/>
      <c r="F47" s="33"/>
      <c r="G47" s="46" t="str">
        <f>IF(F47="","", IF(ISERROR(VLOOKUP(F47, '06 Wattage Table'!$A$3:$H$962,8,0)),"N/A",VLOOKUP(F47,'06 Wattage Table'!$A$3:$H$962,8,0)))</f>
        <v/>
      </c>
      <c r="H47" s="47" t="str">
        <f>IF(F47="", "", IF(G47="N/A", "N/A", E47*G47))</f>
        <v/>
      </c>
      <c r="I47" s="232"/>
      <c r="J47" s="232"/>
      <c r="K47" s="232"/>
    </row>
    <row r="48" spans="1:11" x14ac:dyDescent="0.25">
      <c r="A48" s="155"/>
      <c r="B48" s="32"/>
      <c r="C48" s="33"/>
      <c r="D48" s="33"/>
      <c r="E48" s="33"/>
      <c r="F48" s="33"/>
      <c r="G48" s="46" t="str">
        <f>IF(F48="","", IF(ISERROR(VLOOKUP(F48, '06 Wattage Table'!$A$3:$H$962,8,0)),"N/A",VLOOKUP(F48,'06 Wattage Table'!$A$3:$H$962,8,0)))</f>
        <v/>
      </c>
      <c r="H48" s="47" t="str">
        <f>IF(F48="", "", IF(G48="N/A", "N/A", E48*G48))</f>
        <v/>
      </c>
      <c r="I48" s="233"/>
      <c r="J48" s="233"/>
      <c r="K48" s="234"/>
    </row>
    <row r="49" spans="1:11" x14ac:dyDescent="0.25">
      <c r="A49" s="155"/>
      <c r="B49" s="185"/>
      <c r="C49" s="247"/>
      <c r="D49" s="247"/>
      <c r="E49" s="247"/>
      <c r="F49" s="247"/>
      <c r="G49" s="46" t="str">
        <f>IF(F49="","", IF(ISERROR(VLOOKUP(F49, '06 Wattage Table'!$A$3:$H$962,8,0)),"N/A",VLOOKUP(F49,'06 Wattage Table'!$A$3:$H$962,8,0)))</f>
        <v/>
      </c>
      <c r="H49" s="48" t="str">
        <f t="shared" ref="H49:H69" si="1">IF(F49="", "", IF(G49="N/A", "N/A", E49*G49))</f>
        <v/>
      </c>
      <c r="I49" s="155"/>
      <c r="J49" s="155"/>
      <c r="K49" s="155"/>
    </row>
    <row r="50" spans="1:11" x14ac:dyDescent="0.25">
      <c r="A50" s="155"/>
      <c r="B50" s="185"/>
      <c r="C50" s="247"/>
      <c r="D50" s="247"/>
      <c r="E50" s="247"/>
      <c r="F50" s="247"/>
      <c r="G50" s="46" t="str">
        <f>IF(F50="","", IF(ISERROR(VLOOKUP(F50, '06 Wattage Table'!$A$3:$H$962,8,0)),"N/A",VLOOKUP(F50,'06 Wattage Table'!$A$3:$H$962,8,0)))</f>
        <v/>
      </c>
      <c r="H50" s="48" t="str">
        <f t="shared" si="1"/>
        <v/>
      </c>
      <c r="I50" s="155"/>
      <c r="J50" s="155"/>
      <c r="K50" s="155"/>
    </row>
    <row r="51" spans="1:11" x14ac:dyDescent="0.25">
      <c r="A51" s="155"/>
      <c r="B51" s="185"/>
      <c r="C51" s="247"/>
      <c r="D51" s="247"/>
      <c r="E51" s="247"/>
      <c r="F51" s="247"/>
      <c r="G51" s="46" t="str">
        <f>IF(F51="","", IF(ISERROR(VLOOKUP(F51, '06 Wattage Table'!$A$3:$H$962,8,0)),"N/A",VLOOKUP(F51,'06 Wattage Table'!$A$3:$H$962,8,0)))</f>
        <v/>
      </c>
      <c r="H51" s="48" t="str">
        <f t="shared" si="1"/>
        <v/>
      </c>
      <c r="I51" s="232"/>
      <c r="J51" s="232"/>
      <c r="K51" s="232"/>
    </row>
    <row r="52" spans="1:11" x14ac:dyDescent="0.25">
      <c r="A52" s="155"/>
      <c r="B52" s="185"/>
      <c r="C52" s="247"/>
      <c r="D52" s="247"/>
      <c r="E52" s="247"/>
      <c r="F52" s="247"/>
      <c r="G52" s="46" t="str">
        <f>IF(F52="","", IF(ISERROR(VLOOKUP(F52, '06 Wattage Table'!$A$3:$H$962,8,0)),"N/A",VLOOKUP(F52,'06 Wattage Table'!$A$3:$H$962,8,0)))</f>
        <v/>
      </c>
      <c r="H52" s="48" t="str">
        <f t="shared" si="1"/>
        <v/>
      </c>
      <c r="I52" s="233"/>
      <c r="J52" s="233"/>
      <c r="K52" s="234"/>
    </row>
    <row r="53" spans="1:11" x14ac:dyDescent="0.25">
      <c r="A53" s="155"/>
      <c r="B53" s="185"/>
      <c r="C53" s="247"/>
      <c r="D53" s="247"/>
      <c r="E53" s="247"/>
      <c r="F53" s="247"/>
      <c r="G53" s="46" t="str">
        <f>IF(F53="","", IF(ISERROR(VLOOKUP(F53, '06 Wattage Table'!$A$3:$H$962,8,0)),"N/A",VLOOKUP(F53,'06 Wattage Table'!$A$3:$H$962,8,0)))</f>
        <v/>
      </c>
      <c r="H53" s="48" t="str">
        <f t="shared" si="1"/>
        <v/>
      </c>
      <c r="I53" s="155"/>
      <c r="J53" s="155"/>
      <c r="K53" s="155"/>
    </row>
    <row r="54" spans="1:11" x14ac:dyDescent="0.25">
      <c r="A54" s="155"/>
      <c r="B54" s="185"/>
      <c r="C54" s="247"/>
      <c r="D54" s="247"/>
      <c r="E54" s="247"/>
      <c r="F54" s="247"/>
      <c r="G54" s="46" t="str">
        <f>IF(F54="","", IF(ISERROR(VLOOKUP(F54, '06 Wattage Table'!$A$3:$H$962,8,0)),"N/A",VLOOKUP(F54,'06 Wattage Table'!$A$3:$H$962,8,0)))</f>
        <v/>
      </c>
      <c r="H54" s="48" t="str">
        <f t="shared" si="1"/>
        <v/>
      </c>
      <c r="I54" s="232"/>
      <c r="J54" s="232"/>
      <c r="K54" s="232"/>
    </row>
    <row r="55" spans="1:11" x14ac:dyDescent="0.25">
      <c r="A55" s="155"/>
      <c r="B55" s="185"/>
      <c r="C55" s="247"/>
      <c r="D55" s="247"/>
      <c r="E55" s="247"/>
      <c r="F55" s="247"/>
      <c r="G55" s="46" t="str">
        <f>IF(F55="","", IF(ISERROR(VLOOKUP(F55, '06 Wattage Table'!$A$3:$H$962,8,0)),"N/A",VLOOKUP(F55,'06 Wattage Table'!$A$3:$H$962,8,0)))</f>
        <v/>
      </c>
      <c r="H55" s="48" t="str">
        <f t="shared" si="1"/>
        <v/>
      </c>
      <c r="I55" s="233"/>
      <c r="J55" s="233"/>
      <c r="K55" s="234"/>
    </row>
    <row r="56" spans="1:11" x14ac:dyDescent="0.25">
      <c r="A56" s="155"/>
      <c r="B56" s="185"/>
      <c r="C56" s="247"/>
      <c r="D56" s="247"/>
      <c r="E56" s="247"/>
      <c r="F56" s="247"/>
      <c r="G56" s="46" t="str">
        <f>IF(F56="","", IF(ISERROR(VLOOKUP(F56, '06 Wattage Table'!$A$3:$H$962,8,0)),"N/A",VLOOKUP(F56,'06 Wattage Table'!$A$3:$H$962,8,0)))</f>
        <v/>
      </c>
      <c r="H56" s="48" t="str">
        <f t="shared" si="1"/>
        <v/>
      </c>
      <c r="I56" s="155"/>
      <c r="J56" s="155"/>
      <c r="K56" s="155"/>
    </row>
    <row r="57" spans="1:11" x14ac:dyDescent="0.25">
      <c r="A57" s="155"/>
      <c r="B57" s="185"/>
      <c r="C57" s="247"/>
      <c r="D57" s="247"/>
      <c r="E57" s="247"/>
      <c r="F57" s="247"/>
      <c r="G57" s="46" t="str">
        <f>IF(F57="","", IF(ISERROR(VLOOKUP(F57, '06 Wattage Table'!$A$3:$H$962,8,0)),"N/A",VLOOKUP(F57,'06 Wattage Table'!$A$3:$H$962,8,0)))</f>
        <v/>
      </c>
      <c r="H57" s="48" t="str">
        <f t="shared" si="1"/>
        <v/>
      </c>
      <c r="I57" s="232"/>
      <c r="J57" s="232"/>
      <c r="K57" s="232"/>
    </row>
    <row r="58" spans="1:11" x14ac:dyDescent="0.25">
      <c r="A58" s="155"/>
      <c r="B58" s="185"/>
      <c r="C58" s="247"/>
      <c r="D58" s="247"/>
      <c r="E58" s="247"/>
      <c r="F58" s="247"/>
      <c r="G58" s="46" t="str">
        <f>IF(F58="","", IF(ISERROR(VLOOKUP(F58, '06 Wattage Table'!$A$3:$H$962,8,0)),"N/A",VLOOKUP(F58,'06 Wattage Table'!$A$3:$H$962,8,0)))</f>
        <v/>
      </c>
      <c r="H58" s="48" t="str">
        <f t="shared" si="1"/>
        <v/>
      </c>
      <c r="I58" s="233"/>
      <c r="J58" s="233"/>
      <c r="K58" s="234"/>
    </row>
    <row r="59" spans="1:11" x14ac:dyDescent="0.25">
      <c r="A59" s="155"/>
      <c r="B59" s="185"/>
      <c r="C59" s="247"/>
      <c r="D59" s="247"/>
      <c r="E59" s="247"/>
      <c r="F59" s="247"/>
      <c r="G59" s="46" t="str">
        <f>IF(F59="","", IF(ISERROR(VLOOKUP(F59, '06 Wattage Table'!$A$3:$H$962,8,0)),"N/A",VLOOKUP(F59,'06 Wattage Table'!$A$3:$H$962,8,0)))</f>
        <v/>
      </c>
      <c r="H59" s="48" t="str">
        <f t="shared" si="1"/>
        <v/>
      </c>
      <c r="I59" s="233"/>
      <c r="J59" s="233"/>
      <c r="K59" s="234"/>
    </row>
    <row r="60" spans="1:11" x14ac:dyDescent="0.25">
      <c r="A60" s="155"/>
      <c r="B60" s="185"/>
      <c r="C60" s="247"/>
      <c r="D60" s="247"/>
      <c r="E60" s="247"/>
      <c r="F60" s="247"/>
      <c r="G60" s="46" t="str">
        <f>IF(F60="","", IF(ISERROR(VLOOKUP(F60, '06 Wattage Table'!$A$3:$H$962,8,0)),"N/A",VLOOKUP(F60,'06 Wattage Table'!$A$3:$H$962,8,0)))</f>
        <v/>
      </c>
      <c r="H60" s="48" t="str">
        <f t="shared" ref="H60:H66" si="2">IF(F60="", "", IF(G60="N/A", "N/A", E60*G60))</f>
        <v/>
      </c>
      <c r="I60" s="233"/>
      <c r="J60" s="233"/>
      <c r="K60" s="234"/>
    </row>
    <row r="61" spans="1:11" x14ac:dyDescent="0.25">
      <c r="A61" s="155"/>
      <c r="B61" s="185"/>
      <c r="C61" s="247"/>
      <c r="D61" s="247"/>
      <c r="E61" s="247"/>
      <c r="F61" s="247"/>
      <c r="G61" s="46" t="str">
        <f>IF(F61="","", IF(ISERROR(VLOOKUP(F61, '06 Wattage Table'!$A$3:$H$962,8,0)),"N/A",VLOOKUP(F61,'06 Wattage Table'!$A$3:$H$962,8,0)))</f>
        <v/>
      </c>
      <c r="H61" s="48" t="str">
        <f t="shared" si="2"/>
        <v/>
      </c>
      <c r="I61" s="233"/>
      <c r="J61" s="233"/>
      <c r="K61" s="234"/>
    </row>
    <row r="62" spans="1:11" x14ac:dyDescent="0.25">
      <c r="A62" s="155"/>
      <c r="B62" s="185"/>
      <c r="C62" s="247"/>
      <c r="D62" s="247"/>
      <c r="E62" s="247"/>
      <c r="F62" s="247"/>
      <c r="G62" s="46" t="str">
        <f>IF(F62="","", IF(ISERROR(VLOOKUP(F62, '06 Wattage Table'!$A$3:$H$962,8,0)),"N/A",VLOOKUP(F62,'06 Wattage Table'!$A$3:$H$962,8,0)))</f>
        <v/>
      </c>
      <c r="H62" s="48" t="str">
        <f t="shared" si="2"/>
        <v/>
      </c>
      <c r="I62" s="233"/>
      <c r="J62" s="233"/>
      <c r="K62" s="234"/>
    </row>
    <row r="63" spans="1:11" x14ac:dyDescent="0.25">
      <c r="A63" s="155"/>
      <c r="B63" s="185"/>
      <c r="C63" s="247"/>
      <c r="D63" s="247"/>
      <c r="E63" s="247"/>
      <c r="F63" s="247"/>
      <c r="G63" s="46" t="str">
        <f>IF(F63="","", IF(ISERROR(VLOOKUP(F63, '06 Wattage Table'!$A$3:$H$962,8,0)),"N/A",VLOOKUP(F63,'06 Wattage Table'!$A$3:$H$962,8,0)))</f>
        <v/>
      </c>
      <c r="H63" s="48" t="str">
        <f t="shared" si="2"/>
        <v/>
      </c>
      <c r="I63" s="233"/>
      <c r="J63" s="233"/>
      <c r="K63" s="234"/>
    </row>
    <row r="64" spans="1:11" x14ac:dyDescent="0.25">
      <c r="A64" s="155"/>
      <c r="B64" s="185"/>
      <c r="C64" s="247"/>
      <c r="D64" s="247"/>
      <c r="E64" s="247"/>
      <c r="F64" s="247"/>
      <c r="G64" s="46" t="str">
        <f>IF(F64="","", IF(ISERROR(VLOOKUP(F64, '06 Wattage Table'!$A$3:$H$962,8,0)),"N/A",VLOOKUP(F64,'06 Wattage Table'!$A$3:$H$962,8,0)))</f>
        <v/>
      </c>
      <c r="H64" s="48" t="str">
        <f t="shared" si="2"/>
        <v/>
      </c>
      <c r="I64" s="233"/>
      <c r="J64" s="233"/>
      <c r="K64" s="234"/>
    </row>
    <row r="65" spans="1:11" x14ac:dyDescent="0.25">
      <c r="A65" s="155"/>
      <c r="B65" s="185"/>
      <c r="C65" s="247"/>
      <c r="D65" s="247"/>
      <c r="E65" s="247"/>
      <c r="F65" s="247"/>
      <c r="G65" s="46" t="str">
        <f>IF(F65="","", IF(ISERROR(VLOOKUP(F65, '06 Wattage Table'!$A$3:$H$962,8,0)),"N/A",VLOOKUP(F65,'06 Wattage Table'!$A$3:$H$962,8,0)))</f>
        <v/>
      </c>
      <c r="H65" s="48" t="str">
        <f t="shared" si="2"/>
        <v/>
      </c>
      <c r="I65" s="233"/>
      <c r="J65" s="233"/>
      <c r="K65" s="234"/>
    </row>
    <row r="66" spans="1:11" x14ac:dyDescent="0.25">
      <c r="A66" s="155"/>
      <c r="B66" s="185"/>
      <c r="C66" s="247"/>
      <c r="D66" s="247"/>
      <c r="E66" s="247"/>
      <c r="F66" s="247"/>
      <c r="G66" s="46" t="str">
        <f>IF(F66="","", IF(ISERROR(VLOOKUP(F66, '06 Wattage Table'!$A$3:$H$962,8,0)),"N/A",VLOOKUP(F66,'06 Wattage Table'!$A$3:$H$962,8,0)))</f>
        <v/>
      </c>
      <c r="H66" s="48" t="str">
        <f t="shared" si="2"/>
        <v/>
      </c>
      <c r="I66" s="233"/>
      <c r="J66" s="233"/>
      <c r="K66" s="234"/>
    </row>
    <row r="67" spans="1:11" x14ac:dyDescent="0.25">
      <c r="A67" s="155"/>
      <c r="B67" s="185"/>
      <c r="C67" s="247"/>
      <c r="D67" s="247"/>
      <c r="E67" s="247"/>
      <c r="F67" s="247"/>
      <c r="G67" s="46" t="str">
        <f>IF(F67="","", IF(ISERROR(VLOOKUP(F67, '06 Wattage Table'!$A$3:$H$962,8,0)),"N/A",VLOOKUP(F67,'06 Wattage Table'!$A$3:$H$962,8,0)))</f>
        <v/>
      </c>
      <c r="H67" s="48" t="str">
        <f t="shared" si="1"/>
        <v/>
      </c>
      <c r="I67" s="233"/>
      <c r="J67" s="233"/>
      <c r="K67" s="234"/>
    </row>
    <row r="68" spans="1:11" x14ac:dyDescent="0.25">
      <c r="A68" s="155"/>
      <c r="B68" s="185"/>
      <c r="C68" s="247"/>
      <c r="D68" s="247"/>
      <c r="E68" s="247"/>
      <c r="F68" s="247"/>
      <c r="G68" s="46" t="str">
        <f>IF(F68="","", IF(ISERROR(VLOOKUP(F68, '06 Wattage Table'!$A$3:$H$962,8,0)),"N/A",VLOOKUP(F68,'06 Wattage Table'!$A$3:$H$962,8,0)))</f>
        <v/>
      </c>
      <c r="H68" s="48" t="str">
        <f t="shared" si="1"/>
        <v/>
      </c>
      <c r="I68" s="233"/>
      <c r="J68" s="233"/>
      <c r="K68" s="234"/>
    </row>
    <row r="69" spans="1:11" x14ac:dyDescent="0.25">
      <c r="A69" s="155"/>
      <c r="B69" s="185"/>
      <c r="C69" s="247"/>
      <c r="D69" s="247"/>
      <c r="E69" s="247"/>
      <c r="F69" s="247"/>
      <c r="G69" s="46" t="str">
        <f>IF(F69="","", IF(ISERROR(VLOOKUP(F69, '06 Wattage Table'!$A$3:$H$962,8,0)),"N/A",VLOOKUP(F69,'06 Wattage Table'!$A$3:$H$962,8,0)))</f>
        <v/>
      </c>
      <c r="H69" s="48" t="str">
        <f t="shared" si="1"/>
        <v/>
      </c>
      <c r="I69" s="233"/>
      <c r="J69" s="233"/>
      <c r="K69" s="234"/>
    </row>
    <row r="70" spans="1:11" x14ac:dyDescent="0.25">
      <c r="A70" s="155"/>
      <c r="B70" s="185"/>
      <c r="C70" s="247"/>
      <c r="D70" s="247"/>
      <c r="E70" s="247"/>
      <c r="F70" s="247"/>
      <c r="G70" s="46" t="str">
        <f>IF(F70="","", IF(ISERROR(VLOOKUP(F70, '06 Wattage Table'!$A$3:$H$962,8,0)),"N/A",VLOOKUP(F70,'06 Wattage Table'!$A$3:$H$962,8,0)))</f>
        <v/>
      </c>
      <c r="H70" s="48" t="str">
        <f t="shared" ref="H70:H74" si="3">IF(F70="", "", IF(G70="N/A", "N/A", E70*G70))</f>
        <v/>
      </c>
      <c r="I70" s="233"/>
      <c r="J70" s="233"/>
      <c r="K70" s="234"/>
    </row>
    <row r="71" spans="1:11" x14ac:dyDescent="0.25">
      <c r="A71" s="155"/>
      <c r="B71" s="185"/>
      <c r="C71" s="247"/>
      <c r="D71" s="247"/>
      <c r="E71" s="247"/>
      <c r="F71" s="247"/>
      <c r="G71" s="46" t="str">
        <f>IF(F71="","", IF(ISERROR(VLOOKUP(F71, '06 Wattage Table'!$A$3:$H$962,8,0)),"N/A",VLOOKUP(F71,'06 Wattage Table'!$A$3:$H$962,8,0)))</f>
        <v/>
      </c>
      <c r="H71" s="48" t="str">
        <f t="shared" si="3"/>
        <v/>
      </c>
      <c r="I71" s="233"/>
      <c r="J71" s="233"/>
      <c r="K71" s="234"/>
    </row>
    <row r="72" spans="1:11" x14ac:dyDescent="0.25">
      <c r="A72" s="155"/>
      <c r="B72" s="185"/>
      <c r="C72" s="247"/>
      <c r="D72" s="247"/>
      <c r="E72" s="247"/>
      <c r="F72" s="247"/>
      <c r="G72" s="46" t="str">
        <f>IF(F72="","", IF(ISERROR(VLOOKUP(F72, '06 Wattage Table'!$A$3:$H$962,8,0)),"N/A",VLOOKUP(F72,'06 Wattage Table'!$A$3:$H$962,8,0)))</f>
        <v/>
      </c>
      <c r="H72" s="48" t="str">
        <f t="shared" si="3"/>
        <v/>
      </c>
      <c r="I72" s="233"/>
      <c r="J72" s="233"/>
      <c r="K72" s="234"/>
    </row>
    <row r="73" spans="1:11" x14ac:dyDescent="0.25">
      <c r="A73" s="155"/>
      <c r="B73" s="185"/>
      <c r="C73" s="247"/>
      <c r="D73" s="247"/>
      <c r="E73" s="247"/>
      <c r="F73" s="247"/>
      <c r="G73" s="46" t="str">
        <f>IF(F73="","", IF(ISERROR(VLOOKUP(F73, '06 Wattage Table'!$A$3:$H$962,8,0)),"N/A",VLOOKUP(F73,'06 Wattage Table'!$A$3:$H$962,8,0)))</f>
        <v/>
      </c>
      <c r="H73" s="48" t="str">
        <f t="shared" si="3"/>
        <v/>
      </c>
      <c r="I73" s="233"/>
      <c r="J73" s="233"/>
      <c r="K73" s="234"/>
    </row>
    <row r="74" spans="1:11" x14ac:dyDescent="0.25">
      <c r="A74" s="155"/>
      <c r="B74" s="185"/>
      <c r="C74" s="247"/>
      <c r="D74" s="247"/>
      <c r="E74" s="247"/>
      <c r="F74" s="247"/>
      <c r="G74" s="46" t="str">
        <f>IF(F74="","", IF(ISERROR(VLOOKUP(F74, '06 Wattage Table'!$A$3:$H$962,8,0)),"N/A",VLOOKUP(F74,'06 Wattage Table'!$A$3:$H$962,8,0)))</f>
        <v/>
      </c>
      <c r="H74" s="48" t="str">
        <f t="shared" si="3"/>
        <v/>
      </c>
      <c r="I74" s="233"/>
      <c r="J74" s="233"/>
      <c r="K74" s="234"/>
    </row>
    <row r="75" spans="1:11" ht="15.75" thickBot="1" x14ac:dyDescent="0.3">
      <c r="A75" s="155"/>
      <c r="B75" s="188"/>
      <c r="C75" s="29"/>
      <c r="D75" s="29"/>
      <c r="E75" s="29"/>
      <c r="F75" s="29"/>
      <c r="G75" s="46" t="str">
        <f>IF(F75="","", IF(ISERROR(VLOOKUP(F75, '06 Wattage Table'!$A$3:$H$962,8,0)),"N/A",VLOOKUP(F75,'06 Wattage Table'!$A$3:$H$962,8,0)))</f>
        <v/>
      </c>
      <c r="H75" s="49" t="str">
        <f>IF(F75="", "", IF(G75="N/A", "N/A", E75*G75))</f>
        <v/>
      </c>
      <c r="I75" s="155"/>
      <c r="J75" s="155"/>
      <c r="K75" s="155"/>
    </row>
    <row r="76" spans="1:11" ht="15.75" thickBot="1" x14ac:dyDescent="0.3">
      <c r="A76" s="155"/>
      <c r="B76" s="512" t="s">
        <v>1714</v>
      </c>
      <c r="C76" s="513"/>
      <c r="D76" s="513"/>
      <c r="E76" s="513"/>
      <c r="F76" s="513"/>
      <c r="G76" s="514"/>
      <c r="H76" s="50" t="str">
        <f>IF(SUM(H48:H75)=0,"",SUM(H48:H75))</f>
        <v/>
      </c>
      <c r="I76" s="155"/>
      <c r="J76" s="155"/>
      <c r="K76" s="155"/>
    </row>
    <row r="77" spans="1:11" ht="15.75" thickBot="1" x14ac:dyDescent="0.3">
      <c r="A77" s="155"/>
      <c r="B77" s="155"/>
      <c r="C77" s="232"/>
      <c r="D77" s="216"/>
      <c r="E77" s="155"/>
      <c r="F77" s="155"/>
      <c r="G77" s="155"/>
      <c r="H77" s="155"/>
      <c r="I77" s="155"/>
      <c r="J77" s="155"/>
      <c r="K77" s="155"/>
    </row>
    <row r="78" spans="1:11" ht="19.5" thickBot="1" x14ac:dyDescent="0.35">
      <c r="A78" s="155"/>
      <c r="B78" s="471" t="s">
        <v>2446</v>
      </c>
      <c r="C78" s="472"/>
      <c r="D78" s="473"/>
      <c r="E78" s="155"/>
      <c r="F78" s="155"/>
      <c r="G78" s="155"/>
      <c r="H78" s="155"/>
      <c r="I78" s="155"/>
      <c r="J78" s="155"/>
      <c r="K78" s="155"/>
    </row>
    <row r="79" spans="1:11" x14ac:dyDescent="0.25">
      <c r="A79" s="155"/>
      <c r="B79" s="265" t="s">
        <v>2068</v>
      </c>
      <c r="C79" s="266"/>
      <c r="D79" s="56" t="str">
        <f>IF(H76="", "", H76)</f>
        <v/>
      </c>
      <c r="E79" s="155"/>
      <c r="F79" s="155"/>
      <c r="G79" s="155"/>
      <c r="H79" s="155"/>
      <c r="I79" s="155"/>
      <c r="J79" s="155"/>
      <c r="K79" s="155"/>
    </row>
    <row r="80" spans="1:11" x14ac:dyDescent="0.25">
      <c r="A80" s="155"/>
      <c r="B80" s="267" t="s">
        <v>2069</v>
      </c>
      <c r="C80" s="268"/>
      <c r="D80" s="48" t="str">
        <f>G40</f>
        <v/>
      </c>
      <c r="E80" s="155"/>
      <c r="F80" s="155"/>
      <c r="G80" s="155"/>
      <c r="H80" s="155"/>
      <c r="I80" s="155"/>
      <c r="J80" s="155"/>
      <c r="K80" s="155"/>
    </row>
    <row r="81" spans="1:11" x14ac:dyDescent="0.25">
      <c r="A81" s="155"/>
      <c r="B81" s="158" t="s">
        <v>2166</v>
      </c>
      <c r="C81" s="159"/>
      <c r="D81" s="275"/>
      <c r="E81" s="155"/>
      <c r="F81" s="155"/>
      <c r="G81" s="155"/>
      <c r="H81" s="155"/>
      <c r="I81" s="155"/>
      <c r="J81" s="155"/>
      <c r="K81" s="155"/>
    </row>
    <row r="82" spans="1:11" x14ac:dyDescent="0.25">
      <c r="A82" s="155"/>
      <c r="B82" s="162" t="s">
        <v>2167</v>
      </c>
      <c r="C82" s="269"/>
      <c r="D82" s="48" t="str">
        <f>IF(D80="","",(1-D81)*D80)</f>
        <v/>
      </c>
      <c r="E82" s="155"/>
      <c r="F82" s="155"/>
      <c r="G82" s="155"/>
      <c r="H82" s="155"/>
      <c r="I82" s="155"/>
      <c r="J82" s="155"/>
      <c r="K82" s="155"/>
    </row>
    <row r="83" spans="1:11" x14ac:dyDescent="0.25">
      <c r="A83" s="155"/>
      <c r="B83" s="267" t="s">
        <v>1718</v>
      </c>
      <c r="C83" s="268"/>
      <c r="D83" s="48" t="str">
        <f>IF(D82="","",IF(D79&lt;D82, "YES", "NOT ELIGIBLE"))</f>
        <v/>
      </c>
      <c r="E83" s="155"/>
      <c r="F83" s="155"/>
      <c r="G83" s="155"/>
      <c r="H83" s="155"/>
      <c r="I83" s="155"/>
      <c r="J83" s="155"/>
      <c r="K83" s="155"/>
    </row>
    <row r="84" spans="1:11" x14ac:dyDescent="0.25">
      <c r="A84" s="155"/>
      <c r="B84" s="267" t="s">
        <v>816</v>
      </c>
      <c r="C84" s="268"/>
      <c r="D84" s="270" t="str">
        <f>IF(D80="","",(D80-D79)/1000)</f>
        <v/>
      </c>
      <c r="E84" s="155"/>
      <c r="F84" s="155"/>
      <c r="G84" s="155"/>
      <c r="H84" s="155"/>
      <c r="I84" s="155"/>
      <c r="J84" s="155"/>
      <c r="K84" s="155"/>
    </row>
    <row r="85" spans="1:11" x14ac:dyDescent="0.25">
      <c r="A85" s="155"/>
      <c r="B85" s="267" t="s">
        <v>2165</v>
      </c>
      <c r="C85" s="268"/>
      <c r="D85" s="276"/>
      <c r="E85" s="155"/>
      <c r="F85" s="155"/>
      <c r="G85" s="155"/>
      <c r="H85" s="155"/>
      <c r="I85" s="155"/>
      <c r="J85" s="155"/>
      <c r="K85" s="155"/>
    </row>
    <row r="86" spans="1:11" ht="15.75" thickBot="1" x14ac:dyDescent="0.3">
      <c r="A86" s="155"/>
      <c r="B86" s="501" t="s">
        <v>1719</v>
      </c>
      <c r="C86" s="502"/>
      <c r="D86" s="57" t="str">
        <f>IF(D83="","",IF(D83="YES",D84*D85, "No Incentive"))</f>
        <v/>
      </c>
      <c r="E86" s="155"/>
      <c r="F86" s="155"/>
      <c r="G86" s="155"/>
      <c r="H86" s="155"/>
      <c r="I86" s="155"/>
      <c r="J86" s="155"/>
      <c r="K86" s="155"/>
    </row>
    <row r="87" spans="1:11" x14ac:dyDescent="0.25">
      <c r="A87" s="155"/>
      <c r="B87" s="155"/>
      <c r="C87" s="155"/>
      <c r="D87" s="271"/>
      <c r="E87" s="155"/>
      <c r="F87" s="155"/>
      <c r="G87" s="155"/>
      <c r="H87" s="155"/>
      <c r="I87" s="155"/>
      <c r="J87" s="155"/>
      <c r="K87" s="155"/>
    </row>
    <row r="88" spans="1:11" x14ac:dyDescent="0.25">
      <c r="A88" s="155"/>
      <c r="B88" s="155"/>
      <c r="C88" s="155"/>
      <c r="D88" s="271"/>
      <c r="E88" s="155"/>
      <c r="F88" s="155"/>
      <c r="G88" s="155"/>
      <c r="H88" s="155"/>
      <c r="I88" s="155"/>
      <c r="J88" s="155"/>
      <c r="K88" s="155"/>
    </row>
    <row r="89" spans="1:11" ht="15.75" thickBot="1" x14ac:dyDescent="0.3">
      <c r="A89" s="155"/>
      <c r="B89" s="155"/>
      <c r="C89" s="155"/>
      <c r="D89" s="216"/>
      <c r="E89" s="155"/>
      <c r="F89" s="155"/>
      <c r="G89" s="155"/>
      <c r="H89" s="155"/>
      <c r="I89" s="155"/>
      <c r="J89" s="155"/>
      <c r="K89" s="155"/>
    </row>
    <row r="90" spans="1:11" ht="19.5" thickBot="1" x14ac:dyDescent="0.35">
      <c r="A90" s="155"/>
      <c r="B90" s="509" t="s">
        <v>2447</v>
      </c>
      <c r="C90" s="510"/>
      <c r="D90" s="510"/>
      <c r="E90" s="510"/>
      <c r="F90" s="510"/>
      <c r="G90" s="510"/>
      <c r="H90" s="510"/>
      <c r="I90" s="510"/>
      <c r="J90" s="511"/>
      <c r="K90" s="155"/>
    </row>
    <row r="91" spans="1:11" ht="45" x14ac:dyDescent="0.25">
      <c r="A91" s="155"/>
      <c r="B91" s="180" t="s">
        <v>1720</v>
      </c>
      <c r="C91" s="179" t="s">
        <v>1698</v>
      </c>
      <c r="D91" s="179" t="s">
        <v>2070</v>
      </c>
      <c r="E91" s="179" t="s">
        <v>1699</v>
      </c>
      <c r="F91" s="179" t="s">
        <v>1715</v>
      </c>
      <c r="G91" s="179" t="s">
        <v>1700</v>
      </c>
      <c r="H91" s="272" t="s">
        <v>1701</v>
      </c>
      <c r="I91" s="273" t="s">
        <v>1721</v>
      </c>
      <c r="J91" s="274" t="s">
        <v>1722</v>
      </c>
      <c r="K91" s="155"/>
    </row>
    <row r="92" spans="1:11" ht="31.5" customHeight="1" thickBot="1" x14ac:dyDescent="0.3">
      <c r="A92" s="216"/>
      <c r="B92" s="51" t="str">
        <f>D84</f>
        <v/>
      </c>
      <c r="C92" s="189"/>
      <c r="D92" s="52" t="str">
        <f>IF(C92="","",VLOOKUP(C92,'04 Exterior User Input'!$B$4:$C$6,2,FALSE))</f>
        <v/>
      </c>
      <c r="E92" s="53" t="str">
        <f>IF(C92="","",VLOOKUP(C92,'04 Exterior User Input'!$B$4:$D$6,3,FALSE))</f>
        <v/>
      </c>
      <c r="F92" s="53" t="s">
        <v>1713</v>
      </c>
      <c r="G92" s="53">
        <v>0</v>
      </c>
      <c r="H92" s="54">
        <v>0</v>
      </c>
      <c r="I92" s="55" t="str">
        <f>IF(B92="","",B92*E92*(1+G92))</f>
        <v/>
      </c>
      <c r="J92" s="49" t="str">
        <f>IF(B92="", "", B92*(1+H92)*D92)</f>
        <v/>
      </c>
      <c r="K92" s="216"/>
    </row>
    <row r="93" spans="1:11" x14ac:dyDescent="0.25">
      <c r="A93" s="155"/>
      <c r="B93" s="155"/>
      <c r="C93" s="155"/>
      <c r="D93" s="216"/>
      <c r="E93" s="155"/>
      <c r="F93" s="155"/>
      <c r="G93" s="155"/>
      <c r="H93" s="155"/>
      <c r="I93" s="155"/>
      <c r="J93" s="155"/>
      <c r="K93" s="155"/>
    </row>
    <row r="94" spans="1:11" s="61" customFormat="1" x14ac:dyDescent="0.25">
      <c r="D94" s="217"/>
    </row>
    <row r="95" spans="1:11" s="61" customFormat="1" x14ac:dyDescent="0.25">
      <c r="D95" s="217"/>
    </row>
    <row r="96" spans="1:11" s="61" customFormat="1" x14ac:dyDescent="0.25">
      <c r="D96" s="217"/>
    </row>
    <row r="97" spans="4:4" s="61" customFormat="1" x14ac:dyDescent="0.25">
      <c r="D97" s="217"/>
    </row>
    <row r="98" spans="4:4" s="61" customFormat="1" x14ac:dyDescent="0.25">
      <c r="D98" s="217"/>
    </row>
    <row r="99" spans="4:4" s="61" customFormat="1" x14ac:dyDescent="0.25">
      <c r="D99" s="217"/>
    </row>
    <row r="100" spans="4:4" s="61" customFormat="1" x14ac:dyDescent="0.25">
      <c r="D100" s="217"/>
    </row>
    <row r="101" spans="4:4" s="61" customFormat="1" x14ac:dyDescent="0.25">
      <c r="D101" s="217"/>
    </row>
    <row r="102" spans="4:4" s="61" customFormat="1" x14ac:dyDescent="0.25">
      <c r="D102" s="217"/>
    </row>
    <row r="103" spans="4:4" s="61" customFormat="1" x14ac:dyDescent="0.25">
      <c r="D103" s="217"/>
    </row>
    <row r="104" spans="4:4" s="61" customFormat="1" x14ac:dyDescent="0.25">
      <c r="D104" s="217"/>
    </row>
    <row r="105" spans="4:4" s="61" customFormat="1" x14ac:dyDescent="0.25">
      <c r="D105" s="217"/>
    </row>
    <row r="106" spans="4:4" s="61" customFormat="1" x14ac:dyDescent="0.25">
      <c r="D106" s="217"/>
    </row>
    <row r="107" spans="4:4" s="61" customFormat="1" x14ac:dyDescent="0.25">
      <c r="D107" s="217"/>
    </row>
    <row r="108" spans="4:4" s="61" customFormat="1" x14ac:dyDescent="0.25">
      <c r="D108" s="217"/>
    </row>
    <row r="109" spans="4:4" s="61" customFormat="1" x14ac:dyDescent="0.25">
      <c r="D109" s="217"/>
    </row>
    <row r="110" spans="4:4" s="61" customFormat="1" x14ac:dyDescent="0.25">
      <c r="D110" s="217"/>
    </row>
    <row r="111" spans="4:4" s="61" customFormat="1" x14ac:dyDescent="0.25">
      <c r="D111" s="217"/>
    </row>
    <row r="112" spans="4:4" s="61" customFormat="1" x14ac:dyDescent="0.25">
      <c r="D112" s="217"/>
    </row>
    <row r="113" spans="4:4" s="61" customFormat="1" x14ac:dyDescent="0.25">
      <c r="D113" s="217"/>
    </row>
    <row r="114" spans="4:4" s="61" customFormat="1" x14ac:dyDescent="0.25">
      <c r="D114" s="217"/>
    </row>
    <row r="115" spans="4:4" s="61" customFormat="1" x14ac:dyDescent="0.25">
      <c r="D115" s="217"/>
    </row>
    <row r="116" spans="4:4" s="61" customFormat="1" x14ac:dyDescent="0.25">
      <c r="D116" s="217"/>
    </row>
    <row r="117" spans="4:4" s="61" customFormat="1" x14ac:dyDescent="0.25">
      <c r="D117" s="217"/>
    </row>
    <row r="118" spans="4:4" s="61" customFormat="1" x14ac:dyDescent="0.25">
      <c r="D118" s="217"/>
    </row>
    <row r="119" spans="4:4" s="61" customFormat="1" x14ac:dyDescent="0.25">
      <c r="D119" s="217"/>
    </row>
    <row r="120" spans="4:4" s="61" customFormat="1" x14ac:dyDescent="0.25">
      <c r="D120" s="217"/>
    </row>
    <row r="121" spans="4:4" s="61" customFormat="1" x14ac:dyDescent="0.25">
      <c r="D121" s="217"/>
    </row>
    <row r="122" spans="4:4" s="61" customFormat="1" x14ac:dyDescent="0.25">
      <c r="D122" s="217"/>
    </row>
    <row r="123" spans="4:4" s="61" customFormat="1" x14ac:dyDescent="0.25">
      <c r="D123" s="217"/>
    </row>
    <row r="124" spans="4:4" s="61" customFormat="1" x14ac:dyDescent="0.25">
      <c r="D124" s="217"/>
    </row>
    <row r="125" spans="4:4" s="61" customFormat="1" x14ac:dyDescent="0.25">
      <c r="D125" s="217"/>
    </row>
    <row r="126" spans="4:4" s="61" customFormat="1" x14ac:dyDescent="0.25">
      <c r="D126" s="217"/>
    </row>
    <row r="127" spans="4:4" s="61" customFormat="1" x14ac:dyDescent="0.25">
      <c r="D127" s="217"/>
    </row>
    <row r="128" spans="4:4" s="61" customFormat="1" x14ac:dyDescent="0.25">
      <c r="D128" s="217"/>
    </row>
    <row r="129" spans="4:4" s="61" customFormat="1" x14ac:dyDescent="0.25">
      <c r="D129" s="217"/>
    </row>
    <row r="130" spans="4:4" s="61" customFormat="1" x14ac:dyDescent="0.25">
      <c r="D130" s="217"/>
    </row>
    <row r="131" spans="4:4" s="61" customFormat="1" x14ac:dyDescent="0.25">
      <c r="D131" s="217"/>
    </row>
    <row r="132" spans="4:4" s="61" customFormat="1" x14ac:dyDescent="0.25">
      <c r="D132" s="217"/>
    </row>
    <row r="133" spans="4:4" s="61" customFormat="1" x14ac:dyDescent="0.25">
      <c r="D133" s="217"/>
    </row>
    <row r="134" spans="4:4" s="61" customFormat="1" x14ac:dyDescent="0.25">
      <c r="D134" s="217"/>
    </row>
    <row r="135" spans="4:4" s="61" customFormat="1" x14ac:dyDescent="0.25">
      <c r="D135" s="217"/>
    </row>
    <row r="136" spans="4:4" s="61" customFormat="1" x14ac:dyDescent="0.25">
      <c r="D136" s="217"/>
    </row>
    <row r="137" spans="4:4" s="61" customFormat="1" x14ac:dyDescent="0.25">
      <c r="D137" s="217"/>
    </row>
    <row r="138" spans="4:4" s="61" customFormat="1" x14ac:dyDescent="0.25">
      <c r="D138" s="217"/>
    </row>
    <row r="139" spans="4:4" s="61" customFormat="1" x14ac:dyDescent="0.25">
      <c r="D139" s="217"/>
    </row>
    <row r="140" spans="4:4" s="61" customFormat="1" x14ac:dyDescent="0.25">
      <c r="D140" s="217"/>
    </row>
    <row r="141" spans="4:4" s="61" customFormat="1" x14ac:dyDescent="0.25">
      <c r="D141" s="217"/>
    </row>
    <row r="142" spans="4:4" s="61" customFormat="1" x14ac:dyDescent="0.25">
      <c r="D142" s="217"/>
    </row>
    <row r="143" spans="4:4" s="61" customFormat="1" x14ac:dyDescent="0.25">
      <c r="D143" s="217"/>
    </row>
    <row r="144" spans="4:4" s="61" customFormat="1" x14ac:dyDescent="0.25">
      <c r="D144" s="217"/>
    </row>
    <row r="145" spans="4:4" s="61" customFormat="1" x14ac:dyDescent="0.25">
      <c r="D145" s="217"/>
    </row>
    <row r="146" spans="4:4" s="61" customFormat="1" x14ac:dyDescent="0.25">
      <c r="D146" s="217"/>
    </row>
    <row r="147" spans="4:4" s="61" customFormat="1" x14ac:dyDescent="0.25">
      <c r="D147" s="217"/>
    </row>
    <row r="148" spans="4:4" s="61" customFormat="1" x14ac:dyDescent="0.25">
      <c r="D148" s="217"/>
    </row>
    <row r="149" spans="4:4" s="61" customFormat="1" x14ac:dyDescent="0.25">
      <c r="D149" s="217"/>
    </row>
    <row r="150" spans="4:4" s="61" customFormat="1" x14ac:dyDescent="0.25">
      <c r="D150" s="217"/>
    </row>
    <row r="151" spans="4:4" s="61" customFormat="1" x14ac:dyDescent="0.25">
      <c r="D151" s="217"/>
    </row>
    <row r="152" spans="4:4" s="61" customFormat="1" x14ac:dyDescent="0.25">
      <c r="D152" s="217"/>
    </row>
    <row r="153" spans="4:4" s="61" customFormat="1" x14ac:dyDescent="0.25">
      <c r="D153" s="217"/>
    </row>
    <row r="154" spans="4:4" s="61" customFormat="1" x14ac:dyDescent="0.25">
      <c r="D154" s="217"/>
    </row>
    <row r="155" spans="4:4" s="61" customFormat="1" x14ac:dyDescent="0.25">
      <c r="D155" s="217"/>
    </row>
    <row r="156" spans="4:4" s="61" customFormat="1" x14ac:dyDescent="0.25">
      <c r="D156" s="217"/>
    </row>
    <row r="157" spans="4:4" s="61" customFormat="1" x14ac:dyDescent="0.25">
      <c r="D157" s="217"/>
    </row>
    <row r="158" spans="4:4" s="61" customFormat="1" x14ac:dyDescent="0.25">
      <c r="D158" s="217"/>
    </row>
    <row r="159" spans="4:4" s="61" customFormat="1" x14ac:dyDescent="0.25">
      <c r="D159" s="217"/>
    </row>
    <row r="160" spans="4:4" s="61" customFormat="1" x14ac:dyDescent="0.25">
      <c r="D160" s="217"/>
    </row>
    <row r="161" spans="4:4" s="61" customFormat="1" x14ac:dyDescent="0.25">
      <c r="D161" s="217"/>
    </row>
    <row r="162" spans="4:4" s="61" customFormat="1" x14ac:dyDescent="0.25">
      <c r="D162" s="217"/>
    </row>
    <row r="163" spans="4:4" s="61" customFormat="1" x14ac:dyDescent="0.25">
      <c r="D163" s="217"/>
    </row>
    <row r="164" spans="4:4" s="61" customFormat="1" x14ac:dyDescent="0.25">
      <c r="D164" s="217"/>
    </row>
    <row r="165" spans="4:4" s="61" customFormat="1" x14ac:dyDescent="0.25">
      <c r="D165" s="217"/>
    </row>
    <row r="166" spans="4:4" s="61" customFormat="1" x14ac:dyDescent="0.25">
      <c r="D166" s="217"/>
    </row>
    <row r="167" spans="4:4" s="61" customFormat="1" x14ac:dyDescent="0.25">
      <c r="D167" s="217"/>
    </row>
    <row r="168" spans="4:4" s="61" customFormat="1" x14ac:dyDescent="0.25">
      <c r="D168" s="217"/>
    </row>
    <row r="169" spans="4:4" s="61" customFormat="1" x14ac:dyDescent="0.25">
      <c r="D169" s="217"/>
    </row>
    <row r="170" spans="4:4" s="61" customFormat="1" x14ac:dyDescent="0.25">
      <c r="D170" s="217"/>
    </row>
    <row r="171" spans="4:4" s="61" customFormat="1" x14ac:dyDescent="0.25">
      <c r="D171" s="217"/>
    </row>
    <row r="172" spans="4:4" s="61" customFormat="1" x14ac:dyDescent="0.25">
      <c r="D172" s="217"/>
    </row>
    <row r="173" spans="4:4" s="61" customFormat="1" x14ac:dyDescent="0.25">
      <c r="D173" s="217"/>
    </row>
    <row r="174" spans="4:4" s="61" customFormat="1" x14ac:dyDescent="0.25">
      <c r="D174" s="217"/>
    </row>
    <row r="175" spans="4:4" s="61" customFormat="1" x14ac:dyDescent="0.25">
      <c r="D175" s="217"/>
    </row>
    <row r="176" spans="4:4" s="61" customFormat="1" x14ac:dyDescent="0.25">
      <c r="D176" s="217"/>
    </row>
    <row r="177" spans="4:4" s="61" customFormat="1" x14ac:dyDescent="0.25">
      <c r="D177" s="217"/>
    </row>
    <row r="178" spans="4:4" s="61" customFormat="1" x14ac:dyDescent="0.25">
      <c r="D178" s="217"/>
    </row>
    <row r="179" spans="4:4" s="61" customFormat="1" x14ac:dyDescent="0.25">
      <c r="D179" s="217"/>
    </row>
    <row r="180" spans="4:4" s="61" customFormat="1" x14ac:dyDescent="0.25">
      <c r="D180" s="217"/>
    </row>
    <row r="181" spans="4:4" s="61" customFormat="1" x14ac:dyDescent="0.25">
      <c r="D181" s="217"/>
    </row>
    <row r="182" spans="4:4" s="61" customFormat="1" x14ac:dyDescent="0.25">
      <c r="D182" s="217"/>
    </row>
    <row r="183" spans="4:4" s="61" customFormat="1" x14ac:dyDescent="0.25">
      <c r="D183" s="217"/>
    </row>
    <row r="184" spans="4:4" s="61" customFormat="1" x14ac:dyDescent="0.25">
      <c r="D184" s="217"/>
    </row>
    <row r="185" spans="4:4" s="61" customFormat="1" x14ac:dyDescent="0.25">
      <c r="D185" s="217"/>
    </row>
    <row r="186" spans="4:4" s="61" customFormat="1" x14ac:dyDescent="0.25">
      <c r="D186" s="217"/>
    </row>
    <row r="187" spans="4:4" s="61" customFormat="1" x14ac:dyDescent="0.25">
      <c r="D187" s="217"/>
    </row>
    <row r="188" spans="4:4" s="61" customFormat="1" x14ac:dyDescent="0.25">
      <c r="D188" s="217"/>
    </row>
    <row r="189" spans="4:4" s="61" customFormat="1" x14ac:dyDescent="0.25">
      <c r="D189" s="217"/>
    </row>
    <row r="190" spans="4:4" s="61" customFormat="1" x14ac:dyDescent="0.25">
      <c r="D190" s="217"/>
    </row>
    <row r="191" spans="4:4" s="61" customFormat="1" x14ac:dyDescent="0.25">
      <c r="D191" s="217"/>
    </row>
    <row r="192" spans="4:4" s="61" customFormat="1" x14ac:dyDescent="0.25">
      <c r="D192" s="217"/>
    </row>
    <row r="193" spans="4:4" s="61" customFormat="1" x14ac:dyDescent="0.25">
      <c r="D193" s="217"/>
    </row>
    <row r="194" spans="4:4" s="61" customFormat="1" x14ac:dyDescent="0.25">
      <c r="D194" s="217"/>
    </row>
    <row r="195" spans="4:4" s="61" customFormat="1" x14ac:dyDescent="0.25">
      <c r="D195" s="217"/>
    </row>
    <row r="196" spans="4:4" s="61" customFormat="1" x14ac:dyDescent="0.25">
      <c r="D196" s="217"/>
    </row>
    <row r="197" spans="4:4" s="61" customFormat="1" x14ac:dyDescent="0.25">
      <c r="D197" s="217"/>
    </row>
    <row r="198" spans="4:4" s="61" customFormat="1" x14ac:dyDescent="0.25">
      <c r="D198" s="217"/>
    </row>
    <row r="199" spans="4:4" s="61" customFormat="1" x14ac:dyDescent="0.25">
      <c r="D199" s="217"/>
    </row>
    <row r="200" spans="4:4" s="61" customFormat="1" x14ac:dyDescent="0.25">
      <c r="D200" s="217"/>
    </row>
    <row r="201" spans="4:4" s="61" customFormat="1" x14ac:dyDescent="0.25">
      <c r="D201" s="217"/>
    </row>
    <row r="202" spans="4:4" s="61" customFormat="1" x14ac:dyDescent="0.25">
      <c r="D202" s="217"/>
    </row>
    <row r="203" spans="4:4" s="61" customFormat="1" x14ac:dyDescent="0.25">
      <c r="D203" s="217"/>
    </row>
    <row r="204" spans="4:4" s="61" customFormat="1" x14ac:dyDescent="0.25">
      <c r="D204" s="217"/>
    </row>
    <row r="205" spans="4:4" s="61" customFormat="1" x14ac:dyDescent="0.25">
      <c r="D205" s="217"/>
    </row>
    <row r="206" spans="4:4" s="61" customFormat="1" x14ac:dyDescent="0.25">
      <c r="D206" s="217"/>
    </row>
    <row r="207" spans="4:4" s="61" customFormat="1" x14ac:dyDescent="0.25">
      <c r="D207" s="217"/>
    </row>
    <row r="208" spans="4:4" s="61" customFormat="1" x14ac:dyDescent="0.25">
      <c r="D208" s="217"/>
    </row>
    <row r="209" spans="4:4" s="61" customFormat="1" x14ac:dyDescent="0.25">
      <c r="D209" s="217"/>
    </row>
    <row r="210" spans="4:4" s="61" customFormat="1" x14ac:dyDescent="0.25">
      <c r="D210" s="217"/>
    </row>
    <row r="211" spans="4:4" s="61" customFormat="1" x14ac:dyDescent="0.25">
      <c r="D211" s="217"/>
    </row>
    <row r="212" spans="4:4" s="61" customFormat="1" x14ac:dyDescent="0.25">
      <c r="D212" s="217"/>
    </row>
    <row r="213" spans="4:4" s="61" customFormat="1" x14ac:dyDescent="0.25">
      <c r="D213" s="217"/>
    </row>
    <row r="214" spans="4:4" s="61" customFormat="1" x14ac:dyDescent="0.25">
      <c r="D214" s="217"/>
    </row>
    <row r="215" spans="4:4" s="61" customFormat="1" x14ac:dyDescent="0.25">
      <c r="D215" s="217"/>
    </row>
    <row r="216" spans="4:4" s="61" customFormat="1" x14ac:dyDescent="0.25">
      <c r="D216" s="217"/>
    </row>
    <row r="217" spans="4:4" s="61" customFormat="1" x14ac:dyDescent="0.25">
      <c r="D217" s="217"/>
    </row>
    <row r="218" spans="4:4" s="61" customFormat="1" x14ac:dyDescent="0.25">
      <c r="D218" s="217"/>
    </row>
    <row r="219" spans="4:4" s="61" customFormat="1" x14ac:dyDescent="0.25">
      <c r="D219" s="217"/>
    </row>
    <row r="220" spans="4:4" s="61" customFormat="1" x14ac:dyDescent="0.25">
      <c r="D220" s="217"/>
    </row>
    <row r="221" spans="4:4" s="61" customFormat="1" x14ac:dyDescent="0.25">
      <c r="D221" s="217"/>
    </row>
    <row r="222" spans="4:4" s="61" customFormat="1" x14ac:dyDescent="0.25">
      <c r="D222" s="217"/>
    </row>
    <row r="223" spans="4:4" s="61" customFormat="1" x14ac:dyDescent="0.25">
      <c r="D223" s="217"/>
    </row>
    <row r="224" spans="4:4" s="61" customFormat="1" x14ac:dyDescent="0.25">
      <c r="D224" s="217"/>
    </row>
    <row r="225" spans="4:4" s="61" customFormat="1" x14ac:dyDescent="0.25">
      <c r="D225" s="217"/>
    </row>
    <row r="226" spans="4:4" s="61" customFormat="1" x14ac:dyDescent="0.25">
      <c r="D226" s="217"/>
    </row>
    <row r="227" spans="4:4" s="61" customFormat="1" x14ac:dyDescent="0.25">
      <c r="D227" s="217"/>
    </row>
    <row r="228" spans="4:4" s="61" customFormat="1" x14ac:dyDescent="0.25">
      <c r="D228" s="217"/>
    </row>
    <row r="229" spans="4:4" s="61" customFormat="1" x14ac:dyDescent="0.25">
      <c r="D229" s="217"/>
    </row>
    <row r="230" spans="4:4" s="61" customFormat="1" x14ac:dyDescent="0.25">
      <c r="D230" s="217"/>
    </row>
    <row r="231" spans="4:4" s="61" customFormat="1" x14ac:dyDescent="0.25">
      <c r="D231" s="217"/>
    </row>
    <row r="232" spans="4:4" s="61" customFormat="1" x14ac:dyDescent="0.25">
      <c r="D232" s="217"/>
    </row>
    <row r="233" spans="4:4" s="61" customFormat="1" x14ac:dyDescent="0.25">
      <c r="D233" s="217"/>
    </row>
    <row r="234" spans="4:4" s="61" customFormat="1" x14ac:dyDescent="0.25">
      <c r="D234" s="217"/>
    </row>
    <row r="235" spans="4:4" s="61" customFormat="1" x14ac:dyDescent="0.25">
      <c r="D235" s="217"/>
    </row>
    <row r="236" spans="4:4" s="61" customFormat="1" x14ac:dyDescent="0.25">
      <c r="D236" s="217"/>
    </row>
    <row r="237" spans="4:4" s="61" customFormat="1" x14ac:dyDescent="0.25">
      <c r="D237" s="217"/>
    </row>
    <row r="238" spans="4:4" s="61" customFormat="1" x14ac:dyDescent="0.25">
      <c r="D238" s="217"/>
    </row>
    <row r="239" spans="4:4" s="61" customFormat="1" x14ac:dyDescent="0.25">
      <c r="D239" s="217"/>
    </row>
    <row r="240" spans="4:4" s="61" customFormat="1" x14ac:dyDescent="0.25">
      <c r="D240" s="217"/>
    </row>
    <row r="241" spans="4:4" s="61" customFormat="1" x14ac:dyDescent="0.25">
      <c r="D241" s="217"/>
    </row>
    <row r="242" spans="4:4" s="61" customFormat="1" x14ac:dyDescent="0.25">
      <c r="D242" s="217"/>
    </row>
    <row r="243" spans="4:4" s="61" customFormat="1" x14ac:dyDescent="0.25">
      <c r="D243" s="217"/>
    </row>
    <row r="244" spans="4:4" s="61" customFormat="1" x14ac:dyDescent="0.25">
      <c r="D244" s="217"/>
    </row>
    <row r="245" spans="4:4" s="61" customFormat="1" x14ac:dyDescent="0.25">
      <c r="D245" s="217"/>
    </row>
    <row r="246" spans="4:4" s="61" customFormat="1" x14ac:dyDescent="0.25">
      <c r="D246" s="217"/>
    </row>
    <row r="247" spans="4:4" s="61" customFormat="1" x14ac:dyDescent="0.25">
      <c r="D247" s="217"/>
    </row>
    <row r="248" spans="4:4" s="61" customFormat="1" x14ac:dyDescent="0.25">
      <c r="D248" s="217"/>
    </row>
    <row r="249" spans="4:4" s="61" customFormat="1" x14ac:dyDescent="0.25">
      <c r="D249" s="217"/>
    </row>
    <row r="250" spans="4:4" s="61" customFormat="1" x14ac:dyDescent="0.25">
      <c r="D250" s="217"/>
    </row>
    <row r="251" spans="4:4" s="61" customFormat="1" x14ac:dyDescent="0.25">
      <c r="D251" s="217"/>
    </row>
    <row r="252" spans="4:4" s="61" customFormat="1" x14ac:dyDescent="0.25">
      <c r="D252" s="217"/>
    </row>
    <row r="253" spans="4:4" s="61" customFormat="1" x14ac:dyDescent="0.25">
      <c r="D253" s="217"/>
    </row>
    <row r="254" spans="4:4" s="61" customFormat="1" x14ac:dyDescent="0.25">
      <c r="D254" s="217"/>
    </row>
    <row r="255" spans="4:4" s="61" customFormat="1" x14ac:dyDescent="0.25">
      <c r="D255" s="217"/>
    </row>
    <row r="256" spans="4:4" s="61" customFormat="1" x14ac:dyDescent="0.25">
      <c r="D256" s="217"/>
    </row>
    <row r="257" spans="4:4" s="61" customFormat="1" x14ac:dyDescent="0.25">
      <c r="D257" s="217"/>
    </row>
    <row r="258" spans="4:4" s="61" customFormat="1" x14ac:dyDescent="0.25">
      <c r="D258" s="217"/>
    </row>
    <row r="259" spans="4:4" s="61" customFormat="1" x14ac:dyDescent="0.25">
      <c r="D259" s="217"/>
    </row>
    <row r="260" spans="4:4" s="61" customFormat="1" x14ac:dyDescent="0.25">
      <c r="D260" s="217"/>
    </row>
    <row r="261" spans="4:4" s="61" customFormat="1" x14ac:dyDescent="0.25">
      <c r="D261" s="217"/>
    </row>
    <row r="262" spans="4:4" s="61" customFormat="1" x14ac:dyDescent="0.25">
      <c r="D262" s="217"/>
    </row>
    <row r="263" spans="4:4" s="61" customFormat="1" x14ac:dyDescent="0.25">
      <c r="D263" s="217"/>
    </row>
    <row r="264" spans="4:4" s="61" customFormat="1" x14ac:dyDescent="0.25">
      <c r="D264" s="217"/>
    </row>
    <row r="265" spans="4:4" s="61" customFormat="1" x14ac:dyDescent="0.25">
      <c r="D265" s="217"/>
    </row>
    <row r="266" spans="4:4" s="61" customFormat="1" x14ac:dyDescent="0.25">
      <c r="D266" s="217"/>
    </row>
    <row r="267" spans="4:4" s="61" customFormat="1" x14ac:dyDescent="0.25">
      <c r="D267" s="217"/>
    </row>
    <row r="268" spans="4:4" s="61" customFormat="1" x14ac:dyDescent="0.25">
      <c r="D268" s="217"/>
    </row>
    <row r="269" spans="4:4" s="61" customFormat="1" x14ac:dyDescent="0.25">
      <c r="D269" s="217"/>
    </row>
    <row r="270" spans="4:4" s="61" customFormat="1" x14ac:dyDescent="0.25">
      <c r="D270" s="217"/>
    </row>
    <row r="271" spans="4:4" s="61" customFormat="1" x14ac:dyDescent="0.25">
      <c r="D271" s="217"/>
    </row>
    <row r="272" spans="4:4" s="61" customFormat="1" x14ac:dyDescent="0.25">
      <c r="D272" s="217"/>
    </row>
    <row r="273" spans="4:4" s="61" customFormat="1" x14ac:dyDescent="0.25">
      <c r="D273" s="217"/>
    </row>
    <row r="274" spans="4:4" s="61" customFormat="1" x14ac:dyDescent="0.25">
      <c r="D274" s="217"/>
    </row>
    <row r="275" spans="4:4" s="61" customFormat="1" x14ac:dyDescent="0.25">
      <c r="D275" s="217"/>
    </row>
    <row r="276" spans="4:4" s="61" customFormat="1" x14ac:dyDescent="0.25">
      <c r="D276" s="217"/>
    </row>
    <row r="277" spans="4:4" s="61" customFormat="1" x14ac:dyDescent="0.25">
      <c r="D277" s="217"/>
    </row>
    <row r="278" spans="4:4" s="61" customFormat="1" x14ac:dyDescent="0.25">
      <c r="D278" s="217"/>
    </row>
    <row r="279" spans="4:4" s="61" customFormat="1" x14ac:dyDescent="0.25">
      <c r="D279" s="217"/>
    </row>
    <row r="280" spans="4:4" s="61" customFormat="1" x14ac:dyDescent="0.25">
      <c r="D280" s="217"/>
    </row>
    <row r="281" spans="4:4" s="61" customFormat="1" x14ac:dyDescent="0.25">
      <c r="D281" s="217"/>
    </row>
    <row r="282" spans="4:4" s="61" customFormat="1" x14ac:dyDescent="0.25">
      <c r="D282" s="217"/>
    </row>
    <row r="283" spans="4:4" s="61" customFormat="1" x14ac:dyDescent="0.25">
      <c r="D283" s="217"/>
    </row>
    <row r="284" spans="4:4" s="61" customFormat="1" x14ac:dyDescent="0.25">
      <c r="D284" s="217"/>
    </row>
    <row r="285" spans="4:4" s="61" customFormat="1" x14ac:dyDescent="0.25">
      <c r="D285" s="217"/>
    </row>
    <row r="286" spans="4:4" s="61" customFormat="1" x14ac:dyDescent="0.25">
      <c r="D286" s="217"/>
    </row>
    <row r="287" spans="4:4" s="61" customFormat="1" x14ac:dyDescent="0.25">
      <c r="D287" s="217"/>
    </row>
    <row r="288" spans="4:4" s="61" customFormat="1" x14ac:dyDescent="0.25">
      <c r="D288" s="217"/>
    </row>
    <row r="289" spans="4:4" s="61" customFormat="1" x14ac:dyDescent="0.25">
      <c r="D289" s="217"/>
    </row>
    <row r="290" spans="4:4" s="61" customFormat="1" x14ac:dyDescent="0.25">
      <c r="D290" s="217"/>
    </row>
    <row r="291" spans="4:4" s="61" customFormat="1" x14ac:dyDescent="0.25">
      <c r="D291" s="217"/>
    </row>
    <row r="292" spans="4:4" s="61" customFormat="1" x14ac:dyDescent="0.25">
      <c r="D292" s="217"/>
    </row>
    <row r="293" spans="4:4" s="61" customFormat="1" x14ac:dyDescent="0.25">
      <c r="D293" s="217"/>
    </row>
    <row r="294" spans="4:4" s="61" customFormat="1" x14ac:dyDescent="0.25">
      <c r="D294" s="217"/>
    </row>
    <row r="295" spans="4:4" s="61" customFormat="1" x14ac:dyDescent="0.25">
      <c r="D295" s="217"/>
    </row>
    <row r="296" spans="4:4" s="61" customFormat="1" x14ac:dyDescent="0.25">
      <c r="D296" s="217"/>
    </row>
    <row r="297" spans="4:4" s="61" customFormat="1" x14ac:dyDescent="0.25">
      <c r="D297" s="217"/>
    </row>
    <row r="298" spans="4:4" s="61" customFormat="1" x14ac:dyDescent="0.25">
      <c r="D298" s="217"/>
    </row>
    <row r="299" spans="4:4" s="61" customFormat="1" x14ac:dyDescent="0.25">
      <c r="D299" s="217"/>
    </row>
    <row r="300" spans="4:4" s="61" customFormat="1" x14ac:dyDescent="0.25">
      <c r="D300" s="217"/>
    </row>
    <row r="301" spans="4:4" s="61" customFormat="1" x14ac:dyDescent="0.25">
      <c r="D301" s="217"/>
    </row>
    <row r="302" spans="4:4" s="61" customFormat="1" x14ac:dyDescent="0.25">
      <c r="D302" s="217"/>
    </row>
    <row r="303" spans="4:4" s="61" customFormat="1" x14ac:dyDescent="0.25">
      <c r="D303" s="217"/>
    </row>
    <row r="304" spans="4:4" s="61" customFormat="1" x14ac:dyDescent="0.25">
      <c r="D304" s="217"/>
    </row>
    <row r="305" spans="4:4" s="61" customFormat="1" x14ac:dyDescent="0.25">
      <c r="D305" s="217"/>
    </row>
    <row r="306" spans="4:4" s="61" customFormat="1" x14ac:dyDescent="0.25">
      <c r="D306" s="217"/>
    </row>
    <row r="307" spans="4:4" s="61" customFormat="1" x14ac:dyDescent="0.25">
      <c r="D307" s="217"/>
    </row>
    <row r="308" spans="4:4" s="61" customFormat="1" x14ac:dyDescent="0.25">
      <c r="D308" s="217"/>
    </row>
    <row r="309" spans="4:4" s="61" customFormat="1" x14ac:dyDescent="0.25">
      <c r="D309" s="217"/>
    </row>
    <row r="310" spans="4:4" s="61" customFormat="1" x14ac:dyDescent="0.25">
      <c r="D310" s="217"/>
    </row>
    <row r="311" spans="4:4" s="61" customFormat="1" x14ac:dyDescent="0.25">
      <c r="D311" s="217"/>
    </row>
    <row r="312" spans="4:4" s="61" customFormat="1" x14ac:dyDescent="0.25">
      <c r="D312" s="217"/>
    </row>
    <row r="313" spans="4:4" s="61" customFormat="1" x14ac:dyDescent="0.25">
      <c r="D313" s="217"/>
    </row>
    <row r="314" spans="4:4" s="61" customFormat="1" x14ac:dyDescent="0.25">
      <c r="D314" s="217"/>
    </row>
    <row r="315" spans="4:4" s="61" customFormat="1" x14ac:dyDescent="0.25">
      <c r="D315" s="217"/>
    </row>
    <row r="316" spans="4:4" s="61" customFormat="1" x14ac:dyDescent="0.25">
      <c r="D316" s="217"/>
    </row>
    <row r="317" spans="4:4" s="61" customFormat="1" x14ac:dyDescent="0.25">
      <c r="D317" s="217"/>
    </row>
    <row r="318" spans="4:4" s="61" customFormat="1" x14ac:dyDescent="0.25">
      <c r="D318" s="217"/>
    </row>
    <row r="319" spans="4:4" s="61" customFormat="1" x14ac:dyDescent="0.25">
      <c r="D319" s="217"/>
    </row>
    <row r="320" spans="4:4" s="61" customFormat="1" x14ac:dyDescent="0.25">
      <c r="D320" s="217"/>
    </row>
    <row r="321" spans="4:4" s="61" customFormat="1" x14ac:dyDescent="0.25">
      <c r="D321" s="217"/>
    </row>
    <row r="322" spans="4:4" s="61" customFormat="1" x14ac:dyDescent="0.25">
      <c r="D322" s="217"/>
    </row>
    <row r="323" spans="4:4" s="61" customFormat="1" x14ac:dyDescent="0.25">
      <c r="D323" s="217"/>
    </row>
    <row r="324" spans="4:4" s="61" customFormat="1" x14ac:dyDescent="0.25">
      <c r="D324" s="217"/>
    </row>
    <row r="325" spans="4:4" s="61" customFormat="1" x14ac:dyDescent="0.25">
      <c r="D325" s="217"/>
    </row>
    <row r="326" spans="4:4" s="61" customFormat="1" x14ac:dyDescent="0.25">
      <c r="D326" s="217"/>
    </row>
    <row r="327" spans="4:4" s="61" customFormat="1" x14ac:dyDescent="0.25">
      <c r="D327" s="217"/>
    </row>
    <row r="328" spans="4:4" s="61" customFormat="1" x14ac:dyDescent="0.25">
      <c r="D328" s="217"/>
    </row>
    <row r="329" spans="4:4" s="61" customFormat="1" x14ac:dyDescent="0.25">
      <c r="D329" s="217"/>
    </row>
    <row r="330" spans="4:4" s="61" customFormat="1" x14ac:dyDescent="0.25">
      <c r="D330" s="217"/>
    </row>
    <row r="331" spans="4:4" s="61" customFormat="1" x14ac:dyDescent="0.25">
      <c r="D331" s="217"/>
    </row>
    <row r="332" spans="4:4" s="61" customFormat="1" x14ac:dyDescent="0.25">
      <c r="D332" s="217"/>
    </row>
    <row r="333" spans="4:4" s="61" customFormat="1" x14ac:dyDescent="0.25">
      <c r="D333" s="217"/>
    </row>
    <row r="334" spans="4:4" s="61" customFormat="1" x14ac:dyDescent="0.25">
      <c r="D334" s="217"/>
    </row>
    <row r="335" spans="4:4" s="61" customFormat="1" x14ac:dyDescent="0.25">
      <c r="D335" s="217"/>
    </row>
    <row r="336" spans="4:4" s="61" customFormat="1" x14ac:dyDescent="0.25">
      <c r="D336" s="217"/>
    </row>
    <row r="337" spans="4:4" s="61" customFormat="1" x14ac:dyDescent="0.25">
      <c r="D337" s="217"/>
    </row>
    <row r="338" spans="4:4" s="61" customFormat="1" x14ac:dyDescent="0.25">
      <c r="D338" s="217"/>
    </row>
    <row r="339" spans="4:4" s="61" customFormat="1" x14ac:dyDescent="0.25">
      <c r="D339" s="217"/>
    </row>
    <row r="340" spans="4:4" s="61" customFormat="1" x14ac:dyDescent="0.25">
      <c r="D340" s="217"/>
    </row>
    <row r="341" spans="4:4" s="61" customFormat="1" x14ac:dyDescent="0.25">
      <c r="D341" s="217"/>
    </row>
    <row r="342" spans="4:4" s="61" customFormat="1" x14ac:dyDescent="0.25">
      <c r="D342" s="217"/>
    </row>
    <row r="343" spans="4:4" s="61" customFormat="1" x14ac:dyDescent="0.25">
      <c r="D343" s="217"/>
    </row>
    <row r="344" spans="4:4" s="61" customFormat="1" x14ac:dyDescent="0.25">
      <c r="D344" s="217"/>
    </row>
    <row r="345" spans="4:4" s="61" customFormat="1" x14ac:dyDescent="0.25">
      <c r="D345" s="217"/>
    </row>
    <row r="346" spans="4:4" s="61" customFormat="1" x14ac:dyDescent="0.25">
      <c r="D346" s="217"/>
    </row>
    <row r="347" spans="4:4" s="61" customFormat="1" x14ac:dyDescent="0.25">
      <c r="D347" s="217"/>
    </row>
    <row r="348" spans="4:4" s="61" customFormat="1" x14ac:dyDescent="0.25">
      <c r="D348" s="217"/>
    </row>
    <row r="349" spans="4:4" s="61" customFormat="1" x14ac:dyDescent="0.25">
      <c r="D349" s="217"/>
    </row>
    <row r="350" spans="4:4" s="61" customFormat="1" x14ac:dyDescent="0.25">
      <c r="D350" s="217"/>
    </row>
    <row r="351" spans="4:4" s="61" customFormat="1" x14ac:dyDescent="0.25">
      <c r="D351" s="217"/>
    </row>
    <row r="352" spans="4:4" s="61" customFormat="1" x14ac:dyDescent="0.25">
      <c r="D352" s="217"/>
    </row>
    <row r="353" spans="4:4" s="61" customFormat="1" x14ac:dyDescent="0.25">
      <c r="D353" s="217"/>
    </row>
    <row r="354" spans="4:4" s="61" customFormat="1" x14ac:dyDescent="0.25">
      <c r="D354" s="217"/>
    </row>
    <row r="355" spans="4:4" s="61" customFormat="1" x14ac:dyDescent="0.25">
      <c r="D355" s="217"/>
    </row>
    <row r="356" spans="4:4" s="61" customFormat="1" x14ac:dyDescent="0.25">
      <c r="D356" s="217"/>
    </row>
    <row r="357" spans="4:4" s="61" customFormat="1" x14ac:dyDescent="0.25">
      <c r="D357" s="217"/>
    </row>
    <row r="358" spans="4:4" s="61" customFormat="1" x14ac:dyDescent="0.25">
      <c r="D358" s="217"/>
    </row>
    <row r="359" spans="4:4" s="61" customFormat="1" x14ac:dyDescent="0.25">
      <c r="D359" s="217"/>
    </row>
    <row r="360" spans="4:4" s="61" customFormat="1" x14ac:dyDescent="0.25">
      <c r="D360" s="217"/>
    </row>
    <row r="361" spans="4:4" s="61" customFormat="1" x14ac:dyDescent="0.25">
      <c r="D361" s="217"/>
    </row>
    <row r="362" spans="4:4" s="61" customFormat="1" x14ac:dyDescent="0.25">
      <c r="D362" s="217"/>
    </row>
    <row r="363" spans="4:4" s="61" customFormat="1" x14ac:dyDescent="0.25">
      <c r="D363" s="217"/>
    </row>
    <row r="364" spans="4:4" s="61" customFormat="1" x14ac:dyDescent="0.25">
      <c r="D364" s="217"/>
    </row>
    <row r="365" spans="4:4" s="61" customFormat="1" x14ac:dyDescent="0.25">
      <c r="D365" s="217"/>
    </row>
    <row r="366" spans="4:4" s="61" customFormat="1" x14ac:dyDescent="0.25">
      <c r="D366" s="217"/>
    </row>
    <row r="367" spans="4:4" s="61" customFormat="1" x14ac:dyDescent="0.25">
      <c r="D367" s="217"/>
    </row>
    <row r="368" spans="4:4" s="61" customFormat="1" x14ac:dyDescent="0.25">
      <c r="D368" s="217"/>
    </row>
    <row r="369" spans="4:4" s="61" customFormat="1" x14ac:dyDescent="0.25">
      <c r="D369" s="217"/>
    </row>
    <row r="370" spans="4:4" s="61" customFormat="1" x14ac:dyDescent="0.25">
      <c r="D370" s="217"/>
    </row>
    <row r="371" spans="4:4" s="61" customFormat="1" x14ac:dyDescent="0.25">
      <c r="D371" s="217"/>
    </row>
    <row r="372" spans="4:4" s="61" customFormat="1" x14ac:dyDescent="0.25">
      <c r="D372" s="217"/>
    </row>
    <row r="373" spans="4:4" s="61" customFormat="1" x14ac:dyDescent="0.25">
      <c r="D373" s="217"/>
    </row>
    <row r="374" spans="4:4" s="61" customFormat="1" x14ac:dyDescent="0.25">
      <c r="D374" s="217"/>
    </row>
    <row r="375" spans="4:4" s="61" customFormat="1" x14ac:dyDescent="0.25">
      <c r="D375" s="217"/>
    </row>
    <row r="376" spans="4:4" s="61" customFormat="1" x14ac:dyDescent="0.25">
      <c r="D376" s="217"/>
    </row>
    <row r="377" spans="4:4" s="61" customFormat="1" x14ac:dyDescent="0.25">
      <c r="D377" s="217"/>
    </row>
    <row r="378" spans="4:4" s="61" customFormat="1" x14ac:dyDescent="0.25">
      <c r="D378" s="217"/>
    </row>
    <row r="379" spans="4:4" s="61" customFormat="1" x14ac:dyDescent="0.25">
      <c r="D379" s="217"/>
    </row>
    <row r="380" spans="4:4" s="61" customFormat="1" x14ac:dyDescent="0.25">
      <c r="D380" s="217"/>
    </row>
    <row r="381" spans="4:4" s="61" customFormat="1" x14ac:dyDescent="0.25">
      <c r="D381" s="217"/>
    </row>
    <row r="382" spans="4:4" s="61" customFormat="1" x14ac:dyDescent="0.25">
      <c r="D382" s="217"/>
    </row>
    <row r="383" spans="4:4" s="61" customFormat="1" x14ac:dyDescent="0.25">
      <c r="D383" s="217"/>
    </row>
    <row r="384" spans="4:4" s="61" customFormat="1" x14ac:dyDescent="0.25">
      <c r="D384" s="217"/>
    </row>
    <row r="385" spans="4:4" s="61" customFormat="1" x14ac:dyDescent="0.25">
      <c r="D385" s="217"/>
    </row>
    <row r="386" spans="4:4" s="61" customFormat="1" x14ac:dyDescent="0.25">
      <c r="D386" s="217"/>
    </row>
    <row r="387" spans="4:4" s="61" customFormat="1" x14ac:dyDescent="0.25">
      <c r="D387" s="217"/>
    </row>
    <row r="388" spans="4:4" s="61" customFormat="1" x14ac:dyDescent="0.25">
      <c r="D388" s="217"/>
    </row>
    <row r="389" spans="4:4" s="61" customFormat="1" x14ac:dyDescent="0.25">
      <c r="D389" s="217"/>
    </row>
    <row r="390" spans="4:4" s="61" customFormat="1" x14ac:dyDescent="0.25">
      <c r="D390" s="217"/>
    </row>
    <row r="391" spans="4:4" s="61" customFormat="1" x14ac:dyDescent="0.25">
      <c r="D391" s="217"/>
    </row>
    <row r="392" spans="4:4" s="61" customFormat="1" x14ac:dyDescent="0.25">
      <c r="D392" s="217"/>
    </row>
    <row r="393" spans="4:4" s="61" customFormat="1" x14ac:dyDescent="0.25">
      <c r="D393" s="217"/>
    </row>
    <row r="394" spans="4:4" s="61" customFormat="1" x14ac:dyDescent="0.25">
      <c r="D394" s="217"/>
    </row>
    <row r="395" spans="4:4" s="61" customFormat="1" x14ac:dyDescent="0.25">
      <c r="D395" s="217"/>
    </row>
    <row r="396" spans="4:4" s="61" customFormat="1" x14ac:dyDescent="0.25">
      <c r="D396" s="217"/>
    </row>
    <row r="397" spans="4:4" s="61" customFormat="1" x14ac:dyDescent="0.25">
      <c r="D397" s="217"/>
    </row>
    <row r="398" spans="4:4" s="61" customFormat="1" x14ac:dyDescent="0.25">
      <c r="D398" s="217"/>
    </row>
    <row r="399" spans="4:4" s="61" customFormat="1" x14ac:dyDescent="0.25">
      <c r="D399" s="217"/>
    </row>
    <row r="400" spans="4:4" s="61" customFormat="1" x14ac:dyDescent="0.25">
      <c r="D400" s="217"/>
    </row>
    <row r="401" spans="4:4" s="61" customFormat="1" x14ac:dyDescent="0.25">
      <c r="D401" s="217"/>
    </row>
    <row r="402" spans="4:4" s="61" customFormat="1" x14ac:dyDescent="0.25">
      <c r="D402" s="217"/>
    </row>
    <row r="403" spans="4:4" s="61" customFormat="1" x14ac:dyDescent="0.25">
      <c r="D403" s="217"/>
    </row>
    <row r="404" spans="4:4" s="61" customFormat="1" x14ac:dyDescent="0.25">
      <c r="D404" s="217"/>
    </row>
    <row r="405" spans="4:4" s="61" customFormat="1" x14ac:dyDescent="0.25">
      <c r="D405" s="217"/>
    </row>
    <row r="406" spans="4:4" s="61" customFormat="1" x14ac:dyDescent="0.25">
      <c r="D406" s="217"/>
    </row>
    <row r="407" spans="4:4" s="61" customFormat="1" x14ac:dyDescent="0.25">
      <c r="D407" s="217"/>
    </row>
    <row r="408" spans="4:4" s="61" customFormat="1" x14ac:dyDescent="0.25">
      <c r="D408" s="217"/>
    </row>
    <row r="409" spans="4:4" s="61" customFormat="1" x14ac:dyDescent="0.25">
      <c r="D409" s="217"/>
    </row>
    <row r="410" spans="4:4" s="61" customFormat="1" x14ac:dyDescent="0.25">
      <c r="D410" s="217"/>
    </row>
    <row r="411" spans="4:4" s="61" customFormat="1" x14ac:dyDescent="0.25">
      <c r="D411" s="217"/>
    </row>
    <row r="412" spans="4:4" s="61" customFormat="1" x14ac:dyDescent="0.25">
      <c r="D412" s="217"/>
    </row>
    <row r="413" spans="4:4" s="61" customFormat="1" x14ac:dyDescent="0.25">
      <c r="D413" s="217"/>
    </row>
    <row r="414" spans="4:4" s="61" customFormat="1" x14ac:dyDescent="0.25">
      <c r="D414" s="217"/>
    </row>
    <row r="415" spans="4:4" s="61" customFormat="1" x14ac:dyDescent="0.25">
      <c r="D415" s="217"/>
    </row>
    <row r="416" spans="4:4" s="61" customFormat="1" x14ac:dyDescent="0.25">
      <c r="D416" s="217"/>
    </row>
    <row r="417" spans="4:4" s="61" customFormat="1" x14ac:dyDescent="0.25">
      <c r="D417" s="217"/>
    </row>
    <row r="418" spans="4:4" s="61" customFormat="1" x14ac:dyDescent="0.25">
      <c r="D418" s="217"/>
    </row>
    <row r="419" spans="4:4" s="61" customFormat="1" x14ac:dyDescent="0.25">
      <c r="D419" s="217"/>
    </row>
    <row r="420" spans="4:4" s="61" customFormat="1" x14ac:dyDescent="0.25">
      <c r="D420" s="217"/>
    </row>
    <row r="421" spans="4:4" s="61" customFormat="1" x14ac:dyDescent="0.25">
      <c r="D421" s="217"/>
    </row>
    <row r="422" spans="4:4" s="61" customFormat="1" x14ac:dyDescent="0.25">
      <c r="D422" s="217"/>
    </row>
    <row r="423" spans="4:4" s="61" customFormat="1" x14ac:dyDescent="0.25">
      <c r="D423" s="217"/>
    </row>
    <row r="424" spans="4:4" s="61" customFormat="1" x14ac:dyDescent="0.25">
      <c r="D424" s="217"/>
    </row>
    <row r="425" spans="4:4" s="61" customFormat="1" x14ac:dyDescent="0.25">
      <c r="D425" s="217"/>
    </row>
    <row r="426" spans="4:4" s="61" customFormat="1" x14ac:dyDescent="0.25">
      <c r="D426" s="217"/>
    </row>
    <row r="427" spans="4:4" s="61" customFormat="1" x14ac:dyDescent="0.25">
      <c r="D427" s="217"/>
    </row>
    <row r="428" spans="4:4" s="61" customFormat="1" x14ac:dyDescent="0.25">
      <c r="D428" s="217"/>
    </row>
    <row r="429" spans="4:4" s="61" customFormat="1" x14ac:dyDescent="0.25">
      <c r="D429" s="217"/>
    </row>
    <row r="430" spans="4:4" s="61" customFormat="1" x14ac:dyDescent="0.25">
      <c r="D430" s="217"/>
    </row>
    <row r="431" spans="4:4" s="61" customFormat="1" x14ac:dyDescent="0.25">
      <c r="D431" s="217"/>
    </row>
    <row r="432" spans="4:4" s="61" customFormat="1" x14ac:dyDescent="0.25">
      <c r="D432" s="217"/>
    </row>
    <row r="433" spans="4:4" s="61" customFormat="1" x14ac:dyDescent="0.25">
      <c r="D433" s="217"/>
    </row>
    <row r="434" spans="4:4" s="61" customFormat="1" x14ac:dyDescent="0.25">
      <c r="D434" s="217"/>
    </row>
    <row r="435" spans="4:4" s="61" customFormat="1" x14ac:dyDescent="0.25">
      <c r="D435" s="217"/>
    </row>
    <row r="436" spans="4:4" s="61" customFormat="1" x14ac:dyDescent="0.25">
      <c r="D436" s="217"/>
    </row>
    <row r="437" spans="4:4" s="61" customFormat="1" x14ac:dyDescent="0.25">
      <c r="D437" s="217"/>
    </row>
    <row r="438" spans="4:4" s="61" customFormat="1" x14ac:dyDescent="0.25">
      <c r="D438" s="217"/>
    </row>
    <row r="439" spans="4:4" s="61" customFormat="1" x14ac:dyDescent="0.25">
      <c r="D439" s="217"/>
    </row>
    <row r="440" spans="4:4" s="61" customFormat="1" x14ac:dyDescent="0.25">
      <c r="D440" s="217"/>
    </row>
    <row r="441" spans="4:4" s="61" customFormat="1" x14ac:dyDescent="0.25">
      <c r="D441" s="217"/>
    </row>
    <row r="442" spans="4:4" s="61" customFormat="1" x14ac:dyDescent="0.25">
      <c r="D442" s="217"/>
    </row>
    <row r="443" spans="4:4" s="61" customFormat="1" x14ac:dyDescent="0.25">
      <c r="D443" s="217"/>
    </row>
    <row r="444" spans="4:4" s="61" customFormat="1" x14ac:dyDescent="0.25">
      <c r="D444" s="217"/>
    </row>
    <row r="445" spans="4:4" s="61" customFormat="1" x14ac:dyDescent="0.25">
      <c r="D445" s="217"/>
    </row>
    <row r="446" spans="4:4" s="61" customFormat="1" x14ac:dyDescent="0.25">
      <c r="D446" s="217"/>
    </row>
    <row r="447" spans="4:4" s="61" customFormat="1" x14ac:dyDescent="0.25">
      <c r="D447" s="217"/>
    </row>
    <row r="448" spans="4:4" s="61" customFormat="1" x14ac:dyDescent="0.25">
      <c r="D448" s="217"/>
    </row>
    <row r="449" spans="4:4" s="61" customFormat="1" x14ac:dyDescent="0.25">
      <c r="D449" s="217"/>
    </row>
    <row r="450" spans="4:4" s="61" customFormat="1" x14ac:dyDescent="0.25">
      <c r="D450" s="217"/>
    </row>
    <row r="451" spans="4:4" s="61" customFormat="1" x14ac:dyDescent="0.25">
      <c r="D451" s="217"/>
    </row>
    <row r="452" spans="4:4" s="61" customFormat="1" x14ac:dyDescent="0.25">
      <c r="D452" s="217"/>
    </row>
    <row r="453" spans="4:4" s="61" customFormat="1" x14ac:dyDescent="0.25">
      <c r="D453" s="217"/>
    </row>
    <row r="454" spans="4:4" s="61" customFormat="1" x14ac:dyDescent="0.25">
      <c r="D454" s="217"/>
    </row>
    <row r="455" spans="4:4" s="61" customFormat="1" x14ac:dyDescent="0.25">
      <c r="D455" s="217"/>
    </row>
    <row r="456" spans="4:4" s="61" customFormat="1" x14ac:dyDescent="0.25">
      <c r="D456" s="217"/>
    </row>
    <row r="457" spans="4:4" s="61" customFormat="1" x14ac:dyDescent="0.25">
      <c r="D457" s="217"/>
    </row>
    <row r="458" spans="4:4" s="61" customFormat="1" x14ac:dyDescent="0.25">
      <c r="D458" s="217"/>
    </row>
    <row r="459" spans="4:4" s="61" customFormat="1" x14ac:dyDescent="0.25">
      <c r="D459" s="217"/>
    </row>
    <row r="460" spans="4:4" s="61" customFormat="1" x14ac:dyDescent="0.25">
      <c r="D460" s="217"/>
    </row>
    <row r="461" spans="4:4" s="61" customFormat="1" x14ac:dyDescent="0.25">
      <c r="D461" s="217"/>
    </row>
    <row r="462" spans="4:4" s="61" customFormat="1" x14ac:dyDescent="0.25">
      <c r="D462" s="217"/>
    </row>
    <row r="463" spans="4:4" s="61" customFormat="1" x14ac:dyDescent="0.25">
      <c r="D463" s="217"/>
    </row>
    <row r="464" spans="4:4" s="61" customFormat="1" x14ac:dyDescent="0.25">
      <c r="D464" s="217"/>
    </row>
    <row r="465" spans="4:4" s="61" customFormat="1" x14ac:dyDescent="0.25">
      <c r="D465" s="217"/>
    </row>
    <row r="466" spans="4:4" s="61" customFormat="1" x14ac:dyDescent="0.25">
      <c r="D466" s="217"/>
    </row>
    <row r="467" spans="4:4" s="61" customFormat="1" x14ac:dyDescent="0.25">
      <c r="D467" s="217"/>
    </row>
    <row r="468" spans="4:4" s="61" customFormat="1" x14ac:dyDescent="0.25">
      <c r="D468" s="217"/>
    </row>
    <row r="469" spans="4:4" s="61" customFormat="1" x14ac:dyDescent="0.25">
      <c r="D469" s="217"/>
    </row>
    <row r="470" spans="4:4" s="61" customFormat="1" x14ac:dyDescent="0.25">
      <c r="D470" s="217"/>
    </row>
    <row r="471" spans="4:4" s="61" customFormat="1" x14ac:dyDescent="0.25">
      <c r="D471" s="217"/>
    </row>
    <row r="472" spans="4:4" s="61" customFormat="1" x14ac:dyDescent="0.25">
      <c r="D472" s="217"/>
    </row>
    <row r="473" spans="4:4" s="61" customFormat="1" x14ac:dyDescent="0.25">
      <c r="D473" s="217"/>
    </row>
    <row r="474" spans="4:4" s="61" customFormat="1" x14ac:dyDescent="0.25">
      <c r="D474" s="217"/>
    </row>
    <row r="475" spans="4:4" s="61" customFormat="1" x14ac:dyDescent="0.25">
      <c r="D475" s="217"/>
    </row>
    <row r="476" spans="4:4" s="61" customFormat="1" x14ac:dyDescent="0.25">
      <c r="D476" s="217"/>
    </row>
    <row r="477" spans="4:4" s="61" customFormat="1" x14ac:dyDescent="0.25">
      <c r="D477" s="217"/>
    </row>
    <row r="478" spans="4:4" s="61" customFormat="1" x14ac:dyDescent="0.25">
      <c r="D478" s="217"/>
    </row>
    <row r="479" spans="4:4" s="61" customFormat="1" x14ac:dyDescent="0.25">
      <c r="D479" s="217"/>
    </row>
    <row r="480" spans="4:4" s="61" customFormat="1" x14ac:dyDescent="0.25">
      <c r="D480" s="217"/>
    </row>
    <row r="481" spans="4:4" s="61" customFormat="1" x14ac:dyDescent="0.25">
      <c r="D481" s="217"/>
    </row>
    <row r="482" spans="4:4" s="61" customFormat="1" x14ac:dyDescent="0.25">
      <c r="D482" s="217"/>
    </row>
    <row r="483" spans="4:4" s="61" customFormat="1" x14ac:dyDescent="0.25">
      <c r="D483" s="217"/>
    </row>
    <row r="484" spans="4:4" s="61" customFormat="1" x14ac:dyDescent="0.25">
      <c r="D484" s="217"/>
    </row>
    <row r="485" spans="4:4" s="61" customFormat="1" x14ac:dyDescent="0.25">
      <c r="D485" s="217"/>
    </row>
    <row r="486" spans="4:4" s="61" customFormat="1" x14ac:dyDescent="0.25">
      <c r="D486" s="217"/>
    </row>
    <row r="487" spans="4:4" s="61" customFormat="1" x14ac:dyDescent="0.25">
      <c r="D487" s="217"/>
    </row>
    <row r="488" spans="4:4" s="61" customFormat="1" x14ac:dyDescent="0.25">
      <c r="D488" s="217"/>
    </row>
    <row r="489" spans="4:4" s="61" customFormat="1" x14ac:dyDescent="0.25">
      <c r="D489" s="217"/>
    </row>
    <row r="490" spans="4:4" s="61" customFormat="1" x14ac:dyDescent="0.25">
      <c r="D490" s="217"/>
    </row>
    <row r="491" spans="4:4" s="61" customFormat="1" x14ac:dyDescent="0.25">
      <c r="D491" s="217"/>
    </row>
    <row r="492" spans="4:4" s="61" customFormat="1" x14ac:dyDescent="0.25">
      <c r="D492" s="217"/>
    </row>
    <row r="493" spans="4:4" s="61" customFormat="1" x14ac:dyDescent="0.25">
      <c r="D493" s="217"/>
    </row>
    <row r="494" spans="4:4" s="61" customFormat="1" x14ac:dyDescent="0.25">
      <c r="D494" s="217"/>
    </row>
    <row r="495" spans="4:4" s="61" customFormat="1" x14ac:dyDescent="0.25">
      <c r="D495" s="217"/>
    </row>
    <row r="496" spans="4:4" s="61" customFormat="1" x14ac:dyDescent="0.25">
      <c r="D496" s="217"/>
    </row>
    <row r="497" spans="4:4" s="61" customFormat="1" x14ac:dyDescent="0.25">
      <c r="D497" s="217"/>
    </row>
    <row r="498" spans="4:4" s="61" customFormat="1" x14ac:dyDescent="0.25">
      <c r="D498" s="217"/>
    </row>
    <row r="499" spans="4:4" s="61" customFormat="1" x14ac:dyDescent="0.25">
      <c r="D499" s="217"/>
    </row>
    <row r="500" spans="4:4" s="61" customFormat="1" x14ac:dyDescent="0.25">
      <c r="D500" s="217"/>
    </row>
    <row r="501" spans="4:4" s="61" customFormat="1" x14ac:dyDescent="0.25">
      <c r="D501" s="217"/>
    </row>
    <row r="502" spans="4:4" s="61" customFormat="1" x14ac:dyDescent="0.25">
      <c r="D502" s="217"/>
    </row>
    <row r="503" spans="4:4" s="61" customFormat="1" x14ac:dyDescent="0.25">
      <c r="D503" s="217"/>
    </row>
    <row r="504" spans="4:4" s="61" customFormat="1" x14ac:dyDescent="0.25">
      <c r="D504" s="217"/>
    </row>
  </sheetData>
  <sheetProtection selectLockedCells="1"/>
  <mergeCells count="33">
    <mergeCell ref="B90:J90"/>
    <mergeCell ref="B9:C9"/>
    <mergeCell ref="D9:E9"/>
    <mergeCell ref="B10:C10"/>
    <mergeCell ref="D10:E10"/>
    <mergeCell ref="B11:C11"/>
    <mergeCell ref="D11:E11"/>
    <mergeCell ref="B44:H44"/>
    <mergeCell ref="B76:G76"/>
    <mergeCell ref="B78:D78"/>
    <mergeCell ref="B12:C12"/>
    <mergeCell ref="D12:E12"/>
    <mergeCell ref="B7:C7"/>
    <mergeCell ref="D7:E7"/>
    <mergeCell ref="B8:C8"/>
    <mergeCell ref="D8:E8"/>
    <mergeCell ref="B86:C86"/>
    <mergeCell ref="B13:C13"/>
    <mergeCell ref="D13:E13"/>
    <mergeCell ref="B14:C14"/>
    <mergeCell ref="D14:E14"/>
    <mergeCell ref="B15:C15"/>
    <mergeCell ref="D15:E15"/>
    <mergeCell ref="B24:G24"/>
    <mergeCell ref="B16:C16"/>
    <mergeCell ref="D16:E16"/>
    <mergeCell ref="B17:C17"/>
    <mergeCell ref="D17:E17"/>
    <mergeCell ref="B4:E4"/>
    <mergeCell ref="B5:C5"/>
    <mergeCell ref="B2:J2"/>
    <mergeCell ref="B6:C6"/>
    <mergeCell ref="D6:E6"/>
  </mergeCells>
  <dataValidations count="1">
    <dataValidation type="list" allowBlank="1" showInputMessage="1" showErrorMessage="1" sqref="C92">
      <formula1>ExtFacilityType</formula1>
    </dataValidation>
  </dataValidations>
  <hyperlinks>
    <hyperlink ref="O4" location="Manual!A1" display="For instructions, see the Users Guide in the &quot;Manual&quot; sheet."/>
  </hyperlinks>
  <pageMargins left="0.7" right="0.7" top="0.75" bottom="0.5" header="0.3" footer="0.3"/>
  <pageSetup scale="53" fitToHeight="2" orientation="landscape" r:id="rId1"/>
  <rowBreaks count="1" manualBreakCount="1">
    <brk id="42"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'Lookup Tables'!$J$12:$J$30</xm:f>
          </x14:formula1>
          <xm:sqref>C27:C39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I23"/>
  <sheetViews>
    <sheetView zoomScale="80" zoomScaleNormal="80" workbookViewId="0">
      <selection activeCell="F14" sqref="F14"/>
    </sheetView>
  </sheetViews>
  <sheetFormatPr defaultRowHeight="15" x14ac:dyDescent="0.25"/>
  <cols>
    <col min="1" max="1" width="4" style="1" customWidth="1"/>
    <col min="2" max="2" width="31.5703125" style="1" bestFit="1" customWidth="1"/>
    <col min="3" max="3" width="12.140625" style="1" customWidth="1"/>
    <col min="4" max="4" width="4.5703125" style="1" bestFit="1" customWidth="1"/>
    <col min="5" max="5" width="9.140625" style="1"/>
    <col min="6" max="6" width="12.7109375" style="1" bestFit="1" customWidth="1"/>
    <col min="7" max="7" width="70.42578125" style="1" customWidth="1"/>
    <col min="8" max="8" width="13.140625" style="1" bestFit="1" customWidth="1"/>
    <col min="9" max="16384" width="9.140625" style="1"/>
  </cols>
  <sheetData>
    <row r="1" spans="1:9" x14ac:dyDescent="0.25">
      <c r="A1" s="13"/>
      <c r="B1" s="13"/>
      <c r="C1" s="13"/>
      <c r="D1" s="13"/>
      <c r="E1" s="13"/>
      <c r="F1" s="13"/>
      <c r="G1" s="13"/>
      <c r="H1" s="13"/>
      <c r="I1" s="13"/>
    </row>
    <row r="2" spans="1:9" x14ac:dyDescent="0.25">
      <c r="A2" s="13"/>
      <c r="B2" s="495" t="s">
        <v>2560</v>
      </c>
      <c r="C2" s="495"/>
      <c r="D2" s="495"/>
      <c r="E2" s="13"/>
      <c r="F2" s="495" t="s">
        <v>2561</v>
      </c>
      <c r="G2" s="495"/>
      <c r="H2" s="495"/>
      <c r="I2" s="13"/>
    </row>
    <row r="3" spans="1:9" x14ac:dyDescent="0.25">
      <c r="B3" s="277" t="s">
        <v>1698</v>
      </c>
      <c r="C3" s="278" t="s">
        <v>2070</v>
      </c>
      <c r="D3" s="278" t="s">
        <v>1703</v>
      </c>
      <c r="F3" s="15" t="s">
        <v>2071</v>
      </c>
      <c r="G3" s="16" t="s">
        <v>2072</v>
      </c>
      <c r="H3" s="17" t="s">
        <v>2073</v>
      </c>
    </row>
    <row r="4" spans="1:9" x14ac:dyDescent="0.25">
      <c r="B4" s="250" t="s">
        <v>2154</v>
      </c>
      <c r="C4" s="27">
        <v>3833</v>
      </c>
      <c r="D4" s="28">
        <v>0</v>
      </c>
      <c r="F4" s="20" t="s">
        <v>818</v>
      </c>
      <c r="G4" s="21" t="s">
        <v>1538</v>
      </c>
      <c r="H4" s="2" t="s">
        <v>1538</v>
      </c>
    </row>
    <row r="5" spans="1:9" x14ac:dyDescent="0.25">
      <c r="B5" s="279" t="s">
        <v>2074</v>
      </c>
      <c r="C5" s="18">
        <v>8760</v>
      </c>
      <c r="D5" s="19">
        <v>1</v>
      </c>
      <c r="F5" s="20" t="s">
        <v>819</v>
      </c>
      <c r="G5" s="21" t="s">
        <v>1538</v>
      </c>
      <c r="H5" s="2" t="s">
        <v>1538</v>
      </c>
    </row>
    <row r="6" spans="1:9" x14ac:dyDescent="0.25">
      <c r="B6" s="279" t="s">
        <v>1704</v>
      </c>
      <c r="C6" s="9" t="s">
        <v>1538</v>
      </c>
      <c r="D6" s="10" t="s">
        <v>1538</v>
      </c>
      <c r="F6" s="20" t="s">
        <v>820</v>
      </c>
      <c r="G6" s="21" t="s">
        <v>1538</v>
      </c>
      <c r="H6" s="2" t="s">
        <v>1538</v>
      </c>
    </row>
    <row r="7" spans="1:9" x14ac:dyDescent="0.25">
      <c r="F7" s="20" t="s">
        <v>821</v>
      </c>
      <c r="G7" s="21" t="s">
        <v>1538</v>
      </c>
      <c r="H7" s="2" t="s">
        <v>1538</v>
      </c>
    </row>
    <row r="8" spans="1:9" x14ac:dyDescent="0.25">
      <c r="F8" s="20" t="s">
        <v>822</v>
      </c>
      <c r="G8" s="21" t="s">
        <v>1538</v>
      </c>
      <c r="H8" s="2" t="s">
        <v>1538</v>
      </c>
    </row>
    <row r="9" spans="1:9" x14ac:dyDescent="0.25">
      <c r="F9" s="20" t="s">
        <v>823</v>
      </c>
      <c r="G9" s="21" t="s">
        <v>1538</v>
      </c>
      <c r="H9" s="2" t="s">
        <v>1538</v>
      </c>
    </row>
    <row r="10" spans="1:9" x14ac:dyDescent="0.25">
      <c r="F10" s="20" t="s">
        <v>824</v>
      </c>
      <c r="G10" s="21" t="s">
        <v>1538</v>
      </c>
      <c r="H10" s="2" t="s">
        <v>1538</v>
      </c>
    </row>
    <row r="11" spans="1:9" x14ac:dyDescent="0.25">
      <c r="F11" s="20" t="s">
        <v>825</v>
      </c>
      <c r="G11" s="21" t="s">
        <v>1538</v>
      </c>
      <c r="H11" s="2" t="s">
        <v>1538</v>
      </c>
    </row>
    <row r="12" spans="1:9" x14ac:dyDescent="0.25">
      <c r="F12" s="20" t="s">
        <v>826</v>
      </c>
      <c r="G12" s="21" t="s">
        <v>1538</v>
      </c>
      <c r="H12" s="2" t="s">
        <v>1538</v>
      </c>
    </row>
    <row r="13" spans="1:9" x14ac:dyDescent="0.25">
      <c r="F13" s="20" t="s">
        <v>827</v>
      </c>
      <c r="G13" s="21" t="s">
        <v>1538</v>
      </c>
      <c r="H13" s="2" t="s">
        <v>1538</v>
      </c>
    </row>
    <row r="14" spans="1:9" x14ac:dyDescent="0.25">
      <c r="F14" s="20" t="s">
        <v>828</v>
      </c>
      <c r="G14" s="21" t="s">
        <v>1538</v>
      </c>
      <c r="H14" s="2" t="s">
        <v>1538</v>
      </c>
    </row>
    <row r="15" spans="1:9" x14ac:dyDescent="0.25">
      <c r="F15" s="20" t="s">
        <v>829</v>
      </c>
      <c r="G15" s="21" t="s">
        <v>1538</v>
      </c>
      <c r="H15" s="2" t="s">
        <v>1538</v>
      </c>
    </row>
    <row r="16" spans="1:9" x14ac:dyDescent="0.25">
      <c r="F16" s="20" t="s">
        <v>830</v>
      </c>
      <c r="G16" s="21" t="s">
        <v>1538</v>
      </c>
      <c r="H16" s="2" t="s">
        <v>1538</v>
      </c>
    </row>
    <row r="17" spans="6:8" x14ac:dyDescent="0.25">
      <c r="F17" s="20" t="s">
        <v>831</v>
      </c>
      <c r="G17" s="21" t="s">
        <v>1538</v>
      </c>
      <c r="H17" s="2" t="s">
        <v>1538</v>
      </c>
    </row>
    <row r="18" spans="6:8" x14ac:dyDescent="0.25">
      <c r="F18" s="20" t="s">
        <v>832</v>
      </c>
      <c r="G18" s="21" t="s">
        <v>1538</v>
      </c>
      <c r="H18" s="2" t="s">
        <v>1538</v>
      </c>
    </row>
    <row r="19" spans="6:8" x14ac:dyDescent="0.25">
      <c r="F19" s="20" t="s">
        <v>833</v>
      </c>
      <c r="G19" s="21" t="s">
        <v>1538</v>
      </c>
      <c r="H19" s="2" t="s">
        <v>1538</v>
      </c>
    </row>
    <row r="20" spans="6:8" x14ac:dyDescent="0.25">
      <c r="F20" s="20" t="s">
        <v>834</v>
      </c>
      <c r="G20" s="21" t="s">
        <v>1538</v>
      </c>
      <c r="H20" s="2" t="s">
        <v>1538</v>
      </c>
    </row>
    <row r="21" spans="6:8" x14ac:dyDescent="0.25">
      <c r="F21" s="20" t="s">
        <v>835</v>
      </c>
      <c r="G21" s="21" t="s">
        <v>1538</v>
      </c>
      <c r="H21" s="2" t="s">
        <v>1538</v>
      </c>
    </row>
    <row r="22" spans="6:8" x14ac:dyDescent="0.25">
      <c r="F22" s="20" t="s">
        <v>836</v>
      </c>
      <c r="G22" s="21" t="s">
        <v>1538</v>
      </c>
      <c r="H22" s="2" t="s">
        <v>1538</v>
      </c>
    </row>
    <row r="23" spans="6:8" x14ac:dyDescent="0.25">
      <c r="F23" s="20" t="s">
        <v>837</v>
      </c>
      <c r="G23" s="21" t="s">
        <v>1538</v>
      </c>
      <c r="H23" s="2" t="s">
        <v>1538</v>
      </c>
    </row>
  </sheetData>
  <sheetProtection selectLockedCells="1"/>
  <mergeCells count="2">
    <mergeCell ref="B2:D2"/>
    <mergeCell ref="F2:H2"/>
  </mergeCells>
  <pageMargins left="0.7" right="0.7" top="0.75" bottom="0.75" header="0.3" footer="0.3"/>
  <pageSetup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93"/>
  <sheetViews>
    <sheetView zoomScale="90" zoomScaleNormal="90" workbookViewId="0">
      <selection activeCell="A11" sqref="A11"/>
    </sheetView>
  </sheetViews>
  <sheetFormatPr defaultRowHeight="14.1" customHeight="1" x14ac:dyDescent="0.2"/>
  <cols>
    <col min="1" max="1" width="19.28515625" style="361" bestFit="1" customWidth="1"/>
    <col min="2" max="2" width="15.28515625" style="361" customWidth="1"/>
    <col min="3" max="3" width="85.42578125" style="362" customWidth="1"/>
    <col min="4" max="4" width="12.7109375" style="363" customWidth="1"/>
    <col min="5" max="7" width="7.5703125" style="361" customWidth="1"/>
    <col min="8" max="8" width="14.85546875" style="352" customWidth="1"/>
    <col min="9" max="9" width="66.85546875" style="353" customWidth="1"/>
    <col min="10" max="256" width="9.140625" style="353"/>
    <col min="257" max="257" width="19.28515625" style="353" bestFit="1" customWidth="1"/>
    <col min="258" max="258" width="15.28515625" style="353" customWidth="1"/>
    <col min="259" max="259" width="85.42578125" style="353" customWidth="1"/>
    <col min="260" max="260" width="12.7109375" style="353" customWidth="1"/>
    <col min="261" max="263" width="7.5703125" style="353" customWidth="1"/>
    <col min="264" max="264" width="14.85546875" style="353" customWidth="1"/>
    <col min="265" max="265" width="66.85546875" style="353" customWidth="1"/>
    <col min="266" max="512" width="9.140625" style="353"/>
    <col min="513" max="513" width="19.28515625" style="353" bestFit="1" customWidth="1"/>
    <col min="514" max="514" width="15.28515625" style="353" customWidth="1"/>
    <col min="515" max="515" width="85.42578125" style="353" customWidth="1"/>
    <col min="516" max="516" width="12.7109375" style="353" customWidth="1"/>
    <col min="517" max="519" width="7.5703125" style="353" customWidth="1"/>
    <col min="520" max="520" width="14.85546875" style="353" customWidth="1"/>
    <col min="521" max="521" width="66.85546875" style="353" customWidth="1"/>
    <col min="522" max="768" width="9.140625" style="353"/>
    <col min="769" max="769" width="19.28515625" style="353" bestFit="1" customWidth="1"/>
    <col min="770" max="770" width="15.28515625" style="353" customWidth="1"/>
    <col min="771" max="771" width="85.42578125" style="353" customWidth="1"/>
    <col min="772" max="772" width="12.7109375" style="353" customWidth="1"/>
    <col min="773" max="775" width="7.5703125" style="353" customWidth="1"/>
    <col min="776" max="776" width="14.85546875" style="353" customWidth="1"/>
    <col min="777" max="777" width="66.85546875" style="353" customWidth="1"/>
    <col min="778" max="1024" width="9.140625" style="353"/>
    <col min="1025" max="1025" width="19.28515625" style="353" bestFit="1" customWidth="1"/>
    <col min="1026" max="1026" width="15.28515625" style="353" customWidth="1"/>
    <col min="1027" max="1027" width="85.42578125" style="353" customWidth="1"/>
    <col min="1028" max="1028" width="12.7109375" style="353" customWidth="1"/>
    <col min="1029" max="1031" width="7.5703125" style="353" customWidth="1"/>
    <col min="1032" max="1032" width="14.85546875" style="353" customWidth="1"/>
    <col min="1033" max="1033" width="66.85546875" style="353" customWidth="1"/>
    <col min="1034" max="1280" width="9.140625" style="353"/>
    <col min="1281" max="1281" width="19.28515625" style="353" bestFit="1" customWidth="1"/>
    <col min="1282" max="1282" width="15.28515625" style="353" customWidth="1"/>
    <col min="1283" max="1283" width="85.42578125" style="353" customWidth="1"/>
    <col min="1284" max="1284" width="12.7109375" style="353" customWidth="1"/>
    <col min="1285" max="1287" width="7.5703125" style="353" customWidth="1"/>
    <col min="1288" max="1288" width="14.85546875" style="353" customWidth="1"/>
    <col min="1289" max="1289" width="66.85546875" style="353" customWidth="1"/>
    <col min="1290" max="1536" width="9.140625" style="353"/>
    <col min="1537" max="1537" width="19.28515625" style="353" bestFit="1" customWidth="1"/>
    <col min="1538" max="1538" width="15.28515625" style="353" customWidth="1"/>
    <col min="1539" max="1539" width="85.42578125" style="353" customWidth="1"/>
    <col min="1540" max="1540" width="12.7109375" style="353" customWidth="1"/>
    <col min="1541" max="1543" width="7.5703125" style="353" customWidth="1"/>
    <col min="1544" max="1544" width="14.85546875" style="353" customWidth="1"/>
    <col min="1545" max="1545" width="66.85546875" style="353" customWidth="1"/>
    <col min="1546" max="1792" width="9.140625" style="353"/>
    <col min="1793" max="1793" width="19.28515625" style="353" bestFit="1" customWidth="1"/>
    <col min="1794" max="1794" width="15.28515625" style="353" customWidth="1"/>
    <col min="1795" max="1795" width="85.42578125" style="353" customWidth="1"/>
    <col min="1796" max="1796" width="12.7109375" style="353" customWidth="1"/>
    <col min="1797" max="1799" width="7.5703125" style="353" customWidth="1"/>
    <col min="1800" max="1800" width="14.85546875" style="353" customWidth="1"/>
    <col min="1801" max="1801" width="66.85546875" style="353" customWidth="1"/>
    <col min="1802" max="2048" width="9.140625" style="353"/>
    <col min="2049" max="2049" width="19.28515625" style="353" bestFit="1" customWidth="1"/>
    <col min="2050" max="2050" width="15.28515625" style="353" customWidth="1"/>
    <col min="2051" max="2051" width="85.42578125" style="353" customWidth="1"/>
    <col min="2052" max="2052" width="12.7109375" style="353" customWidth="1"/>
    <col min="2053" max="2055" width="7.5703125" style="353" customWidth="1"/>
    <col min="2056" max="2056" width="14.85546875" style="353" customWidth="1"/>
    <col min="2057" max="2057" width="66.85546875" style="353" customWidth="1"/>
    <col min="2058" max="2304" width="9.140625" style="353"/>
    <col min="2305" max="2305" width="19.28515625" style="353" bestFit="1" customWidth="1"/>
    <col min="2306" max="2306" width="15.28515625" style="353" customWidth="1"/>
    <col min="2307" max="2307" width="85.42578125" style="353" customWidth="1"/>
    <col min="2308" max="2308" width="12.7109375" style="353" customWidth="1"/>
    <col min="2309" max="2311" width="7.5703125" style="353" customWidth="1"/>
    <col min="2312" max="2312" width="14.85546875" style="353" customWidth="1"/>
    <col min="2313" max="2313" width="66.85546875" style="353" customWidth="1"/>
    <col min="2314" max="2560" width="9.140625" style="353"/>
    <col min="2561" max="2561" width="19.28515625" style="353" bestFit="1" customWidth="1"/>
    <col min="2562" max="2562" width="15.28515625" style="353" customWidth="1"/>
    <col min="2563" max="2563" width="85.42578125" style="353" customWidth="1"/>
    <col min="2564" max="2564" width="12.7109375" style="353" customWidth="1"/>
    <col min="2565" max="2567" width="7.5703125" style="353" customWidth="1"/>
    <col min="2568" max="2568" width="14.85546875" style="353" customWidth="1"/>
    <col min="2569" max="2569" width="66.85546875" style="353" customWidth="1"/>
    <col min="2570" max="2816" width="9.140625" style="353"/>
    <col min="2817" max="2817" width="19.28515625" style="353" bestFit="1" customWidth="1"/>
    <col min="2818" max="2818" width="15.28515625" style="353" customWidth="1"/>
    <col min="2819" max="2819" width="85.42578125" style="353" customWidth="1"/>
    <col min="2820" max="2820" width="12.7109375" style="353" customWidth="1"/>
    <col min="2821" max="2823" width="7.5703125" style="353" customWidth="1"/>
    <col min="2824" max="2824" width="14.85546875" style="353" customWidth="1"/>
    <col min="2825" max="2825" width="66.85546875" style="353" customWidth="1"/>
    <col min="2826" max="3072" width="9.140625" style="353"/>
    <col min="3073" max="3073" width="19.28515625" style="353" bestFit="1" customWidth="1"/>
    <col min="3074" max="3074" width="15.28515625" style="353" customWidth="1"/>
    <col min="3075" max="3075" width="85.42578125" style="353" customWidth="1"/>
    <col min="3076" max="3076" width="12.7109375" style="353" customWidth="1"/>
    <col min="3077" max="3079" width="7.5703125" style="353" customWidth="1"/>
    <col min="3080" max="3080" width="14.85546875" style="353" customWidth="1"/>
    <col min="3081" max="3081" width="66.85546875" style="353" customWidth="1"/>
    <col min="3082" max="3328" width="9.140625" style="353"/>
    <col min="3329" max="3329" width="19.28515625" style="353" bestFit="1" customWidth="1"/>
    <col min="3330" max="3330" width="15.28515625" style="353" customWidth="1"/>
    <col min="3331" max="3331" width="85.42578125" style="353" customWidth="1"/>
    <col min="3332" max="3332" width="12.7109375" style="353" customWidth="1"/>
    <col min="3333" max="3335" width="7.5703125" style="353" customWidth="1"/>
    <col min="3336" max="3336" width="14.85546875" style="353" customWidth="1"/>
    <col min="3337" max="3337" width="66.85546875" style="353" customWidth="1"/>
    <col min="3338" max="3584" width="9.140625" style="353"/>
    <col min="3585" max="3585" width="19.28515625" style="353" bestFit="1" customWidth="1"/>
    <col min="3586" max="3586" width="15.28515625" style="353" customWidth="1"/>
    <col min="3587" max="3587" width="85.42578125" style="353" customWidth="1"/>
    <col min="3588" max="3588" width="12.7109375" style="353" customWidth="1"/>
    <col min="3589" max="3591" width="7.5703125" style="353" customWidth="1"/>
    <col min="3592" max="3592" width="14.85546875" style="353" customWidth="1"/>
    <col min="3593" max="3593" width="66.85546875" style="353" customWidth="1"/>
    <col min="3594" max="3840" width="9.140625" style="353"/>
    <col min="3841" max="3841" width="19.28515625" style="353" bestFit="1" customWidth="1"/>
    <col min="3842" max="3842" width="15.28515625" style="353" customWidth="1"/>
    <col min="3843" max="3843" width="85.42578125" style="353" customWidth="1"/>
    <col min="3844" max="3844" width="12.7109375" style="353" customWidth="1"/>
    <col min="3845" max="3847" width="7.5703125" style="353" customWidth="1"/>
    <col min="3848" max="3848" width="14.85546875" style="353" customWidth="1"/>
    <col min="3849" max="3849" width="66.85546875" style="353" customWidth="1"/>
    <col min="3850" max="4096" width="9.140625" style="353"/>
    <col min="4097" max="4097" width="19.28515625" style="353" bestFit="1" customWidth="1"/>
    <col min="4098" max="4098" width="15.28515625" style="353" customWidth="1"/>
    <col min="4099" max="4099" width="85.42578125" style="353" customWidth="1"/>
    <col min="4100" max="4100" width="12.7109375" style="353" customWidth="1"/>
    <col min="4101" max="4103" width="7.5703125" style="353" customWidth="1"/>
    <col min="4104" max="4104" width="14.85546875" style="353" customWidth="1"/>
    <col min="4105" max="4105" width="66.85546875" style="353" customWidth="1"/>
    <col min="4106" max="4352" width="9.140625" style="353"/>
    <col min="4353" max="4353" width="19.28515625" style="353" bestFit="1" customWidth="1"/>
    <col min="4354" max="4354" width="15.28515625" style="353" customWidth="1"/>
    <col min="4355" max="4355" width="85.42578125" style="353" customWidth="1"/>
    <col min="4356" max="4356" width="12.7109375" style="353" customWidth="1"/>
    <col min="4357" max="4359" width="7.5703125" style="353" customWidth="1"/>
    <col min="4360" max="4360" width="14.85546875" style="353" customWidth="1"/>
    <col min="4361" max="4361" width="66.85546875" style="353" customWidth="1"/>
    <col min="4362" max="4608" width="9.140625" style="353"/>
    <col min="4609" max="4609" width="19.28515625" style="353" bestFit="1" customWidth="1"/>
    <col min="4610" max="4610" width="15.28515625" style="353" customWidth="1"/>
    <col min="4611" max="4611" width="85.42578125" style="353" customWidth="1"/>
    <col min="4612" max="4612" width="12.7109375" style="353" customWidth="1"/>
    <col min="4613" max="4615" width="7.5703125" style="353" customWidth="1"/>
    <col min="4616" max="4616" width="14.85546875" style="353" customWidth="1"/>
    <col min="4617" max="4617" width="66.85546875" style="353" customWidth="1"/>
    <col min="4618" max="4864" width="9.140625" style="353"/>
    <col min="4865" max="4865" width="19.28515625" style="353" bestFit="1" customWidth="1"/>
    <col min="4866" max="4866" width="15.28515625" style="353" customWidth="1"/>
    <col min="4867" max="4867" width="85.42578125" style="353" customWidth="1"/>
    <col min="4868" max="4868" width="12.7109375" style="353" customWidth="1"/>
    <col min="4869" max="4871" width="7.5703125" style="353" customWidth="1"/>
    <col min="4872" max="4872" width="14.85546875" style="353" customWidth="1"/>
    <col min="4873" max="4873" width="66.85546875" style="353" customWidth="1"/>
    <col min="4874" max="5120" width="9.140625" style="353"/>
    <col min="5121" max="5121" width="19.28515625" style="353" bestFit="1" customWidth="1"/>
    <col min="5122" max="5122" width="15.28515625" style="353" customWidth="1"/>
    <col min="5123" max="5123" width="85.42578125" style="353" customWidth="1"/>
    <col min="5124" max="5124" width="12.7109375" style="353" customWidth="1"/>
    <col min="5125" max="5127" width="7.5703125" style="353" customWidth="1"/>
    <col min="5128" max="5128" width="14.85546875" style="353" customWidth="1"/>
    <col min="5129" max="5129" width="66.85546875" style="353" customWidth="1"/>
    <col min="5130" max="5376" width="9.140625" style="353"/>
    <col min="5377" max="5377" width="19.28515625" style="353" bestFit="1" customWidth="1"/>
    <col min="5378" max="5378" width="15.28515625" style="353" customWidth="1"/>
    <col min="5379" max="5379" width="85.42578125" style="353" customWidth="1"/>
    <col min="5380" max="5380" width="12.7109375" style="353" customWidth="1"/>
    <col min="5381" max="5383" width="7.5703125" style="353" customWidth="1"/>
    <col min="5384" max="5384" width="14.85546875" style="353" customWidth="1"/>
    <col min="5385" max="5385" width="66.85546875" style="353" customWidth="1"/>
    <col min="5386" max="5632" width="9.140625" style="353"/>
    <col min="5633" max="5633" width="19.28515625" style="353" bestFit="1" customWidth="1"/>
    <col min="5634" max="5634" width="15.28515625" style="353" customWidth="1"/>
    <col min="5635" max="5635" width="85.42578125" style="353" customWidth="1"/>
    <col min="5636" max="5636" width="12.7109375" style="353" customWidth="1"/>
    <col min="5637" max="5639" width="7.5703125" style="353" customWidth="1"/>
    <col min="5640" max="5640" width="14.85546875" style="353" customWidth="1"/>
    <col min="5641" max="5641" width="66.85546875" style="353" customWidth="1"/>
    <col min="5642" max="5888" width="9.140625" style="353"/>
    <col min="5889" max="5889" width="19.28515625" style="353" bestFit="1" customWidth="1"/>
    <col min="5890" max="5890" width="15.28515625" style="353" customWidth="1"/>
    <col min="5891" max="5891" width="85.42578125" style="353" customWidth="1"/>
    <col min="5892" max="5892" width="12.7109375" style="353" customWidth="1"/>
    <col min="5893" max="5895" width="7.5703125" style="353" customWidth="1"/>
    <col min="5896" max="5896" width="14.85546875" style="353" customWidth="1"/>
    <col min="5897" max="5897" width="66.85546875" style="353" customWidth="1"/>
    <col min="5898" max="6144" width="9.140625" style="353"/>
    <col min="6145" max="6145" width="19.28515625" style="353" bestFit="1" customWidth="1"/>
    <col min="6146" max="6146" width="15.28515625" style="353" customWidth="1"/>
    <col min="6147" max="6147" width="85.42578125" style="353" customWidth="1"/>
    <col min="6148" max="6148" width="12.7109375" style="353" customWidth="1"/>
    <col min="6149" max="6151" width="7.5703125" style="353" customWidth="1"/>
    <col min="6152" max="6152" width="14.85546875" style="353" customWidth="1"/>
    <col min="6153" max="6153" width="66.85546875" style="353" customWidth="1"/>
    <col min="6154" max="6400" width="9.140625" style="353"/>
    <col min="6401" max="6401" width="19.28515625" style="353" bestFit="1" customWidth="1"/>
    <col min="6402" max="6402" width="15.28515625" style="353" customWidth="1"/>
    <col min="6403" max="6403" width="85.42578125" style="353" customWidth="1"/>
    <col min="6404" max="6404" width="12.7109375" style="353" customWidth="1"/>
    <col min="6405" max="6407" width="7.5703125" style="353" customWidth="1"/>
    <col min="6408" max="6408" width="14.85546875" style="353" customWidth="1"/>
    <col min="6409" max="6409" width="66.85546875" style="353" customWidth="1"/>
    <col min="6410" max="6656" width="9.140625" style="353"/>
    <col min="6657" max="6657" width="19.28515625" style="353" bestFit="1" customWidth="1"/>
    <col min="6658" max="6658" width="15.28515625" style="353" customWidth="1"/>
    <col min="6659" max="6659" width="85.42578125" style="353" customWidth="1"/>
    <col min="6660" max="6660" width="12.7109375" style="353" customWidth="1"/>
    <col min="6661" max="6663" width="7.5703125" style="353" customWidth="1"/>
    <col min="6664" max="6664" width="14.85546875" style="353" customWidth="1"/>
    <col min="6665" max="6665" width="66.85546875" style="353" customWidth="1"/>
    <col min="6666" max="6912" width="9.140625" style="353"/>
    <col min="6913" max="6913" width="19.28515625" style="353" bestFit="1" customWidth="1"/>
    <col min="6914" max="6914" width="15.28515625" style="353" customWidth="1"/>
    <col min="6915" max="6915" width="85.42578125" style="353" customWidth="1"/>
    <col min="6916" max="6916" width="12.7109375" style="353" customWidth="1"/>
    <col min="6917" max="6919" width="7.5703125" style="353" customWidth="1"/>
    <col min="6920" max="6920" width="14.85546875" style="353" customWidth="1"/>
    <col min="6921" max="6921" width="66.85546875" style="353" customWidth="1"/>
    <col min="6922" max="7168" width="9.140625" style="353"/>
    <col min="7169" max="7169" width="19.28515625" style="353" bestFit="1" customWidth="1"/>
    <col min="7170" max="7170" width="15.28515625" style="353" customWidth="1"/>
    <col min="7171" max="7171" width="85.42578125" style="353" customWidth="1"/>
    <col min="7172" max="7172" width="12.7109375" style="353" customWidth="1"/>
    <col min="7173" max="7175" width="7.5703125" style="353" customWidth="1"/>
    <col min="7176" max="7176" width="14.85546875" style="353" customWidth="1"/>
    <col min="7177" max="7177" width="66.85546875" style="353" customWidth="1"/>
    <col min="7178" max="7424" width="9.140625" style="353"/>
    <col min="7425" max="7425" width="19.28515625" style="353" bestFit="1" customWidth="1"/>
    <col min="7426" max="7426" width="15.28515625" style="353" customWidth="1"/>
    <col min="7427" max="7427" width="85.42578125" style="353" customWidth="1"/>
    <col min="7428" max="7428" width="12.7109375" style="353" customWidth="1"/>
    <col min="7429" max="7431" width="7.5703125" style="353" customWidth="1"/>
    <col min="7432" max="7432" width="14.85546875" style="353" customWidth="1"/>
    <col min="7433" max="7433" width="66.85546875" style="353" customWidth="1"/>
    <col min="7434" max="7680" width="9.140625" style="353"/>
    <col min="7681" max="7681" width="19.28515625" style="353" bestFit="1" customWidth="1"/>
    <col min="7682" max="7682" width="15.28515625" style="353" customWidth="1"/>
    <col min="7683" max="7683" width="85.42578125" style="353" customWidth="1"/>
    <col min="7684" max="7684" width="12.7109375" style="353" customWidth="1"/>
    <col min="7685" max="7687" width="7.5703125" style="353" customWidth="1"/>
    <col min="7688" max="7688" width="14.85546875" style="353" customWidth="1"/>
    <col min="7689" max="7689" width="66.85546875" style="353" customWidth="1"/>
    <col min="7690" max="7936" width="9.140625" style="353"/>
    <col min="7937" max="7937" width="19.28515625" style="353" bestFit="1" customWidth="1"/>
    <col min="7938" max="7938" width="15.28515625" style="353" customWidth="1"/>
    <col min="7939" max="7939" width="85.42578125" style="353" customWidth="1"/>
    <col min="7940" max="7940" width="12.7109375" style="353" customWidth="1"/>
    <col min="7941" max="7943" width="7.5703125" style="353" customWidth="1"/>
    <col min="7944" max="7944" width="14.85546875" style="353" customWidth="1"/>
    <col min="7945" max="7945" width="66.85546875" style="353" customWidth="1"/>
    <col min="7946" max="8192" width="9.140625" style="353"/>
    <col min="8193" max="8193" width="19.28515625" style="353" bestFit="1" customWidth="1"/>
    <col min="8194" max="8194" width="15.28515625" style="353" customWidth="1"/>
    <col min="8195" max="8195" width="85.42578125" style="353" customWidth="1"/>
    <col min="8196" max="8196" width="12.7109375" style="353" customWidth="1"/>
    <col min="8197" max="8199" width="7.5703125" style="353" customWidth="1"/>
    <col min="8200" max="8200" width="14.85546875" style="353" customWidth="1"/>
    <col min="8201" max="8201" width="66.85546875" style="353" customWidth="1"/>
    <col min="8202" max="8448" width="9.140625" style="353"/>
    <col min="8449" max="8449" width="19.28515625" style="353" bestFit="1" customWidth="1"/>
    <col min="8450" max="8450" width="15.28515625" style="353" customWidth="1"/>
    <col min="8451" max="8451" width="85.42578125" style="353" customWidth="1"/>
    <col min="8452" max="8452" width="12.7109375" style="353" customWidth="1"/>
    <col min="8453" max="8455" width="7.5703125" style="353" customWidth="1"/>
    <col min="8456" max="8456" width="14.85546875" style="353" customWidth="1"/>
    <col min="8457" max="8457" width="66.85546875" style="353" customWidth="1"/>
    <col min="8458" max="8704" width="9.140625" style="353"/>
    <col min="8705" max="8705" width="19.28515625" style="353" bestFit="1" customWidth="1"/>
    <col min="8706" max="8706" width="15.28515625" style="353" customWidth="1"/>
    <col min="8707" max="8707" width="85.42578125" style="353" customWidth="1"/>
    <col min="8708" max="8708" width="12.7109375" style="353" customWidth="1"/>
    <col min="8709" max="8711" width="7.5703125" style="353" customWidth="1"/>
    <col min="8712" max="8712" width="14.85546875" style="353" customWidth="1"/>
    <col min="8713" max="8713" width="66.85546875" style="353" customWidth="1"/>
    <col min="8714" max="8960" width="9.140625" style="353"/>
    <col min="8961" max="8961" width="19.28515625" style="353" bestFit="1" customWidth="1"/>
    <col min="8962" max="8962" width="15.28515625" style="353" customWidth="1"/>
    <col min="8963" max="8963" width="85.42578125" style="353" customWidth="1"/>
    <col min="8964" max="8964" width="12.7109375" style="353" customWidth="1"/>
    <col min="8965" max="8967" width="7.5703125" style="353" customWidth="1"/>
    <col min="8968" max="8968" width="14.85546875" style="353" customWidth="1"/>
    <col min="8969" max="8969" width="66.85546875" style="353" customWidth="1"/>
    <col min="8970" max="9216" width="9.140625" style="353"/>
    <col min="9217" max="9217" width="19.28515625" style="353" bestFit="1" customWidth="1"/>
    <col min="9218" max="9218" width="15.28515625" style="353" customWidth="1"/>
    <col min="9219" max="9219" width="85.42578125" style="353" customWidth="1"/>
    <col min="9220" max="9220" width="12.7109375" style="353" customWidth="1"/>
    <col min="9221" max="9223" width="7.5703125" style="353" customWidth="1"/>
    <col min="9224" max="9224" width="14.85546875" style="353" customWidth="1"/>
    <col min="9225" max="9225" width="66.85546875" style="353" customWidth="1"/>
    <col min="9226" max="9472" width="9.140625" style="353"/>
    <col min="9473" max="9473" width="19.28515625" style="353" bestFit="1" customWidth="1"/>
    <col min="9474" max="9474" width="15.28515625" style="353" customWidth="1"/>
    <col min="9475" max="9475" width="85.42578125" style="353" customWidth="1"/>
    <col min="9476" max="9476" width="12.7109375" style="353" customWidth="1"/>
    <col min="9477" max="9479" width="7.5703125" style="353" customWidth="1"/>
    <col min="9480" max="9480" width="14.85546875" style="353" customWidth="1"/>
    <col min="9481" max="9481" width="66.85546875" style="353" customWidth="1"/>
    <col min="9482" max="9728" width="9.140625" style="353"/>
    <col min="9729" max="9729" width="19.28515625" style="353" bestFit="1" customWidth="1"/>
    <col min="9730" max="9730" width="15.28515625" style="353" customWidth="1"/>
    <col min="9731" max="9731" width="85.42578125" style="353" customWidth="1"/>
    <col min="9732" max="9732" width="12.7109375" style="353" customWidth="1"/>
    <col min="9733" max="9735" width="7.5703125" style="353" customWidth="1"/>
    <col min="9736" max="9736" width="14.85546875" style="353" customWidth="1"/>
    <col min="9737" max="9737" width="66.85546875" style="353" customWidth="1"/>
    <col min="9738" max="9984" width="9.140625" style="353"/>
    <col min="9985" max="9985" width="19.28515625" style="353" bestFit="1" customWidth="1"/>
    <col min="9986" max="9986" width="15.28515625" style="353" customWidth="1"/>
    <col min="9987" max="9987" width="85.42578125" style="353" customWidth="1"/>
    <col min="9988" max="9988" width="12.7109375" style="353" customWidth="1"/>
    <col min="9989" max="9991" width="7.5703125" style="353" customWidth="1"/>
    <col min="9992" max="9992" width="14.85546875" style="353" customWidth="1"/>
    <col min="9993" max="9993" width="66.85546875" style="353" customWidth="1"/>
    <col min="9994" max="10240" width="9.140625" style="353"/>
    <col min="10241" max="10241" width="19.28515625" style="353" bestFit="1" customWidth="1"/>
    <col min="10242" max="10242" width="15.28515625" style="353" customWidth="1"/>
    <col min="10243" max="10243" width="85.42578125" style="353" customWidth="1"/>
    <col min="10244" max="10244" width="12.7109375" style="353" customWidth="1"/>
    <col min="10245" max="10247" width="7.5703125" style="353" customWidth="1"/>
    <col min="10248" max="10248" width="14.85546875" style="353" customWidth="1"/>
    <col min="10249" max="10249" width="66.85546875" style="353" customWidth="1"/>
    <col min="10250" max="10496" width="9.140625" style="353"/>
    <col min="10497" max="10497" width="19.28515625" style="353" bestFit="1" customWidth="1"/>
    <col min="10498" max="10498" width="15.28515625" style="353" customWidth="1"/>
    <col min="10499" max="10499" width="85.42578125" style="353" customWidth="1"/>
    <col min="10500" max="10500" width="12.7109375" style="353" customWidth="1"/>
    <col min="10501" max="10503" width="7.5703125" style="353" customWidth="1"/>
    <col min="10504" max="10504" width="14.85546875" style="353" customWidth="1"/>
    <col min="10505" max="10505" width="66.85546875" style="353" customWidth="1"/>
    <col min="10506" max="10752" width="9.140625" style="353"/>
    <col min="10753" max="10753" width="19.28515625" style="353" bestFit="1" customWidth="1"/>
    <col min="10754" max="10754" width="15.28515625" style="353" customWidth="1"/>
    <col min="10755" max="10755" width="85.42578125" style="353" customWidth="1"/>
    <col min="10756" max="10756" width="12.7109375" style="353" customWidth="1"/>
    <col min="10757" max="10759" width="7.5703125" style="353" customWidth="1"/>
    <col min="10760" max="10760" width="14.85546875" style="353" customWidth="1"/>
    <col min="10761" max="10761" width="66.85546875" style="353" customWidth="1"/>
    <col min="10762" max="11008" width="9.140625" style="353"/>
    <col min="11009" max="11009" width="19.28515625" style="353" bestFit="1" customWidth="1"/>
    <col min="11010" max="11010" width="15.28515625" style="353" customWidth="1"/>
    <col min="11011" max="11011" width="85.42578125" style="353" customWidth="1"/>
    <col min="11012" max="11012" width="12.7109375" style="353" customWidth="1"/>
    <col min="11013" max="11015" width="7.5703125" style="353" customWidth="1"/>
    <col min="11016" max="11016" width="14.85546875" style="353" customWidth="1"/>
    <col min="11017" max="11017" width="66.85546875" style="353" customWidth="1"/>
    <col min="11018" max="11264" width="9.140625" style="353"/>
    <col min="11265" max="11265" width="19.28515625" style="353" bestFit="1" customWidth="1"/>
    <col min="11266" max="11266" width="15.28515625" style="353" customWidth="1"/>
    <col min="11267" max="11267" width="85.42578125" style="353" customWidth="1"/>
    <col min="11268" max="11268" width="12.7109375" style="353" customWidth="1"/>
    <col min="11269" max="11271" width="7.5703125" style="353" customWidth="1"/>
    <col min="11272" max="11272" width="14.85546875" style="353" customWidth="1"/>
    <col min="11273" max="11273" width="66.85546875" style="353" customWidth="1"/>
    <col min="11274" max="11520" width="9.140625" style="353"/>
    <col min="11521" max="11521" width="19.28515625" style="353" bestFit="1" customWidth="1"/>
    <col min="11522" max="11522" width="15.28515625" style="353" customWidth="1"/>
    <col min="11523" max="11523" width="85.42578125" style="353" customWidth="1"/>
    <col min="11524" max="11524" width="12.7109375" style="353" customWidth="1"/>
    <col min="11525" max="11527" width="7.5703125" style="353" customWidth="1"/>
    <col min="11528" max="11528" width="14.85546875" style="353" customWidth="1"/>
    <col min="11529" max="11529" width="66.85546875" style="353" customWidth="1"/>
    <col min="11530" max="11776" width="9.140625" style="353"/>
    <col min="11777" max="11777" width="19.28515625" style="353" bestFit="1" customWidth="1"/>
    <col min="11778" max="11778" width="15.28515625" style="353" customWidth="1"/>
    <col min="11779" max="11779" width="85.42578125" style="353" customWidth="1"/>
    <col min="11780" max="11780" width="12.7109375" style="353" customWidth="1"/>
    <col min="11781" max="11783" width="7.5703125" style="353" customWidth="1"/>
    <col min="11784" max="11784" width="14.85546875" style="353" customWidth="1"/>
    <col min="11785" max="11785" width="66.85546875" style="353" customWidth="1"/>
    <col min="11786" max="12032" width="9.140625" style="353"/>
    <col min="12033" max="12033" width="19.28515625" style="353" bestFit="1" customWidth="1"/>
    <col min="12034" max="12034" width="15.28515625" style="353" customWidth="1"/>
    <col min="12035" max="12035" width="85.42578125" style="353" customWidth="1"/>
    <col min="12036" max="12036" width="12.7109375" style="353" customWidth="1"/>
    <col min="12037" max="12039" width="7.5703125" style="353" customWidth="1"/>
    <col min="12040" max="12040" width="14.85546875" style="353" customWidth="1"/>
    <col min="12041" max="12041" width="66.85546875" style="353" customWidth="1"/>
    <col min="12042" max="12288" width="9.140625" style="353"/>
    <col min="12289" max="12289" width="19.28515625" style="353" bestFit="1" customWidth="1"/>
    <col min="12290" max="12290" width="15.28515625" style="353" customWidth="1"/>
    <col min="12291" max="12291" width="85.42578125" style="353" customWidth="1"/>
    <col min="12292" max="12292" width="12.7109375" style="353" customWidth="1"/>
    <col min="12293" max="12295" width="7.5703125" style="353" customWidth="1"/>
    <col min="12296" max="12296" width="14.85546875" style="353" customWidth="1"/>
    <col min="12297" max="12297" width="66.85546875" style="353" customWidth="1"/>
    <col min="12298" max="12544" width="9.140625" style="353"/>
    <col min="12545" max="12545" width="19.28515625" style="353" bestFit="1" customWidth="1"/>
    <col min="12546" max="12546" width="15.28515625" style="353" customWidth="1"/>
    <col min="12547" max="12547" width="85.42578125" style="353" customWidth="1"/>
    <col min="12548" max="12548" width="12.7109375" style="353" customWidth="1"/>
    <col min="12549" max="12551" width="7.5703125" style="353" customWidth="1"/>
    <col min="12552" max="12552" width="14.85546875" style="353" customWidth="1"/>
    <col min="12553" max="12553" width="66.85546875" style="353" customWidth="1"/>
    <col min="12554" max="12800" width="9.140625" style="353"/>
    <col min="12801" max="12801" width="19.28515625" style="353" bestFit="1" customWidth="1"/>
    <col min="12802" max="12802" width="15.28515625" style="353" customWidth="1"/>
    <col min="12803" max="12803" width="85.42578125" style="353" customWidth="1"/>
    <col min="12804" max="12804" width="12.7109375" style="353" customWidth="1"/>
    <col min="12805" max="12807" width="7.5703125" style="353" customWidth="1"/>
    <col min="12808" max="12808" width="14.85546875" style="353" customWidth="1"/>
    <col min="12809" max="12809" width="66.85546875" style="353" customWidth="1"/>
    <col min="12810" max="13056" width="9.140625" style="353"/>
    <col min="13057" max="13057" width="19.28515625" style="353" bestFit="1" customWidth="1"/>
    <col min="13058" max="13058" width="15.28515625" style="353" customWidth="1"/>
    <col min="13059" max="13059" width="85.42578125" style="353" customWidth="1"/>
    <col min="13060" max="13060" width="12.7109375" style="353" customWidth="1"/>
    <col min="13061" max="13063" width="7.5703125" style="353" customWidth="1"/>
    <col min="13064" max="13064" width="14.85546875" style="353" customWidth="1"/>
    <col min="13065" max="13065" width="66.85546875" style="353" customWidth="1"/>
    <col min="13066" max="13312" width="9.140625" style="353"/>
    <col min="13313" max="13313" width="19.28515625" style="353" bestFit="1" customWidth="1"/>
    <col min="13314" max="13314" width="15.28515625" style="353" customWidth="1"/>
    <col min="13315" max="13315" width="85.42578125" style="353" customWidth="1"/>
    <col min="13316" max="13316" width="12.7109375" style="353" customWidth="1"/>
    <col min="13317" max="13319" width="7.5703125" style="353" customWidth="1"/>
    <col min="13320" max="13320" width="14.85546875" style="353" customWidth="1"/>
    <col min="13321" max="13321" width="66.85546875" style="353" customWidth="1"/>
    <col min="13322" max="13568" width="9.140625" style="353"/>
    <col min="13569" max="13569" width="19.28515625" style="353" bestFit="1" customWidth="1"/>
    <col min="13570" max="13570" width="15.28515625" style="353" customWidth="1"/>
    <col min="13571" max="13571" width="85.42578125" style="353" customWidth="1"/>
    <col min="13572" max="13572" width="12.7109375" style="353" customWidth="1"/>
    <col min="13573" max="13575" width="7.5703125" style="353" customWidth="1"/>
    <col min="13576" max="13576" width="14.85546875" style="353" customWidth="1"/>
    <col min="13577" max="13577" width="66.85546875" style="353" customWidth="1"/>
    <col min="13578" max="13824" width="9.140625" style="353"/>
    <col min="13825" max="13825" width="19.28515625" style="353" bestFit="1" customWidth="1"/>
    <col min="13826" max="13826" width="15.28515625" style="353" customWidth="1"/>
    <col min="13827" max="13827" width="85.42578125" style="353" customWidth="1"/>
    <col min="13828" max="13828" width="12.7109375" style="353" customWidth="1"/>
    <col min="13829" max="13831" width="7.5703125" style="353" customWidth="1"/>
    <col min="13832" max="13832" width="14.85546875" style="353" customWidth="1"/>
    <col min="13833" max="13833" width="66.85546875" style="353" customWidth="1"/>
    <col min="13834" max="14080" width="9.140625" style="353"/>
    <col min="14081" max="14081" width="19.28515625" style="353" bestFit="1" customWidth="1"/>
    <col min="14082" max="14082" width="15.28515625" style="353" customWidth="1"/>
    <col min="14083" max="14083" width="85.42578125" style="353" customWidth="1"/>
    <col min="14084" max="14084" width="12.7109375" style="353" customWidth="1"/>
    <col min="14085" max="14087" width="7.5703125" style="353" customWidth="1"/>
    <col min="14088" max="14088" width="14.85546875" style="353" customWidth="1"/>
    <col min="14089" max="14089" width="66.85546875" style="353" customWidth="1"/>
    <col min="14090" max="14336" width="9.140625" style="353"/>
    <col min="14337" max="14337" width="19.28515625" style="353" bestFit="1" customWidth="1"/>
    <col min="14338" max="14338" width="15.28515625" style="353" customWidth="1"/>
    <col min="14339" max="14339" width="85.42578125" style="353" customWidth="1"/>
    <col min="14340" max="14340" width="12.7109375" style="353" customWidth="1"/>
    <col min="14341" max="14343" width="7.5703125" style="353" customWidth="1"/>
    <col min="14344" max="14344" width="14.85546875" style="353" customWidth="1"/>
    <col min="14345" max="14345" width="66.85546875" style="353" customWidth="1"/>
    <col min="14346" max="14592" width="9.140625" style="353"/>
    <col min="14593" max="14593" width="19.28515625" style="353" bestFit="1" customWidth="1"/>
    <col min="14594" max="14594" width="15.28515625" style="353" customWidth="1"/>
    <col min="14595" max="14595" width="85.42578125" style="353" customWidth="1"/>
    <col min="14596" max="14596" width="12.7109375" style="353" customWidth="1"/>
    <col min="14597" max="14599" width="7.5703125" style="353" customWidth="1"/>
    <col min="14600" max="14600" width="14.85546875" style="353" customWidth="1"/>
    <col min="14601" max="14601" width="66.85546875" style="353" customWidth="1"/>
    <col min="14602" max="14848" width="9.140625" style="353"/>
    <col min="14849" max="14849" width="19.28515625" style="353" bestFit="1" customWidth="1"/>
    <col min="14850" max="14850" width="15.28515625" style="353" customWidth="1"/>
    <col min="14851" max="14851" width="85.42578125" style="353" customWidth="1"/>
    <col min="14852" max="14852" width="12.7109375" style="353" customWidth="1"/>
    <col min="14853" max="14855" width="7.5703125" style="353" customWidth="1"/>
    <col min="14856" max="14856" width="14.85546875" style="353" customWidth="1"/>
    <col min="14857" max="14857" width="66.85546875" style="353" customWidth="1"/>
    <col min="14858" max="15104" width="9.140625" style="353"/>
    <col min="15105" max="15105" width="19.28515625" style="353" bestFit="1" customWidth="1"/>
    <col min="15106" max="15106" width="15.28515625" style="353" customWidth="1"/>
    <col min="15107" max="15107" width="85.42578125" style="353" customWidth="1"/>
    <col min="15108" max="15108" width="12.7109375" style="353" customWidth="1"/>
    <col min="15109" max="15111" width="7.5703125" style="353" customWidth="1"/>
    <col min="15112" max="15112" width="14.85546875" style="353" customWidth="1"/>
    <col min="15113" max="15113" width="66.85546875" style="353" customWidth="1"/>
    <col min="15114" max="15360" width="9.140625" style="353"/>
    <col min="15361" max="15361" width="19.28515625" style="353" bestFit="1" customWidth="1"/>
    <col min="15362" max="15362" width="15.28515625" style="353" customWidth="1"/>
    <col min="15363" max="15363" width="85.42578125" style="353" customWidth="1"/>
    <col min="15364" max="15364" width="12.7109375" style="353" customWidth="1"/>
    <col min="15365" max="15367" width="7.5703125" style="353" customWidth="1"/>
    <col min="15368" max="15368" width="14.85546875" style="353" customWidth="1"/>
    <col min="15369" max="15369" width="66.85546875" style="353" customWidth="1"/>
    <col min="15370" max="15616" width="9.140625" style="353"/>
    <col min="15617" max="15617" width="19.28515625" style="353" bestFit="1" customWidth="1"/>
    <col min="15618" max="15618" width="15.28515625" style="353" customWidth="1"/>
    <col min="15619" max="15619" width="85.42578125" style="353" customWidth="1"/>
    <col min="15620" max="15620" width="12.7109375" style="353" customWidth="1"/>
    <col min="15621" max="15623" width="7.5703125" style="353" customWidth="1"/>
    <col min="15624" max="15624" width="14.85546875" style="353" customWidth="1"/>
    <col min="15625" max="15625" width="66.85546875" style="353" customWidth="1"/>
    <col min="15626" max="15872" width="9.140625" style="353"/>
    <col min="15873" max="15873" width="19.28515625" style="353" bestFit="1" customWidth="1"/>
    <col min="15874" max="15874" width="15.28515625" style="353" customWidth="1"/>
    <col min="15875" max="15875" width="85.42578125" style="353" customWidth="1"/>
    <col min="15876" max="15876" width="12.7109375" style="353" customWidth="1"/>
    <col min="15877" max="15879" width="7.5703125" style="353" customWidth="1"/>
    <col min="15880" max="15880" width="14.85546875" style="353" customWidth="1"/>
    <col min="15881" max="15881" width="66.85546875" style="353" customWidth="1"/>
    <col min="15882" max="16128" width="9.140625" style="353"/>
    <col min="16129" max="16129" width="19.28515625" style="353" bestFit="1" customWidth="1"/>
    <col min="16130" max="16130" width="15.28515625" style="353" customWidth="1"/>
    <col min="16131" max="16131" width="85.42578125" style="353" customWidth="1"/>
    <col min="16132" max="16132" width="12.7109375" style="353" customWidth="1"/>
    <col min="16133" max="16135" width="7.5703125" style="353" customWidth="1"/>
    <col min="16136" max="16136" width="14.85546875" style="353" customWidth="1"/>
    <col min="16137" max="16137" width="66.85546875" style="353" customWidth="1"/>
    <col min="16138" max="16384" width="9.140625" style="353"/>
  </cols>
  <sheetData>
    <row r="1" spans="1:9" ht="18" x14ac:dyDescent="0.25">
      <c r="A1" s="515" t="s">
        <v>2870</v>
      </c>
      <c r="B1" s="515"/>
      <c r="C1" s="515"/>
      <c r="D1" s="515"/>
      <c r="E1" s="515"/>
      <c r="F1" s="515"/>
      <c r="G1" s="515"/>
    </row>
    <row r="2" spans="1:9" ht="15.75" x14ac:dyDescent="0.25">
      <c r="A2" s="516" t="s">
        <v>2110</v>
      </c>
      <c r="B2" s="516"/>
      <c r="C2" s="516"/>
      <c r="D2" s="516"/>
      <c r="E2" s="516"/>
      <c r="F2" s="516"/>
      <c r="G2" s="516"/>
    </row>
    <row r="3" spans="1:9" ht="31.5" customHeight="1" thickBot="1" x14ac:dyDescent="0.25">
      <c r="A3" s="146" t="s">
        <v>1725</v>
      </c>
      <c r="B3" s="146" t="s">
        <v>1726</v>
      </c>
      <c r="C3" s="130" t="s">
        <v>1727</v>
      </c>
      <c r="D3" s="131" t="s">
        <v>1728</v>
      </c>
      <c r="E3" s="132" t="s">
        <v>2037</v>
      </c>
      <c r="F3" s="132" t="s">
        <v>2038</v>
      </c>
      <c r="G3" s="133" t="s">
        <v>2871</v>
      </c>
      <c r="H3" s="354" t="s">
        <v>2872</v>
      </c>
      <c r="I3" s="355" t="s">
        <v>2873</v>
      </c>
    </row>
    <row r="4" spans="1:9" ht="14.1" customHeight="1" x14ac:dyDescent="0.2">
      <c r="A4" s="3"/>
      <c r="B4" s="4"/>
      <c r="C4" s="5" t="s">
        <v>1729</v>
      </c>
      <c r="D4" s="6"/>
      <c r="E4" s="7"/>
      <c r="F4" s="7"/>
      <c r="G4" s="8"/>
      <c r="H4" s="356"/>
      <c r="I4" s="357"/>
    </row>
    <row r="5" spans="1:9" ht="14.1" customHeight="1" x14ac:dyDescent="0.2">
      <c r="A5" s="289" t="s">
        <v>1730</v>
      </c>
      <c r="B5" s="289" t="s">
        <v>1731</v>
      </c>
      <c r="C5" s="290" t="s">
        <v>1732</v>
      </c>
      <c r="D5" s="291" t="s">
        <v>1733</v>
      </c>
      <c r="E5" s="289">
        <v>1</v>
      </c>
      <c r="F5" s="289">
        <v>10</v>
      </c>
      <c r="G5" s="292">
        <v>16</v>
      </c>
      <c r="H5" s="339"/>
      <c r="I5" s="340"/>
    </row>
    <row r="6" spans="1:9" ht="14.1" customHeight="1" x14ac:dyDescent="0.2">
      <c r="A6" s="289" t="s">
        <v>1734</v>
      </c>
      <c r="B6" s="289" t="s">
        <v>1731</v>
      </c>
      <c r="C6" s="290" t="s">
        <v>1732</v>
      </c>
      <c r="D6" s="291" t="s">
        <v>1735</v>
      </c>
      <c r="E6" s="289">
        <v>1</v>
      </c>
      <c r="F6" s="289">
        <v>10</v>
      </c>
      <c r="G6" s="292">
        <v>12</v>
      </c>
      <c r="H6" s="339"/>
      <c r="I6" s="340"/>
    </row>
    <row r="7" spans="1:9" ht="14.1" customHeight="1" x14ac:dyDescent="0.2">
      <c r="A7" s="289" t="s">
        <v>1736</v>
      </c>
      <c r="B7" s="289" t="s">
        <v>1737</v>
      </c>
      <c r="C7" s="290" t="s">
        <v>1738</v>
      </c>
      <c r="D7" s="291" t="s">
        <v>1733</v>
      </c>
      <c r="E7" s="289">
        <v>1</v>
      </c>
      <c r="F7" s="289">
        <v>11</v>
      </c>
      <c r="G7" s="292">
        <v>13</v>
      </c>
      <c r="H7" s="339"/>
      <c r="I7" s="340"/>
    </row>
    <row r="8" spans="1:9" ht="14.1" customHeight="1" x14ac:dyDescent="0.2">
      <c r="A8" s="289" t="s">
        <v>1739</v>
      </c>
      <c r="B8" s="289" t="s">
        <v>1737</v>
      </c>
      <c r="C8" s="290" t="s">
        <v>1740</v>
      </c>
      <c r="D8" s="291" t="s">
        <v>1733</v>
      </c>
      <c r="E8" s="289">
        <v>2</v>
      </c>
      <c r="F8" s="289">
        <v>11</v>
      </c>
      <c r="G8" s="292">
        <v>26</v>
      </c>
      <c r="H8" s="339"/>
      <c r="I8" s="340"/>
    </row>
    <row r="9" spans="1:9" ht="14.1" customHeight="1" x14ac:dyDescent="0.2">
      <c r="A9" s="289" t="s">
        <v>1741</v>
      </c>
      <c r="B9" s="289" t="s">
        <v>1742</v>
      </c>
      <c r="C9" s="290" t="s">
        <v>1743</v>
      </c>
      <c r="D9" s="291" t="s">
        <v>1733</v>
      </c>
      <c r="E9" s="289">
        <v>1</v>
      </c>
      <c r="F9" s="289">
        <v>16</v>
      </c>
      <c r="G9" s="292">
        <v>26</v>
      </c>
      <c r="H9" s="339"/>
      <c r="I9" s="340"/>
    </row>
    <row r="10" spans="1:9" ht="14.1" customHeight="1" x14ac:dyDescent="0.2">
      <c r="A10" s="289" t="s">
        <v>1744</v>
      </c>
      <c r="B10" s="289" t="s">
        <v>1742</v>
      </c>
      <c r="C10" s="290" t="s">
        <v>1743</v>
      </c>
      <c r="D10" s="291" t="s">
        <v>1735</v>
      </c>
      <c r="E10" s="289">
        <v>1</v>
      </c>
      <c r="F10" s="289">
        <v>16</v>
      </c>
      <c r="G10" s="292">
        <v>18</v>
      </c>
      <c r="H10" s="339"/>
      <c r="I10" s="340"/>
    </row>
    <row r="11" spans="1:9" ht="14.1" customHeight="1" x14ac:dyDescent="0.2">
      <c r="A11" s="289" t="s">
        <v>1745</v>
      </c>
      <c r="B11" s="289" t="s">
        <v>1746</v>
      </c>
      <c r="C11" s="290" t="s">
        <v>1747</v>
      </c>
      <c r="D11" s="291" t="s">
        <v>1735</v>
      </c>
      <c r="E11" s="289">
        <v>3</v>
      </c>
      <c r="F11" s="289">
        <v>18</v>
      </c>
      <c r="G11" s="292">
        <v>60</v>
      </c>
      <c r="H11" s="339"/>
      <c r="I11" s="340"/>
    </row>
    <row r="12" spans="1:9" ht="14.1" customHeight="1" x14ac:dyDescent="0.2">
      <c r="A12" s="289" t="s">
        <v>1748</v>
      </c>
      <c r="B12" s="289" t="s">
        <v>1749</v>
      </c>
      <c r="C12" s="290" t="s">
        <v>1750</v>
      </c>
      <c r="D12" s="291" t="s">
        <v>1733</v>
      </c>
      <c r="E12" s="289">
        <v>1</v>
      </c>
      <c r="F12" s="289">
        <v>21</v>
      </c>
      <c r="G12" s="292">
        <v>26</v>
      </c>
      <c r="H12" s="339"/>
      <c r="I12" s="340"/>
    </row>
    <row r="13" spans="1:9" ht="14.1" customHeight="1" x14ac:dyDescent="0.2">
      <c r="A13" s="289" t="s">
        <v>1751</v>
      </c>
      <c r="B13" s="289" t="s">
        <v>1749</v>
      </c>
      <c r="C13" s="290" t="s">
        <v>1750</v>
      </c>
      <c r="D13" s="291" t="s">
        <v>1735</v>
      </c>
      <c r="E13" s="289">
        <v>1</v>
      </c>
      <c r="F13" s="289">
        <v>21</v>
      </c>
      <c r="G13" s="292">
        <v>22</v>
      </c>
      <c r="H13" s="339"/>
      <c r="I13" s="340"/>
    </row>
    <row r="14" spans="1:9" ht="14.1" customHeight="1" x14ac:dyDescent="0.2">
      <c r="A14" s="289" t="s">
        <v>1752</v>
      </c>
      <c r="B14" s="289" t="s">
        <v>1753</v>
      </c>
      <c r="C14" s="290" t="s">
        <v>1754</v>
      </c>
      <c r="D14" s="291" t="s">
        <v>1733</v>
      </c>
      <c r="E14" s="289">
        <v>1</v>
      </c>
      <c r="F14" s="289">
        <v>23</v>
      </c>
      <c r="G14" s="292">
        <v>29</v>
      </c>
      <c r="H14" s="339"/>
      <c r="I14" s="340"/>
    </row>
    <row r="15" spans="1:9" ht="14.1" customHeight="1" x14ac:dyDescent="0.2">
      <c r="A15" s="289" t="s">
        <v>1755</v>
      </c>
      <c r="B15" s="289" t="s">
        <v>1753</v>
      </c>
      <c r="C15" s="290" t="s">
        <v>1754</v>
      </c>
      <c r="D15" s="291" t="s">
        <v>1735</v>
      </c>
      <c r="E15" s="289">
        <v>1</v>
      </c>
      <c r="F15" s="289">
        <v>23</v>
      </c>
      <c r="G15" s="292">
        <v>25</v>
      </c>
      <c r="H15" s="339"/>
      <c r="I15" s="340"/>
    </row>
    <row r="16" spans="1:9" ht="14.1" customHeight="1" x14ac:dyDescent="0.2">
      <c r="A16" s="289" t="s">
        <v>1756</v>
      </c>
      <c r="B16" s="289" t="s">
        <v>1757</v>
      </c>
      <c r="C16" s="290" t="s">
        <v>1758</v>
      </c>
      <c r="D16" s="291" t="s">
        <v>1735</v>
      </c>
      <c r="E16" s="289">
        <v>3</v>
      </c>
      <c r="F16" s="289">
        <v>26</v>
      </c>
      <c r="G16" s="292">
        <v>82</v>
      </c>
      <c r="H16" s="339"/>
      <c r="I16" s="340"/>
    </row>
    <row r="17" spans="1:9" ht="14.1" customHeight="1" x14ac:dyDescent="0.2">
      <c r="A17" s="289" t="s">
        <v>1759</v>
      </c>
      <c r="B17" s="289" t="s">
        <v>1757</v>
      </c>
      <c r="C17" s="290" t="s">
        <v>1760</v>
      </c>
      <c r="D17" s="291" t="s">
        <v>1735</v>
      </c>
      <c r="E17" s="289">
        <v>4</v>
      </c>
      <c r="F17" s="289">
        <v>26</v>
      </c>
      <c r="G17" s="292">
        <v>108</v>
      </c>
      <c r="H17" s="339"/>
      <c r="I17" s="340"/>
    </row>
    <row r="18" spans="1:9" ht="14.1" customHeight="1" x14ac:dyDescent="0.2">
      <c r="A18" s="289" t="s">
        <v>1761</v>
      </c>
      <c r="B18" s="289" t="s">
        <v>1757</v>
      </c>
      <c r="C18" s="290" t="s">
        <v>1762</v>
      </c>
      <c r="D18" s="291" t="s">
        <v>1735</v>
      </c>
      <c r="E18" s="289">
        <v>6</v>
      </c>
      <c r="F18" s="289">
        <v>26</v>
      </c>
      <c r="G18" s="292">
        <v>162</v>
      </c>
      <c r="H18" s="339"/>
      <c r="I18" s="340"/>
    </row>
    <row r="19" spans="1:9" ht="14.1" customHeight="1" x14ac:dyDescent="0.2">
      <c r="A19" s="289" t="s">
        <v>1763</v>
      </c>
      <c r="B19" s="289" t="s">
        <v>1757</v>
      </c>
      <c r="C19" s="290" t="s">
        <v>1764</v>
      </c>
      <c r="D19" s="291" t="s">
        <v>1735</v>
      </c>
      <c r="E19" s="289">
        <v>8</v>
      </c>
      <c r="F19" s="289">
        <v>26</v>
      </c>
      <c r="G19" s="292">
        <v>216</v>
      </c>
      <c r="H19" s="339"/>
      <c r="I19" s="340"/>
    </row>
    <row r="20" spans="1:9" ht="14.1" customHeight="1" x14ac:dyDescent="0.2">
      <c r="A20" s="289" t="s">
        <v>1765</v>
      </c>
      <c r="B20" s="289" t="s">
        <v>1766</v>
      </c>
      <c r="C20" s="290" t="s">
        <v>1767</v>
      </c>
      <c r="D20" s="291" t="s">
        <v>1733</v>
      </c>
      <c r="E20" s="289">
        <v>1</v>
      </c>
      <c r="F20" s="289">
        <v>28</v>
      </c>
      <c r="G20" s="292">
        <v>35</v>
      </c>
      <c r="H20" s="339"/>
      <c r="I20" s="340"/>
    </row>
    <row r="21" spans="1:9" ht="14.1" customHeight="1" x14ac:dyDescent="0.2">
      <c r="A21" s="289" t="s">
        <v>1768</v>
      </c>
      <c r="B21" s="289" t="s">
        <v>1766</v>
      </c>
      <c r="C21" s="290" t="s">
        <v>1767</v>
      </c>
      <c r="D21" s="291" t="s">
        <v>1735</v>
      </c>
      <c r="E21" s="289">
        <v>1</v>
      </c>
      <c r="F21" s="289">
        <v>28</v>
      </c>
      <c r="G21" s="292">
        <v>28</v>
      </c>
      <c r="H21" s="339"/>
      <c r="I21" s="340"/>
    </row>
    <row r="22" spans="1:9" ht="14.1" customHeight="1" x14ac:dyDescent="0.2">
      <c r="A22" s="289" t="s">
        <v>1769</v>
      </c>
      <c r="B22" s="289" t="s">
        <v>1770</v>
      </c>
      <c r="C22" s="290" t="s">
        <v>1771</v>
      </c>
      <c r="D22" s="291" t="s">
        <v>1735</v>
      </c>
      <c r="E22" s="289">
        <v>3</v>
      </c>
      <c r="F22" s="289">
        <v>32</v>
      </c>
      <c r="G22" s="292">
        <v>114</v>
      </c>
      <c r="H22" s="339"/>
      <c r="I22" s="340"/>
    </row>
    <row r="23" spans="1:9" ht="14.1" customHeight="1" x14ac:dyDescent="0.2">
      <c r="A23" s="289" t="s">
        <v>1772</v>
      </c>
      <c r="B23" s="289" t="s">
        <v>1770</v>
      </c>
      <c r="C23" s="290" t="s">
        <v>1773</v>
      </c>
      <c r="D23" s="291" t="s">
        <v>1735</v>
      </c>
      <c r="E23" s="289">
        <v>4</v>
      </c>
      <c r="F23" s="289">
        <v>32</v>
      </c>
      <c r="G23" s="292">
        <v>152</v>
      </c>
      <c r="H23" s="339"/>
      <c r="I23" s="340"/>
    </row>
    <row r="24" spans="1:9" ht="14.1" customHeight="1" x14ac:dyDescent="0.2">
      <c r="A24" s="289" t="s">
        <v>1774</v>
      </c>
      <c r="B24" s="289" t="s">
        <v>1770</v>
      </c>
      <c r="C24" s="290" t="s">
        <v>1775</v>
      </c>
      <c r="D24" s="291" t="s">
        <v>1735</v>
      </c>
      <c r="E24" s="289">
        <v>6</v>
      </c>
      <c r="F24" s="289">
        <v>32</v>
      </c>
      <c r="G24" s="292">
        <v>228</v>
      </c>
      <c r="H24" s="339"/>
      <c r="I24" s="340"/>
    </row>
    <row r="25" spans="1:9" ht="14.1" customHeight="1" x14ac:dyDescent="0.2">
      <c r="A25" s="289" t="s">
        <v>1776</v>
      </c>
      <c r="B25" s="289" t="s">
        <v>1770</v>
      </c>
      <c r="C25" s="290" t="s">
        <v>1777</v>
      </c>
      <c r="D25" s="291" t="s">
        <v>1735</v>
      </c>
      <c r="E25" s="289">
        <v>8</v>
      </c>
      <c r="F25" s="289">
        <v>32</v>
      </c>
      <c r="G25" s="292">
        <v>304</v>
      </c>
      <c r="H25" s="339"/>
      <c r="I25" s="340"/>
    </row>
    <row r="26" spans="1:9" ht="14.1" customHeight="1" x14ac:dyDescent="0.2">
      <c r="A26" s="289" t="s">
        <v>1778</v>
      </c>
      <c r="B26" s="289" t="s">
        <v>1779</v>
      </c>
      <c r="C26" s="290" t="s">
        <v>1780</v>
      </c>
      <c r="D26" s="291" t="s">
        <v>1733</v>
      </c>
      <c r="E26" s="289">
        <v>1</v>
      </c>
      <c r="F26" s="289">
        <v>38</v>
      </c>
      <c r="G26" s="292">
        <v>46</v>
      </c>
      <c r="H26" s="339"/>
      <c r="I26" s="340"/>
    </row>
    <row r="27" spans="1:9" ht="14.1" customHeight="1" x14ac:dyDescent="0.2">
      <c r="A27" s="289" t="s">
        <v>1781</v>
      </c>
      <c r="B27" s="289" t="s">
        <v>1779</v>
      </c>
      <c r="C27" s="290" t="s">
        <v>1780</v>
      </c>
      <c r="D27" s="291" t="s">
        <v>1735</v>
      </c>
      <c r="E27" s="289">
        <v>1</v>
      </c>
      <c r="F27" s="289">
        <v>38</v>
      </c>
      <c r="G27" s="292">
        <v>36</v>
      </c>
      <c r="H27" s="339"/>
      <c r="I27" s="340"/>
    </row>
    <row r="28" spans="1:9" ht="14.1" customHeight="1" x14ac:dyDescent="0.2">
      <c r="A28" s="289" t="s">
        <v>1782</v>
      </c>
      <c r="B28" s="289" t="s">
        <v>1783</v>
      </c>
      <c r="C28" s="290" t="s">
        <v>1784</v>
      </c>
      <c r="D28" s="291" t="s">
        <v>1735</v>
      </c>
      <c r="E28" s="289">
        <v>1</v>
      </c>
      <c r="F28" s="289">
        <v>42</v>
      </c>
      <c r="G28" s="292">
        <v>48</v>
      </c>
      <c r="H28" s="339"/>
      <c r="I28" s="340"/>
    </row>
    <row r="29" spans="1:9" ht="14.1" customHeight="1" x14ac:dyDescent="0.2">
      <c r="A29" s="289" t="s">
        <v>1785</v>
      </c>
      <c r="B29" s="289" t="s">
        <v>1783</v>
      </c>
      <c r="C29" s="290" t="s">
        <v>1786</v>
      </c>
      <c r="D29" s="291" t="s">
        <v>1735</v>
      </c>
      <c r="E29" s="289">
        <v>2</v>
      </c>
      <c r="F29" s="289">
        <v>42</v>
      </c>
      <c r="G29" s="292">
        <v>100</v>
      </c>
      <c r="H29" s="339"/>
      <c r="I29" s="340"/>
    </row>
    <row r="30" spans="1:9" ht="14.1" customHeight="1" x14ac:dyDescent="0.2">
      <c r="A30" s="289" t="s">
        <v>1787</v>
      </c>
      <c r="B30" s="289" t="s">
        <v>1783</v>
      </c>
      <c r="C30" s="290" t="s">
        <v>1788</v>
      </c>
      <c r="D30" s="291" t="s">
        <v>1735</v>
      </c>
      <c r="E30" s="289">
        <v>3</v>
      </c>
      <c r="F30" s="289">
        <v>42</v>
      </c>
      <c r="G30" s="292">
        <v>141</v>
      </c>
      <c r="H30" s="339"/>
      <c r="I30" s="340"/>
    </row>
    <row r="31" spans="1:9" ht="14.1" customHeight="1" x14ac:dyDescent="0.2">
      <c r="A31" s="289" t="s">
        <v>1789</v>
      </c>
      <c r="B31" s="289" t="s">
        <v>1783</v>
      </c>
      <c r="C31" s="290" t="s">
        <v>1790</v>
      </c>
      <c r="D31" s="291" t="s">
        <v>1735</v>
      </c>
      <c r="E31" s="289">
        <v>4</v>
      </c>
      <c r="F31" s="289">
        <v>42</v>
      </c>
      <c r="G31" s="292">
        <v>188</v>
      </c>
      <c r="H31" s="339"/>
      <c r="I31" s="340"/>
    </row>
    <row r="32" spans="1:9" ht="14.1" customHeight="1" x14ac:dyDescent="0.2">
      <c r="A32" s="289" t="s">
        <v>1791</v>
      </c>
      <c r="B32" s="289" t="s">
        <v>1783</v>
      </c>
      <c r="C32" s="290" t="s">
        <v>1792</v>
      </c>
      <c r="D32" s="291" t="s">
        <v>1735</v>
      </c>
      <c r="E32" s="289">
        <v>6</v>
      </c>
      <c r="F32" s="289">
        <v>42</v>
      </c>
      <c r="G32" s="292">
        <v>282</v>
      </c>
      <c r="H32" s="339"/>
      <c r="I32" s="340"/>
    </row>
    <row r="33" spans="1:9" ht="14.1" customHeight="1" x14ac:dyDescent="0.2">
      <c r="A33" s="289" t="s">
        <v>1793</v>
      </c>
      <c r="B33" s="289" t="s">
        <v>1783</v>
      </c>
      <c r="C33" s="290" t="s">
        <v>1794</v>
      </c>
      <c r="D33" s="291" t="s">
        <v>1735</v>
      </c>
      <c r="E33" s="289">
        <v>8</v>
      </c>
      <c r="F33" s="289">
        <v>42</v>
      </c>
      <c r="G33" s="292">
        <v>376</v>
      </c>
      <c r="H33" s="339"/>
      <c r="I33" s="340"/>
    </row>
    <row r="34" spans="1:9" ht="14.1" customHeight="1" x14ac:dyDescent="0.2">
      <c r="A34" s="289" t="s">
        <v>1795</v>
      </c>
      <c r="B34" s="289" t="s">
        <v>1796</v>
      </c>
      <c r="C34" s="290" t="s">
        <v>1797</v>
      </c>
      <c r="D34" s="291" t="s">
        <v>1733</v>
      </c>
      <c r="E34" s="289">
        <v>1</v>
      </c>
      <c r="F34" s="289">
        <v>10</v>
      </c>
      <c r="G34" s="292">
        <v>15</v>
      </c>
      <c r="H34" s="339"/>
      <c r="I34" s="340"/>
    </row>
    <row r="35" spans="1:9" ht="14.1" customHeight="1" x14ac:dyDescent="0.2">
      <c r="A35" s="289" t="s">
        <v>1798</v>
      </c>
      <c r="B35" s="289" t="s">
        <v>1799</v>
      </c>
      <c r="C35" s="290" t="s">
        <v>1800</v>
      </c>
      <c r="D35" s="291" t="s">
        <v>1733</v>
      </c>
      <c r="E35" s="289">
        <v>1</v>
      </c>
      <c r="F35" s="289">
        <v>13</v>
      </c>
      <c r="G35" s="292">
        <v>17</v>
      </c>
      <c r="H35" s="339"/>
      <c r="I35" s="340"/>
    </row>
    <row r="36" spans="1:9" ht="14.1" customHeight="1" x14ac:dyDescent="0.2">
      <c r="A36" s="289" t="s">
        <v>1801</v>
      </c>
      <c r="B36" s="289" t="s">
        <v>1799</v>
      </c>
      <c r="C36" s="290" t="s">
        <v>1802</v>
      </c>
      <c r="D36" s="291" t="s">
        <v>1735</v>
      </c>
      <c r="E36" s="289">
        <v>1</v>
      </c>
      <c r="F36" s="289">
        <v>13</v>
      </c>
      <c r="G36" s="292">
        <v>15</v>
      </c>
      <c r="H36" s="339"/>
      <c r="I36" s="340"/>
    </row>
    <row r="37" spans="1:9" ht="14.1" customHeight="1" x14ac:dyDescent="0.2">
      <c r="A37" s="289" t="s">
        <v>1803</v>
      </c>
      <c r="B37" s="289" t="s">
        <v>1799</v>
      </c>
      <c r="C37" s="290" t="s">
        <v>1804</v>
      </c>
      <c r="D37" s="291" t="s">
        <v>1733</v>
      </c>
      <c r="E37" s="289">
        <v>2</v>
      </c>
      <c r="F37" s="289">
        <v>13</v>
      </c>
      <c r="G37" s="292">
        <v>31</v>
      </c>
      <c r="H37" s="339"/>
      <c r="I37" s="340"/>
    </row>
    <row r="38" spans="1:9" ht="14.1" customHeight="1" x14ac:dyDescent="0.2">
      <c r="A38" s="289" t="s">
        <v>1805</v>
      </c>
      <c r="B38" s="289" t="s">
        <v>1799</v>
      </c>
      <c r="C38" s="290" t="s">
        <v>1806</v>
      </c>
      <c r="D38" s="291" t="s">
        <v>1735</v>
      </c>
      <c r="E38" s="289">
        <v>2</v>
      </c>
      <c r="F38" s="289">
        <v>13</v>
      </c>
      <c r="G38" s="292">
        <v>28</v>
      </c>
      <c r="H38" s="339"/>
      <c r="I38" s="340"/>
    </row>
    <row r="39" spans="1:9" ht="14.1" customHeight="1" x14ac:dyDescent="0.2">
      <c r="A39" s="289" t="s">
        <v>1807</v>
      </c>
      <c r="B39" s="289" t="s">
        <v>1799</v>
      </c>
      <c r="C39" s="290" t="s">
        <v>1808</v>
      </c>
      <c r="D39" s="291" t="s">
        <v>1733</v>
      </c>
      <c r="E39" s="289">
        <v>3</v>
      </c>
      <c r="F39" s="289">
        <v>13</v>
      </c>
      <c r="G39" s="292">
        <v>48</v>
      </c>
      <c r="H39" s="339"/>
      <c r="I39" s="340"/>
    </row>
    <row r="40" spans="1:9" ht="14.1" customHeight="1" x14ac:dyDescent="0.2">
      <c r="A40" s="289" t="s">
        <v>1809</v>
      </c>
      <c r="B40" s="289" t="s">
        <v>1810</v>
      </c>
      <c r="C40" s="290" t="s">
        <v>1811</v>
      </c>
      <c r="D40" s="291" t="s">
        <v>1733</v>
      </c>
      <c r="E40" s="289">
        <v>1</v>
      </c>
      <c r="F40" s="289">
        <v>15</v>
      </c>
      <c r="G40" s="292">
        <v>20</v>
      </c>
      <c r="H40" s="339"/>
      <c r="I40" s="340"/>
    </row>
    <row r="41" spans="1:9" ht="14.1" customHeight="1" x14ac:dyDescent="0.2">
      <c r="A41" s="289" t="s">
        <v>1812</v>
      </c>
      <c r="B41" s="289" t="s">
        <v>1813</v>
      </c>
      <c r="C41" s="290" t="s">
        <v>1814</v>
      </c>
      <c r="D41" s="291" t="s">
        <v>1733</v>
      </c>
      <c r="E41" s="289">
        <v>1</v>
      </c>
      <c r="F41" s="289">
        <v>17</v>
      </c>
      <c r="G41" s="292">
        <v>24</v>
      </c>
      <c r="H41" s="339"/>
      <c r="I41" s="340"/>
    </row>
    <row r="42" spans="1:9" ht="14.1" customHeight="1" x14ac:dyDescent="0.2">
      <c r="A42" s="289" t="s">
        <v>1815</v>
      </c>
      <c r="B42" s="289" t="s">
        <v>1813</v>
      </c>
      <c r="C42" s="290" t="s">
        <v>1816</v>
      </c>
      <c r="D42" s="291" t="s">
        <v>1733</v>
      </c>
      <c r="E42" s="289">
        <v>2</v>
      </c>
      <c r="F42" s="289">
        <v>17</v>
      </c>
      <c r="G42" s="292">
        <v>48</v>
      </c>
      <c r="H42" s="339"/>
      <c r="I42" s="340"/>
    </row>
    <row r="43" spans="1:9" ht="14.1" customHeight="1" x14ac:dyDescent="0.2">
      <c r="A43" s="289" t="s">
        <v>1817</v>
      </c>
      <c r="B43" s="289" t="s">
        <v>1818</v>
      </c>
      <c r="C43" s="290" t="s">
        <v>1819</v>
      </c>
      <c r="D43" s="291" t="s">
        <v>1733</v>
      </c>
      <c r="E43" s="289">
        <v>1</v>
      </c>
      <c r="F43" s="289">
        <v>18</v>
      </c>
      <c r="G43" s="292">
        <v>26</v>
      </c>
      <c r="H43" s="339"/>
      <c r="I43" s="340"/>
    </row>
    <row r="44" spans="1:9" ht="14.1" customHeight="1" x14ac:dyDescent="0.2">
      <c r="A44" s="289" t="s">
        <v>1820</v>
      </c>
      <c r="B44" s="289" t="s">
        <v>1818</v>
      </c>
      <c r="C44" s="290" t="s">
        <v>1821</v>
      </c>
      <c r="D44" s="291" t="s">
        <v>1735</v>
      </c>
      <c r="E44" s="289">
        <v>1</v>
      </c>
      <c r="F44" s="289">
        <v>18</v>
      </c>
      <c r="G44" s="292">
        <v>20</v>
      </c>
      <c r="H44" s="339"/>
      <c r="I44" s="340"/>
    </row>
    <row r="45" spans="1:9" ht="14.1" customHeight="1" x14ac:dyDescent="0.2">
      <c r="A45" s="289" t="s">
        <v>1822</v>
      </c>
      <c r="B45" s="289" t="s">
        <v>1818</v>
      </c>
      <c r="C45" s="290" t="s">
        <v>1823</v>
      </c>
      <c r="D45" s="291" t="s">
        <v>1733</v>
      </c>
      <c r="E45" s="289">
        <v>2</v>
      </c>
      <c r="F45" s="289">
        <v>18</v>
      </c>
      <c r="G45" s="292">
        <v>45</v>
      </c>
      <c r="H45" s="339"/>
      <c r="I45" s="340"/>
    </row>
    <row r="46" spans="1:9" ht="14.1" customHeight="1" x14ac:dyDescent="0.2">
      <c r="A46" s="289" t="s">
        <v>1824</v>
      </c>
      <c r="B46" s="289" t="s">
        <v>1818</v>
      </c>
      <c r="C46" s="290" t="s">
        <v>1825</v>
      </c>
      <c r="D46" s="291" t="s">
        <v>1735</v>
      </c>
      <c r="E46" s="289">
        <v>2</v>
      </c>
      <c r="F46" s="289">
        <v>18</v>
      </c>
      <c r="G46" s="292">
        <v>38</v>
      </c>
      <c r="H46" s="339"/>
      <c r="I46" s="340"/>
    </row>
    <row r="47" spans="1:9" ht="14.1" customHeight="1" x14ac:dyDescent="0.2">
      <c r="A47" s="289" t="s">
        <v>1826</v>
      </c>
      <c r="B47" s="289" t="s">
        <v>1818</v>
      </c>
      <c r="C47" s="290" t="s">
        <v>1827</v>
      </c>
      <c r="D47" s="291" t="s">
        <v>1733</v>
      </c>
      <c r="E47" s="139">
        <v>4</v>
      </c>
      <c r="F47" s="289">
        <v>18</v>
      </c>
      <c r="G47" s="292">
        <v>90</v>
      </c>
      <c r="H47" s="343">
        <v>40463</v>
      </c>
      <c r="I47" s="340" t="s">
        <v>2874</v>
      </c>
    </row>
    <row r="48" spans="1:9" ht="14.1" customHeight="1" x14ac:dyDescent="0.2">
      <c r="A48" s="289" t="s">
        <v>1828</v>
      </c>
      <c r="B48" s="289" t="s">
        <v>1829</v>
      </c>
      <c r="C48" s="290" t="s">
        <v>1830</v>
      </c>
      <c r="D48" s="291" t="s">
        <v>1733</v>
      </c>
      <c r="E48" s="289">
        <v>1</v>
      </c>
      <c r="F48" s="289">
        <v>20</v>
      </c>
      <c r="G48" s="292">
        <v>23</v>
      </c>
      <c r="H48" s="339"/>
      <c r="I48" s="340"/>
    </row>
    <row r="49" spans="1:9" ht="14.1" customHeight="1" x14ac:dyDescent="0.2">
      <c r="A49" s="289" t="s">
        <v>1831</v>
      </c>
      <c r="B49" s="289" t="s">
        <v>1829</v>
      </c>
      <c r="C49" s="290" t="s">
        <v>1832</v>
      </c>
      <c r="D49" s="291" t="s">
        <v>1733</v>
      </c>
      <c r="E49" s="289">
        <v>2</v>
      </c>
      <c r="F49" s="289">
        <v>20</v>
      </c>
      <c r="G49" s="292">
        <v>46</v>
      </c>
      <c r="H49" s="339"/>
      <c r="I49" s="340"/>
    </row>
    <row r="50" spans="1:9" ht="14.1" customHeight="1" x14ac:dyDescent="0.2">
      <c r="A50" s="289" t="s">
        <v>1833</v>
      </c>
      <c r="B50" s="289" t="s">
        <v>1834</v>
      </c>
      <c r="C50" s="290" t="s">
        <v>1835</v>
      </c>
      <c r="D50" s="291" t="s">
        <v>1733</v>
      </c>
      <c r="E50" s="289">
        <v>1</v>
      </c>
      <c r="F50" s="289">
        <v>22</v>
      </c>
      <c r="G50" s="292">
        <v>24</v>
      </c>
      <c r="H50" s="339"/>
      <c r="I50" s="340"/>
    </row>
    <row r="51" spans="1:9" ht="14.1" customHeight="1" x14ac:dyDescent="0.2">
      <c r="A51" s="289" t="s">
        <v>1836</v>
      </c>
      <c r="B51" s="289" t="s">
        <v>1834</v>
      </c>
      <c r="C51" s="290" t="s">
        <v>1837</v>
      </c>
      <c r="D51" s="291" t="s">
        <v>1733</v>
      </c>
      <c r="E51" s="289">
        <v>2</v>
      </c>
      <c r="F51" s="289">
        <v>22</v>
      </c>
      <c r="G51" s="292">
        <v>48</v>
      </c>
      <c r="H51" s="339"/>
      <c r="I51" s="340"/>
    </row>
    <row r="52" spans="1:9" ht="14.1" customHeight="1" x14ac:dyDescent="0.2">
      <c r="A52" s="289" t="s">
        <v>1838</v>
      </c>
      <c r="B52" s="289" t="s">
        <v>1834</v>
      </c>
      <c r="C52" s="290" t="s">
        <v>1839</v>
      </c>
      <c r="D52" s="291" t="s">
        <v>1733</v>
      </c>
      <c r="E52" s="289">
        <v>3</v>
      </c>
      <c r="F52" s="289">
        <v>22</v>
      </c>
      <c r="G52" s="292">
        <v>72</v>
      </c>
      <c r="H52" s="339"/>
      <c r="I52" s="340"/>
    </row>
    <row r="53" spans="1:9" ht="14.1" customHeight="1" x14ac:dyDescent="0.2">
      <c r="A53" s="289" t="s">
        <v>1840</v>
      </c>
      <c r="B53" s="289" t="s">
        <v>1841</v>
      </c>
      <c r="C53" s="290" t="s">
        <v>1842</v>
      </c>
      <c r="D53" s="291" t="s">
        <v>1733</v>
      </c>
      <c r="E53" s="289">
        <v>1</v>
      </c>
      <c r="F53" s="289">
        <v>25</v>
      </c>
      <c r="G53" s="292">
        <v>33</v>
      </c>
      <c r="H53" s="339"/>
      <c r="I53" s="340"/>
    </row>
    <row r="54" spans="1:9" ht="14.1" customHeight="1" x14ac:dyDescent="0.2">
      <c r="A54" s="289" t="s">
        <v>1843</v>
      </c>
      <c r="B54" s="289" t="s">
        <v>1841</v>
      </c>
      <c r="C54" s="290" t="s">
        <v>1844</v>
      </c>
      <c r="D54" s="291" t="s">
        <v>1733</v>
      </c>
      <c r="E54" s="289">
        <v>2</v>
      </c>
      <c r="F54" s="289">
        <v>25</v>
      </c>
      <c r="G54" s="292">
        <v>66</v>
      </c>
      <c r="H54" s="339"/>
      <c r="I54" s="340"/>
    </row>
    <row r="55" spans="1:9" ht="14.1" customHeight="1" x14ac:dyDescent="0.2">
      <c r="A55" s="289" t="s">
        <v>1845</v>
      </c>
      <c r="B55" s="289" t="s">
        <v>1846</v>
      </c>
      <c r="C55" s="290" t="s">
        <v>1847</v>
      </c>
      <c r="D55" s="291" t="s">
        <v>1733</v>
      </c>
      <c r="E55" s="289">
        <v>1</v>
      </c>
      <c r="F55" s="289">
        <v>26</v>
      </c>
      <c r="G55" s="292">
        <v>33</v>
      </c>
      <c r="H55" s="339"/>
      <c r="I55" s="340"/>
    </row>
    <row r="56" spans="1:9" ht="14.1" customHeight="1" x14ac:dyDescent="0.2">
      <c r="A56" s="289" t="s">
        <v>1848</v>
      </c>
      <c r="B56" s="289" t="s">
        <v>1846</v>
      </c>
      <c r="C56" s="290" t="s">
        <v>1849</v>
      </c>
      <c r="D56" s="291" t="s">
        <v>1735</v>
      </c>
      <c r="E56" s="289">
        <v>1</v>
      </c>
      <c r="F56" s="289">
        <v>26</v>
      </c>
      <c r="G56" s="292">
        <v>27</v>
      </c>
      <c r="H56" s="339"/>
      <c r="I56" s="340"/>
    </row>
    <row r="57" spans="1:9" ht="14.1" customHeight="1" x14ac:dyDescent="0.2">
      <c r="A57" s="289" t="s">
        <v>1850</v>
      </c>
      <c r="B57" s="289" t="s">
        <v>1846</v>
      </c>
      <c r="C57" s="290" t="s">
        <v>1851</v>
      </c>
      <c r="D57" s="291" t="s">
        <v>1733</v>
      </c>
      <c r="E57" s="289">
        <v>2</v>
      </c>
      <c r="F57" s="289">
        <v>26</v>
      </c>
      <c r="G57" s="292">
        <v>66</v>
      </c>
      <c r="H57" s="339"/>
      <c r="I57" s="340"/>
    </row>
    <row r="58" spans="1:9" ht="14.1" customHeight="1" x14ac:dyDescent="0.2">
      <c r="A58" s="289" t="s">
        <v>1852</v>
      </c>
      <c r="B58" s="289" t="s">
        <v>1846</v>
      </c>
      <c r="C58" s="290" t="s">
        <v>1853</v>
      </c>
      <c r="D58" s="291" t="s">
        <v>1735</v>
      </c>
      <c r="E58" s="289">
        <v>2</v>
      </c>
      <c r="F58" s="289">
        <v>26</v>
      </c>
      <c r="G58" s="292">
        <v>50</v>
      </c>
      <c r="H58" s="339"/>
      <c r="I58" s="340"/>
    </row>
    <row r="59" spans="1:9" ht="14.1" customHeight="1" x14ac:dyDescent="0.2">
      <c r="A59" s="289" t="s">
        <v>1854</v>
      </c>
      <c r="B59" s="289" t="s">
        <v>1846</v>
      </c>
      <c r="C59" s="290" t="s">
        <v>1855</v>
      </c>
      <c r="D59" s="291" t="s">
        <v>1733</v>
      </c>
      <c r="E59" s="289">
        <v>3</v>
      </c>
      <c r="F59" s="289">
        <v>26</v>
      </c>
      <c r="G59" s="292">
        <v>99</v>
      </c>
      <c r="H59" s="339"/>
      <c r="I59" s="340"/>
    </row>
    <row r="60" spans="1:9" ht="14.1" customHeight="1" x14ac:dyDescent="0.2">
      <c r="A60" s="289" t="s">
        <v>1856</v>
      </c>
      <c r="B60" s="289" t="s">
        <v>1846</v>
      </c>
      <c r="C60" s="290" t="s">
        <v>1857</v>
      </c>
      <c r="D60" s="291" t="s">
        <v>1735</v>
      </c>
      <c r="E60" s="289">
        <v>6</v>
      </c>
      <c r="F60" s="289">
        <v>26</v>
      </c>
      <c r="G60" s="292">
        <v>150</v>
      </c>
      <c r="H60" s="339"/>
      <c r="I60" s="340"/>
    </row>
    <row r="61" spans="1:9" ht="14.1" customHeight="1" x14ac:dyDescent="0.2">
      <c r="A61" s="289" t="s">
        <v>1858</v>
      </c>
      <c r="B61" s="289" t="s">
        <v>1859</v>
      </c>
      <c r="C61" s="290" t="s">
        <v>1860</v>
      </c>
      <c r="D61" s="291" t="s">
        <v>1733</v>
      </c>
      <c r="E61" s="289">
        <v>1</v>
      </c>
      <c r="F61" s="289">
        <v>28</v>
      </c>
      <c r="G61" s="292">
        <v>33</v>
      </c>
      <c r="H61" s="339"/>
      <c r="I61" s="340"/>
    </row>
    <row r="62" spans="1:9" ht="14.1" customHeight="1" x14ac:dyDescent="0.2">
      <c r="A62" s="289" t="s">
        <v>1861</v>
      </c>
      <c r="B62" s="289" t="s">
        <v>1862</v>
      </c>
      <c r="C62" s="290" t="s">
        <v>1863</v>
      </c>
      <c r="D62" s="291" t="s">
        <v>1733</v>
      </c>
      <c r="E62" s="289">
        <v>1</v>
      </c>
      <c r="F62" s="289">
        <v>9</v>
      </c>
      <c r="G62" s="292">
        <v>14</v>
      </c>
      <c r="H62" s="339"/>
      <c r="I62" s="340"/>
    </row>
    <row r="63" spans="1:9" ht="14.1" customHeight="1" x14ac:dyDescent="0.2">
      <c r="A63" s="289" t="s">
        <v>1864</v>
      </c>
      <c r="B63" s="289" t="s">
        <v>1862</v>
      </c>
      <c r="C63" s="290" t="s">
        <v>1865</v>
      </c>
      <c r="D63" s="291" t="s">
        <v>1733</v>
      </c>
      <c r="E63" s="289">
        <v>2</v>
      </c>
      <c r="F63" s="289">
        <v>9</v>
      </c>
      <c r="G63" s="292">
        <v>23</v>
      </c>
      <c r="H63" s="339"/>
      <c r="I63" s="340"/>
    </row>
    <row r="64" spans="1:9" ht="14.1" customHeight="1" x14ac:dyDescent="0.2">
      <c r="A64" s="289" t="s">
        <v>1866</v>
      </c>
      <c r="B64" s="289" t="s">
        <v>1867</v>
      </c>
      <c r="C64" s="290" t="s">
        <v>1868</v>
      </c>
      <c r="D64" s="291" t="s">
        <v>1735</v>
      </c>
      <c r="E64" s="289">
        <v>1</v>
      </c>
      <c r="F64" s="289">
        <v>7</v>
      </c>
      <c r="G64" s="292">
        <v>7</v>
      </c>
      <c r="H64" s="339"/>
      <c r="I64" s="340"/>
    </row>
    <row r="65" spans="1:9" ht="14.1" customHeight="1" x14ac:dyDescent="0.2">
      <c r="A65" s="289" t="s">
        <v>1869</v>
      </c>
      <c r="B65" s="289" t="s">
        <v>1870</v>
      </c>
      <c r="C65" s="290" t="s">
        <v>1871</v>
      </c>
      <c r="D65" s="291" t="s">
        <v>1735</v>
      </c>
      <c r="E65" s="289">
        <v>1</v>
      </c>
      <c r="F65" s="289">
        <v>9</v>
      </c>
      <c r="G65" s="292">
        <v>9</v>
      </c>
      <c r="H65" s="339"/>
      <c r="I65" s="340"/>
    </row>
    <row r="66" spans="1:9" ht="14.1" customHeight="1" x14ac:dyDescent="0.2">
      <c r="A66" s="289" t="s">
        <v>1872</v>
      </c>
      <c r="B66" s="289" t="s">
        <v>1873</v>
      </c>
      <c r="C66" s="290" t="s">
        <v>1874</v>
      </c>
      <c r="D66" s="291" t="s">
        <v>1735</v>
      </c>
      <c r="E66" s="289">
        <v>1</v>
      </c>
      <c r="F66" s="289">
        <v>11</v>
      </c>
      <c r="G66" s="292">
        <v>11</v>
      </c>
      <c r="H66" s="339"/>
      <c r="I66" s="340"/>
    </row>
    <row r="67" spans="1:9" ht="14.1" customHeight="1" x14ac:dyDescent="0.2">
      <c r="A67" s="289" t="s">
        <v>1569</v>
      </c>
      <c r="B67" s="289" t="s">
        <v>1570</v>
      </c>
      <c r="C67" s="290" t="s">
        <v>1571</v>
      </c>
      <c r="D67" s="291" t="s">
        <v>1735</v>
      </c>
      <c r="E67" s="289">
        <v>1</v>
      </c>
      <c r="F67" s="289">
        <v>13</v>
      </c>
      <c r="G67" s="292">
        <v>13</v>
      </c>
      <c r="H67" s="343">
        <v>40255</v>
      </c>
      <c r="I67" s="340" t="s">
        <v>2875</v>
      </c>
    </row>
    <row r="68" spans="1:9" ht="14.1" customHeight="1" x14ac:dyDescent="0.2">
      <c r="A68" s="289" t="s">
        <v>1875</v>
      </c>
      <c r="B68" s="289" t="s">
        <v>1876</v>
      </c>
      <c r="C68" s="290" t="s">
        <v>1877</v>
      </c>
      <c r="D68" s="291" t="s">
        <v>1735</v>
      </c>
      <c r="E68" s="289">
        <v>1</v>
      </c>
      <c r="F68" s="289">
        <v>15</v>
      </c>
      <c r="G68" s="292">
        <v>15</v>
      </c>
      <c r="H68" s="339"/>
      <c r="I68" s="340"/>
    </row>
    <row r="69" spans="1:9" ht="14.1" customHeight="1" x14ac:dyDescent="0.2">
      <c r="A69" s="289" t="s">
        <v>1878</v>
      </c>
      <c r="B69" s="289" t="s">
        <v>1879</v>
      </c>
      <c r="C69" s="290" t="s">
        <v>1880</v>
      </c>
      <c r="D69" s="291" t="s">
        <v>1735</v>
      </c>
      <c r="E69" s="289">
        <v>1</v>
      </c>
      <c r="F69" s="289">
        <v>20</v>
      </c>
      <c r="G69" s="292">
        <v>20</v>
      </c>
      <c r="H69" s="339"/>
      <c r="I69" s="340"/>
    </row>
    <row r="70" spans="1:9" ht="14.1" customHeight="1" x14ac:dyDescent="0.2">
      <c r="A70" s="289" t="s">
        <v>1881</v>
      </c>
      <c r="B70" s="289" t="s">
        <v>1882</v>
      </c>
      <c r="C70" s="290" t="s">
        <v>1883</v>
      </c>
      <c r="D70" s="291" t="s">
        <v>1735</v>
      </c>
      <c r="E70" s="289">
        <v>1</v>
      </c>
      <c r="F70" s="289">
        <v>23</v>
      </c>
      <c r="G70" s="292">
        <v>23</v>
      </c>
      <c r="H70" s="339"/>
      <c r="I70" s="340"/>
    </row>
    <row r="71" spans="1:9" ht="14.1" customHeight="1" x14ac:dyDescent="0.2">
      <c r="A71" s="289" t="s">
        <v>1572</v>
      </c>
      <c r="B71" s="289" t="s">
        <v>1573</v>
      </c>
      <c r="C71" s="290" t="s">
        <v>1574</v>
      </c>
      <c r="D71" s="291" t="s">
        <v>1735</v>
      </c>
      <c r="E71" s="289">
        <v>1</v>
      </c>
      <c r="F71" s="289">
        <v>26</v>
      </c>
      <c r="G71" s="292">
        <v>26</v>
      </c>
      <c r="H71" s="343">
        <v>40255</v>
      </c>
      <c r="I71" s="340" t="s">
        <v>2875</v>
      </c>
    </row>
    <row r="72" spans="1:9" ht="14.1" customHeight="1" x14ac:dyDescent="0.2">
      <c r="A72" s="289" t="s">
        <v>1884</v>
      </c>
      <c r="B72" s="289" t="s">
        <v>1885</v>
      </c>
      <c r="C72" s="290" t="s">
        <v>1886</v>
      </c>
      <c r="D72" s="291" t="s">
        <v>1735</v>
      </c>
      <c r="E72" s="289">
        <v>1</v>
      </c>
      <c r="F72" s="289">
        <v>27</v>
      </c>
      <c r="G72" s="292">
        <v>27</v>
      </c>
      <c r="H72" s="339"/>
      <c r="I72" s="340"/>
    </row>
    <row r="73" spans="1:9" ht="14.1" customHeight="1" x14ac:dyDescent="0.2">
      <c r="A73" s="289" t="s">
        <v>1887</v>
      </c>
      <c r="B73" s="289" t="s">
        <v>1888</v>
      </c>
      <c r="C73" s="290" t="s">
        <v>1889</v>
      </c>
      <c r="D73" s="291" t="s">
        <v>1733</v>
      </c>
      <c r="E73" s="289">
        <v>1</v>
      </c>
      <c r="F73" s="289">
        <v>13</v>
      </c>
      <c r="G73" s="292">
        <v>17</v>
      </c>
      <c r="H73" s="339"/>
      <c r="I73" s="340"/>
    </row>
    <row r="74" spans="1:9" ht="14.1" customHeight="1" x14ac:dyDescent="0.2">
      <c r="A74" s="289" t="s">
        <v>1890</v>
      </c>
      <c r="B74" s="289" t="s">
        <v>1888</v>
      </c>
      <c r="C74" s="290" t="s">
        <v>1891</v>
      </c>
      <c r="D74" s="291" t="s">
        <v>1733</v>
      </c>
      <c r="E74" s="289">
        <v>2</v>
      </c>
      <c r="F74" s="289">
        <v>13</v>
      </c>
      <c r="G74" s="292">
        <v>31</v>
      </c>
      <c r="H74" s="339"/>
      <c r="I74" s="340"/>
    </row>
    <row r="75" spans="1:9" ht="14.1" customHeight="1" x14ac:dyDescent="0.2">
      <c r="A75" s="140" t="s">
        <v>1892</v>
      </c>
      <c r="B75" s="140" t="s">
        <v>1888</v>
      </c>
      <c r="C75" s="141" t="s">
        <v>1893</v>
      </c>
      <c r="D75" s="142" t="s">
        <v>1733</v>
      </c>
      <c r="E75" s="140">
        <v>3</v>
      </c>
      <c r="F75" s="140">
        <v>13</v>
      </c>
      <c r="G75" s="143">
        <v>48</v>
      </c>
      <c r="H75" s="339"/>
      <c r="I75" s="340"/>
    </row>
    <row r="76" spans="1:9" ht="14.1" customHeight="1" x14ac:dyDescent="0.2">
      <c r="A76" s="289" t="s">
        <v>1894</v>
      </c>
      <c r="B76" s="289" t="s">
        <v>1895</v>
      </c>
      <c r="C76" s="290" t="s">
        <v>1896</v>
      </c>
      <c r="D76" s="291" t="s">
        <v>1733</v>
      </c>
      <c r="E76" s="289">
        <v>1</v>
      </c>
      <c r="F76" s="289">
        <v>18</v>
      </c>
      <c r="G76" s="292">
        <v>24</v>
      </c>
      <c r="H76" s="339"/>
      <c r="I76" s="340"/>
    </row>
    <row r="77" spans="1:9" ht="14.1" customHeight="1" x14ac:dyDescent="0.2">
      <c r="A77" s="289" t="s">
        <v>1897</v>
      </c>
      <c r="B77" s="289" t="s">
        <v>1898</v>
      </c>
      <c r="C77" s="290" t="s">
        <v>1899</v>
      </c>
      <c r="D77" s="291" t="s">
        <v>1733</v>
      </c>
      <c r="E77" s="289">
        <v>1</v>
      </c>
      <c r="F77" s="289">
        <v>22</v>
      </c>
      <c r="G77" s="292">
        <v>27</v>
      </c>
      <c r="H77" s="339"/>
      <c r="I77" s="340"/>
    </row>
    <row r="78" spans="1:9" ht="14.1" customHeight="1" x14ac:dyDescent="0.2">
      <c r="A78" s="289" t="s">
        <v>1900</v>
      </c>
      <c r="B78" s="289" t="s">
        <v>1898</v>
      </c>
      <c r="C78" s="290" t="s">
        <v>1901</v>
      </c>
      <c r="D78" s="291" t="s">
        <v>1733</v>
      </c>
      <c r="E78" s="289">
        <v>2</v>
      </c>
      <c r="F78" s="289">
        <v>22</v>
      </c>
      <c r="G78" s="292">
        <v>54</v>
      </c>
      <c r="H78" s="339"/>
      <c r="I78" s="340"/>
    </row>
    <row r="79" spans="1:9" ht="14.1" customHeight="1" x14ac:dyDescent="0.2">
      <c r="A79" s="289" t="s">
        <v>1902</v>
      </c>
      <c r="B79" s="289" t="s">
        <v>1898</v>
      </c>
      <c r="C79" s="290" t="s">
        <v>1903</v>
      </c>
      <c r="D79" s="291" t="s">
        <v>1733</v>
      </c>
      <c r="E79" s="289">
        <v>4</v>
      </c>
      <c r="F79" s="289">
        <v>22</v>
      </c>
      <c r="G79" s="292">
        <v>108</v>
      </c>
      <c r="H79" s="339"/>
      <c r="I79" s="340"/>
    </row>
    <row r="80" spans="1:9" ht="14.1" customHeight="1" x14ac:dyDescent="0.2">
      <c r="A80" s="289" t="s">
        <v>1904</v>
      </c>
      <c r="B80" s="289" t="s">
        <v>1905</v>
      </c>
      <c r="C80" s="290" t="s">
        <v>1906</v>
      </c>
      <c r="D80" s="291" t="s">
        <v>1733</v>
      </c>
      <c r="E80" s="289">
        <v>1</v>
      </c>
      <c r="F80" s="289">
        <v>24</v>
      </c>
      <c r="G80" s="292">
        <v>32</v>
      </c>
      <c r="H80" s="339"/>
      <c r="I80" s="340"/>
    </row>
    <row r="81" spans="1:9" ht="14.1" customHeight="1" x14ac:dyDescent="0.2">
      <c r="A81" s="289" t="s">
        <v>1907</v>
      </c>
      <c r="B81" s="289" t="s">
        <v>1908</v>
      </c>
      <c r="C81" s="290" t="s">
        <v>1909</v>
      </c>
      <c r="D81" s="291" t="s">
        <v>1733</v>
      </c>
      <c r="E81" s="289">
        <v>1</v>
      </c>
      <c r="F81" s="289">
        <v>28</v>
      </c>
      <c r="G81" s="292">
        <v>33</v>
      </c>
      <c r="H81" s="339"/>
      <c r="I81" s="340"/>
    </row>
    <row r="82" spans="1:9" ht="14.1" customHeight="1" x14ac:dyDescent="0.2">
      <c r="A82" s="289" t="s">
        <v>1910</v>
      </c>
      <c r="B82" s="289" t="s">
        <v>1908</v>
      </c>
      <c r="C82" s="290" t="s">
        <v>1911</v>
      </c>
      <c r="D82" s="291" t="s">
        <v>1733</v>
      </c>
      <c r="E82" s="289">
        <v>2</v>
      </c>
      <c r="F82" s="289">
        <v>28</v>
      </c>
      <c r="G82" s="292">
        <v>66</v>
      </c>
      <c r="H82" s="339"/>
      <c r="I82" s="340"/>
    </row>
    <row r="83" spans="1:9" ht="14.1" customHeight="1" x14ac:dyDescent="0.2">
      <c r="A83" s="289" t="s">
        <v>1912</v>
      </c>
      <c r="B83" s="289" t="s">
        <v>1913</v>
      </c>
      <c r="C83" s="290" t="s">
        <v>1914</v>
      </c>
      <c r="D83" s="291" t="s">
        <v>1735</v>
      </c>
      <c r="E83" s="289">
        <v>1</v>
      </c>
      <c r="F83" s="289">
        <v>32</v>
      </c>
      <c r="G83" s="292">
        <v>34</v>
      </c>
      <c r="H83" s="339"/>
      <c r="I83" s="340"/>
    </row>
    <row r="84" spans="1:9" ht="14.1" customHeight="1" x14ac:dyDescent="0.2">
      <c r="A84" s="289" t="s">
        <v>1915</v>
      </c>
      <c r="B84" s="289" t="s">
        <v>1913</v>
      </c>
      <c r="C84" s="290" t="s">
        <v>1916</v>
      </c>
      <c r="D84" s="291" t="s">
        <v>1735</v>
      </c>
      <c r="E84" s="289">
        <v>2</v>
      </c>
      <c r="F84" s="289">
        <v>32</v>
      </c>
      <c r="G84" s="292">
        <v>62</v>
      </c>
      <c r="H84" s="339"/>
      <c r="I84" s="340"/>
    </row>
    <row r="85" spans="1:9" ht="14.1" customHeight="1" x14ac:dyDescent="0.2">
      <c r="A85" s="289" t="s">
        <v>1917</v>
      </c>
      <c r="B85" s="289" t="s">
        <v>1913</v>
      </c>
      <c r="C85" s="290" t="s">
        <v>2039</v>
      </c>
      <c r="D85" s="291" t="s">
        <v>1735</v>
      </c>
      <c r="E85" s="289">
        <v>6</v>
      </c>
      <c r="F85" s="289">
        <v>32</v>
      </c>
      <c r="G85" s="292">
        <v>186</v>
      </c>
      <c r="H85" s="343">
        <v>40463</v>
      </c>
      <c r="I85" s="340" t="s">
        <v>2876</v>
      </c>
    </row>
    <row r="86" spans="1:9" ht="14.1" customHeight="1" x14ac:dyDescent="0.2">
      <c r="A86" s="289" t="s">
        <v>1918</v>
      </c>
      <c r="B86" s="289" t="s">
        <v>1919</v>
      </c>
      <c r="C86" s="290" t="s">
        <v>1920</v>
      </c>
      <c r="D86" s="291" t="s">
        <v>1733</v>
      </c>
      <c r="E86" s="289">
        <v>1</v>
      </c>
      <c r="F86" s="289">
        <v>36</v>
      </c>
      <c r="G86" s="292">
        <v>51</v>
      </c>
      <c r="H86" s="339"/>
      <c r="I86" s="340"/>
    </row>
    <row r="87" spans="1:9" ht="14.1" customHeight="1" x14ac:dyDescent="0.2">
      <c r="A87" s="289" t="s">
        <v>1921</v>
      </c>
      <c r="B87" s="289" t="s">
        <v>1919</v>
      </c>
      <c r="C87" s="290" t="s">
        <v>1922</v>
      </c>
      <c r="D87" s="291" t="s">
        <v>1735</v>
      </c>
      <c r="E87" s="289">
        <v>4</v>
      </c>
      <c r="F87" s="289">
        <v>36</v>
      </c>
      <c r="G87" s="292">
        <v>148</v>
      </c>
      <c r="H87" s="339"/>
      <c r="I87" s="340"/>
    </row>
    <row r="88" spans="1:9" ht="14.1" customHeight="1" x14ac:dyDescent="0.2">
      <c r="A88" s="289" t="s">
        <v>1923</v>
      </c>
      <c r="B88" s="289" t="s">
        <v>1919</v>
      </c>
      <c r="C88" s="290" t="s">
        <v>1924</v>
      </c>
      <c r="D88" s="291" t="s">
        <v>1735</v>
      </c>
      <c r="E88" s="289">
        <v>6</v>
      </c>
      <c r="F88" s="289">
        <v>36</v>
      </c>
      <c r="G88" s="292">
        <v>212</v>
      </c>
      <c r="H88" s="339"/>
      <c r="I88" s="340"/>
    </row>
    <row r="89" spans="1:9" ht="14.1" customHeight="1" x14ac:dyDescent="0.2">
      <c r="A89" s="289" t="s">
        <v>1925</v>
      </c>
      <c r="B89" s="289" t="s">
        <v>1919</v>
      </c>
      <c r="C89" s="290" t="s">
        <v>1926</v>
      </c>
      <c r="D89" s="291" t="s">
        <v>1735</v>
      </c>
      <c r="E89" s="289">
        <v>6</v>
      </c>
      <c r="F89" s="289">
        <v>36</v>
      </c>
      <c r="G89" s="292">
        <v>198</v>
      </c>
      <c r="H89" s="339"/>
      <c r="I89" s="340"/>
    </row>
    <row r="90" spans="1:9" ht="14.1" customHeight="1" x14ac:dyDescent="0.2">
      <c r="A90" s="289" t="s">
        <v>2040</v>
      </c>
      <c r="B90" s="289" t="s">
        <v>1919</v>
      </c>
      <c r="C90" s="290" t="s">
        <v>1927</v>
      </c>
      <c r="D90" s="291" t="s">
        <v>1735</v>
      </c>
      <c r="E90" s="289">
        <v>6</v>
      </c>
      <c r="F90" s="289">
        <v>36</v>
      </c>
      <c r="G90" s="292">
        <v>210</v>
      </c>
      <c r="H90" s="343">
        <v>40463</v>
      </c>
      <c r="I90" s="340" t="s">
        <v>2877</v>
      </c>
    </row>
    <row r="91" spans="1:9" ht="14.1" customHeight="1" x14ac:dyDescent="0.2">
      <c r="A91" s="289" t="s">
        <v>1928</v>
      </c>
      <c r="B91" s="289" t="s">
        <v>1919</v>
      </c>
      <c r="C91" s="290" t="s">
        <v>1929</v>
      </c>
      <c r="D91" s="291" t="s">
        <v>1735</v>
      </c>
      <c r="E91" s="289">
        <v>8</v>
      </c>
      <c r="F91" s="289">
        <v>36</v>
      </c>
      <c r="G91" s="292">
        <v>296</v>
      </c>
      <c r="H91" s="339"/>
      <c r="I91" s="340"/>
    </row>
    <row r="92" spans="1:9" ht="14.1" customHeight="1" x14ac:dyDescent="0.2">
      <c r="A92" s="289" t="s">
        <v>1930</v>
      </c>
      <c r="B92" s="289" t="s">
        <v>1919</v>
      </c>
      <c r="C92" s="290" t="s">
        <v>1931</v>
      </c>
      <c r="D92" s="291" t="s">
        <v>1735</v>
      </c>
      <c r="E92" s="289">
        <v>8</v>
      </c>
      <c r="F92" s="289">
        <v>36</v>
      </c>
      <c r="G92" s="292">
        <v>270</v>
      </c>
      <c r="H92" s="339"/>
      <c r="I92" s="340"/>
    </row>
    <row r="93" spans="1:9" ht="14.1" customHeight="1" x14ac:dyDescent="0.2">
      <c r="A93" s="289" t="s">
        <v>2041</v>
      </c>
      <c r="B93" s="289" t="s">
        <v>1919</v>
      </c>
      <c r="C93" s="290" t="s">
        <v>1932</v>
      </c>
      <c r="D93" s="291" t="s">
        <v>1735</v>
      </c>
      <c r="E93" s="289">
        <v>8</v>
      </c>
      <c r="F93" s="289">
        <v>36</v>
      </c>
      <c r="G93" s="292">
        <v>286</v>
      </c>
      <c r="H93" s="343">
        <v>40463</v>
      </c>
      <c r="I93" s="340" t="s">
        <v>2878</v>
      </c>
    </row>
    <row r="94" spans="1:9" ht="14.1" customHeight="1" x14ac:dyDescent="0.2">
      <c r="A94" s="289" t="s">
        <v>1933</v>
      </c>
      <c r="B94" s="289" t="s">
        <v>1919</v>
      </c>
      <c r="C94" s="290" t="s">
        <v>1934</v>
      </c>
      <c r="D94" s="291" t="s">
        <v>1735</v>
      </c>
      <c r="E94" s="289">
        <v>9</v>
      </c>
      <c r="F94" s="289">
        <v>36</v>
      </c>
      <c r="G94" s="292">
        <v>318</v>
      </c>
      <c r="H94" s="339"/>
      <c r="I94" s="340"/>
    </row>
    <row r="95" spans="1:9" ht="14.1" customHeight="1" x14ac:dyDescent="0.2">
      <c r="A95" s="289" t="s">
        <v>1935</v>
      </c>
      <c r="B95" s="289" t="s">
        <v>1936</v>
      </c>
      <c r="C95" s="290" t="s">
        <v>1937</v>
      </c>
      <c r="D95" s="291" t="s">
        <v>1733</v>
      </c>
      <c r="E95" s="289">
        <v>1</v>
      </c>
      <c r="F95" s="289">
        <v>40</v>
      </c>
      <c r="G95" s="292">
        <v>46</v>
      </c>
      <c r="H95" s="339"/>
      <c r="I95" s="340"/>
    </row>
    <row r="96" spans="1:9" ht="14.1" customHeight="1" x14ac:dyDescent="0.2">
      <c r="A96" s="289" t="s">
        <v>1938</v>
      </c>
      <c r="B96" s="289" t="s">
        <v>1936</v>
      </c>
      <c r="C96" s="290" t="s">
        <v>1939</v>
      </c>
      <c r="D96" s="291" t="s">
        <v>1735</v>
      </c>
      <c r="E96" s="289">
        <v>12</v>
      </c>
      <c r="F96" s="289">
        <v>40</v>
      </c>
      <c r="G96" s="292">
        <v>408</v>
      </c>
      <c r="H96" s="339"/>
      <c r="I96" s="340"/>
    </row>
    <row r="97" spans="1:9" ht="14.1" customHeight="1" x14ac:dyDescent="0.2">
      <c r="A97" s="289" t="s">
        <v>1940</v>
      </c>
      <c r="B97" s="289" t="s">
        <v>1936</v>
      </c>
      <c r="C97" s="290" t="s">
        <v>1941</v>
      </c>
      <c r="D97" s="291" t="s">
        <v>1735</v>
      </c>
      <c r="E97" s="289">
        <v>1</v>
      </c>
      <c r="F97" s="289">
        <v>40</v>
      </c>
      <c r="G97" s="292">
        <v>46</v>
      </c>
      <c r="H97" s="339"/>
      <c r="I97" s="340"/>
    </row>
    <row r="98" spans="1:9" ht="14.1" customHeight="1" x14ac:dyDescent="0.2">
      <c r="A98" s="289" t="s">
        <v>1942</v>
      </c>
      <c r="B98" s="289" t="s">
        <v>1936</v>
      </c>
      <c r="C98" s="290" t="s">
        <v>1943</v>
      </c>
      <c r="D98" s="291" t="s">
        <v>1735</v>
      </c>
      <c r="E98" s="289">
        <v>1</v>
      </c>
      <c r="F98" s="289">
        <v>40</v>
      </c>
      <c r="G98" s="292">
        <v>43</v>
      </c>
      <c r="H98" s="339"/>
      <c r="I98" s="340"/>
    </row>
    <row r="99" spans="1:9" ht="14.1" customHeight="1" x14ac:dyDescent="0.2">
      <c r="A99" s="289" t="s">
        <v>1944</v>
      </c>
      <c r="B99" s="289" t="s">
        <v>1936</v>
      </c>
      <c r="C99" s="290" t="s">
        <v>1945</v>
      </c>
      <c r="D99" s="291" t="s">
        <v>1733</v>
      </c>
      <c r="E99" s="289">
        <v>2</v>
      </c>
      <c r="F99" s="289">
        <v>40</v>
      </c>
      <c r="G99" s="292">
        <v>85</v>
      </c>
      <c r="H99" s="339"/>
      <c r="I99" s="340"/>
    </row>
    <row r="100" spans="1:9" ht="14.1" customHeight="1" x14ac:dyDescent="0.2">
      <c r="A100" s="289" t="s">
        <v>1946</v>
      </c>
      <c r="B100" s="289" t="s">
        <v>1936</v>
      </c>
      <c r="C100" s="290" t="s">
        <v>1947</v>
      </c>
      <c r="D100" s="291" t="s">
        <v>1735</v>
      </c>
      <c r="E100" s="289">
        <v>2</v>
      </c>
      <c r="F100" s="289">
        <v>40</v>
      </c>
      <c r="G100" s="292">
        <v>72</v>
      </c>
      <c r="H100" s="339"/>
      <c r="I100" s="340"/>
    </row>
    <row r="101" spans="1:9" ht="14.1" customHeight="1" x14ac:dyDescent="0.2">
      <c r="A101" s="289" t="s">
        <v>1948</v>
      </c>
      <c r="B101" s="289" t="s">
        <v>1936</v>
      </c>
      <c r="C101" s="290" t="s">
        <v>1949</v>
      </c>
      <c r="D101" s="291" t="s">
        <v>1735</v>
      </c>
      <c r="E101" s="289">
        <v>2</v>
      </c>
      <c r="F101" s="289">
        <v>40</v>
      </c>
      <c r="G101" s="292">
        <v>72</v>
      </c>
      <c r="H101" s="339"/>
      <c r="I101" s="340"/>
    </row>
    <row r="102" spans="1:9" ht="14.1" customHeight="1" x14ac:dyDescent="0.2">
      <c r="A102" s="289" t="s">
        <v>1950</v>
      </c>
      <c r="B102" s="289" t="s">
        <v>1936</v>
      </c>
      <c r="C102" s="290" t="s">
        <v>1951</v>
      </c>
      <c r="D102" s="291" t="s">
        <v>1733</v>
      </c>
      <c r="E102" s="289">
        <v>3</v>
      </c>
      <c r="F102" s="289">
        <v>40</v>
      </c>
      <c r="G102" s="292">
        <v>133</v>
      </c>
      <c r="H102" s="339"/>
      <c r="I102" s="340"/>
    </row>
    <row r="103" spans="1:9" ht="14.1" customHeight="1" x14ac:dyDescent="0.2">
      <c r="A103" s="289" t="s">
        <v>1952</v>
      </c>
      <c r="B103" s="289" t="s">
        <v>1936</v>
      </c>
      <c r="C103" s="290" t="s">
        <v>1953</v>
      </c>
      <c r="D103" s="291" t="s">
        <v>1735</v>
      </c>
      <c r="E103" s="289">
        <v>3</v>
      </c>
      <c r="F103" s="289">
        <v>40</v>
      </c>
      <c r="G103" s="292">
        <v>102</v>
      </c>
      <c r="H103" s="339"/>
      <c r="I103" s="340"/>
    </row>
    <row r="104" spans="1:9" ht="14.1" customHeight="1" x14ac:dyDescent="0.2">
      <c r="A104" s="289" t="s">
        <v>1954</v>
      </c>
      <c r="B104" s="289" t="s">
        <v>1936</v>
      </c>
      <c r="C104" s="290" t="s">
        <v>1955</v>
      </c>
      <c r="D104" s="291" t="s">
        <v>1735</v>
      </c>
      <c r="E104" s="289">
        <v>3</v>
      </c>
      <c r="F104" s="289">
        <v>40</v>
      </c>
      <c r="G104" s="292">
        <v>105</v>
      </c>
      <c r="H104" s="339"/>
      <c r="I104" s="340"/>
    </row>
    <row r="105" spans="1:9" ht="14.1" customHeight="1" x14ac:dyDescent="0.2">
      <c r="A105" s="289" t="s">
        <v>1956</v>
      </c>
      <c r="B105" s="289" t="s">
        <v>1936</v>
      </c>
      <c r="C105" s="290" t="s">
        <v>1957</v>
      </c>
      <c r="D105" s="291" t="s">
        <v>1735</v>
      </c>
      <c r="E105" s="289">
        <v>4</v>
      </c>
      <c r="F105" s="289">
        <v>40</v>
      </c>
      <c r="G105" s="292">
        <v>144</v>
      </c>
      <c r="H105" s="339"/>
      <c r="I105" s="340"/>
    </row>
    <row r="106" spans="1:9" ht="14.1" customHeight="1" x14ac:dyDescent="0.2">
      <c r="A106" s="289" t="s">
        <v>1958</v>
      </c>
      <c r="B106" s="289" t="s">
        <v>1936</v>
      </c>
      <c r="C106" s="290" t="s">
        <v>1959</v>
      </c>
      <c r="D106" s="291" t="s">
        <v>1735</v>
      </c>
      <c r="E106" s="289">
        <v>5</v>
      </c>
      <c r="F106" s="289">
        <v>40</v>
      </c>
      <c r="G106" s="292">
        <v>190</v>
      </c>
      <c r="H106" s="339"/>
      <c r="I106" s="340"/>
    </row>
    <row r="107" spans="1:9" ht="14.1" customHeight="1" x14ac:dyDescent="0.2">
      <c r="A107" s="289" t="s">
        <v>1960</v>
      </c>
      <c r="B107" s="289" t="s">
        <v>1936</v>
      </c>
      <c r="C107" s="290" t="s">
        <v>1961</v>
      </c>
      <c r="D107" s="291" t="s">
        <v>1735</v>
      </c>
      <c r="E107" s="289">
        <v>6</v>
      </c>
      <c r="F107" s="289">
        <v>40</v>
      </c>
      <c r="G107" s="292">
        <v>204</v>
      </c>
      <c r="H107" s="339"/>
      <c r="I107" s="340"/>
    </row>
    <row r="108" spans="1:9" ht="14.1" customHeight="1" x14ac:dyDescent="0.2">
      <c r="A108" s="289" t="s">
        <v>1962</v>
      </c>
      <c r="B108" s="289" t="s">
        <v>1936</v>
      </c>
      <c r="C108" s="290" t="s">
        <v>1963</v>
      </c>
      <c r="D108" s="291" t="s">
        <v>1735</v>
      </c>
      <c r="E108" s="289">
        <v>6</v>
      </c>
      <c r="F108" s="289">
        <v>40</v>
      </c>
      <c r="G108" s="292">
        <v>220</v>
      </c>
      <c r="H108" s="339"/>
      <c r="I108" s="340"/>
    </row>
    <row r="109" spans="1:9" ht="14.1" customHeight="1" x14ac:dyDescent="0.2">
      <c r="A109" s="289" t="s">
        <v>2042</v>
      </c>
      <c r="B109" s="289" t="s">
        <v>1936</v>
      </c>
      <c r="C109" s="290" t="s">
        <v>1964</v>
      </c>
      <c r="D109" s="291" t="s">
        <v>1735</v>
      </c>
      <c r="E109" s="289">
        <v>6</v>
      </c>
      <c r="F109" s="289">
        <v>40</v>
      </c>
      <c r="G109" s="292">
        <v>233</v>
      </c>
      <c r="H109" s="343">
        <v>40463</v>
      </c>
      <c r="I109" s="340" t="s">
        <v>2879</v>
      </c>
    </row>
    <row r="110" spans="1:9" ht="14.1" customHeight="1" x14ac:dyDescent="0.2">
      <c r="A110" s="289" t="s">
        <v>1965</v>
      </c>
      <c r="B110" s="289" t="s">
        <v>1936</v>
      </c>
      <c r="C110" s="290" t="s">
        <v>1966</v>
      </c>
      <c r="D110" s="291" t="s">
        <v>1735</v>
      </c>
      <c r="E110" s="289">
        <v>8</v>
      </c>
      <c r="F110" s="289">
        <v>40</v>
      </c>
      <c r="G110" s="292">
        <v>288</v>
      </c>
      <c r="H110" s="339"/>
      <c r="I110" s="340"/>
    </row>
    <row r="111" spans="1:9" ht="14.1" customHeight="1" x14ac:dyDescent="0.2">
      <c r="A111" s="289" t="s">
        <v>1967</v>
      </c>
      <c r="B111" s="289" t="s">
        <v>1936</v>
      </c>
      <c r="C111" s="290" t="s">
        <v>1968</v>
      </c>
      <c r="D111" s="291" t="s">
        <v>1735</v>
      </c>
      <c r="E111" s="289">
        <v>8</v>
      </c>
      <c r="F111" s="289">
        <v>40</v>
      </c>
      <c r="G111" s="292">
        <v>300</v>
      </c>
      <c r="H111" s="339"/>
      <c r="I111" s="340"/>
    </row>
    <row r="112" spans="1:9" ht="14.1" customHeight="1" x14ac:dyDescent="0.2">
      <c r="A112" s="289" t="s">
        <v>2043</v>
      </c>
      <c r="B112" s="289" t="s">
        <v>1936</v>
      </c>
      <c r="C112" s="290" t="s">
        <v>1973</v>
      </c>
      <c r="D112" s="291" t="s">
        <v>1735</v>
      </c>
      <c r="E112" s="289">
        <v>8</v>
      </c>
      <c r="F112" s="289">
        <v>40</v>
      </c>
      <c r="G112" s="292">
        <v>340</v>
      </c>
      <c r="H112" s="343">
        <v>40463</v>
      </c>
      <c r="I112" s="340" t="s">
        <v>2880</v>
      </c>
    </row>
    <row r="113" spans="1:9" ht="14.1" customHeight="1" x14ac:dyDescent="0.2">
      <c r="A113" s="289" t="s">
        <v>1974</v>
      </c>
      <c r="B113" s="289" t="s">
        <v>1936</v>
      </c>
      <c r="C113" s="290" t="s">
        <v>1975</v>
      </c>
      <c r="D113" s="291" t="s">
        <v>1735</v>
      </c>
      <c r="E113" s="289">
        <v>9</v>
      </c>
      <c r="F113" s="289">
        <v>40</v>
      </c>
      <c r="G113" s="292">
        <v>306</v>
      </c>
      <c r="H113" s="339"/>
      <c r="I113" s="340"/>
    </row>
    <row r="114" spans="1:9" ht="14.1" customHeight="1" x14ac:dyDescent="0.2">
      <c r="A114" s="289" t="s">
        <v>1976</v>
      </c>
      <c r="B114" s="289" t="s">
        <v>1977</v>
      </c>
      <c r="C114" s="290" t="s">
        <v>1978</v>
      </c>
      <c r="D114" s="291" t="s">
        <v>1733</v>
      </c>
      <c r="E114" s="289">
        <v>1</v>
      </c>
      <c r="F114" s="289">
        <v>5</v>
      </c>
      <c r="G114" s="292">
        <v>9</v>
      </c>
      <c r="H114" s="339"/>
      <c r="I114" s="340"/>
    </row>
    <row r="115" spans="1:9" ht="14.1" customHeight="1" x14ac:dyDescent="0.2">
      <c r="A115" s="289" t="s">
        <v>1979</v>
      </c>
      <c r="B115" s="289" t="s">
        <v>1977</v>
      </c>
      <c r="C115" s="290" t="s">
        <v>1980</v>
      </c>
      <c r="D115" s="291" t="s">
        <v>1733</v>
      </c>
      <c r="E115" s="289">
        <v>2</v>
      </c>
      <c r="F115" s="289">
        <v>5</v>
      </c>
      <c r="G115" s="292">
        <v>18</v>
      </c>
      <c r="H115" s="339"/>
      <c r="I115" s="340"/>
    </row>
    <row r="116" spans="1:9" ht="14.1" customHeight="1" x14ac:dyDescent="0.2">
      <c r="A116" s="289" t="s">
        <v>1981</v>
      </c>
      <c r="B116" s="289" t="s">
        <v>1982</v>
      </c>
      <c r="C116" s="290" t="s">
        <v>1983</v>
      </c>
      <c r="D116" s="291" t="s">
        <v>1735</v>
      </c>
      <c r="E116" s="289">
        <v>12</v>
      </c>
      <c r="F116" s="289">
        <v>50</v>
      </c>
      <c r="G116" s="292">
        <v>648</v>
      </c>
      <c r="H116" s="339"/>
      <c r="I116" s="340"/>
    </row>
    <row r="117" spans="1:9" ht="14.1" customHeight="1" x14ac:dyDescent="0.2">
      <c r="A117" s="289" t="s">
        <v>1984</v>
      </c>
      <c r="B117" s="289" t="s">
        <v>1982</v>
      </c>
      <c r="C117" s="290" t="s">
        <v>1985</v>
      </c>
      <c r="D117" s="291" t="s">
        <v>1735</v>
      </c>
      <c r="E117" s="289">
        <v>1</v>
      </c>
      <c r="F117" s="289">
        <v>50</v>
      </c>
      <c r="G117" s="292">
        <v>54</v>
      </c>
      <c r="H117" s="339"/>
      <c r="I117" s="340"/>
    </row>
    <row r="118" spans="1:9" ht="14.1" customHeight="1" x14ac:dyDescent="0.2">
      <c r="A118" s="289" t="s">
        <v>1986</v>
      </c>
      <c r="B118" s="289" t="s">
        <v>1982</v>
      </c>
      <c r="C118" s="290" t="s">
        <v>1987</v>
      </c>
      <c r="D118" s="291" t="s">
        <v>1735</v>
      </c>
      <c r="E118" s="289">
        <v>2</v>
      </c>
      <c r="F118" s="289">
        <v>50</v>
      </c>
      <c r="G118" s="292">
        <v>108</v>
      </c>
      <c r="H118" s="339"/>
      <c r="I118" s="340"/>
    </row>
    <row r="119" spans="1:9" ht="14.1" customHeight="1" x14ac:dyDescent="0.2">
      <c r="A119" s="289" t="s">
        <v>1988</v>
      </c>
      <c r="B119" s="289" t="s">
        <v>1982</v>
      </c>
      <c r="C119" s="290" t="s">
        <v>1989</v>
      </c>
      <c r="D119" s="291" t="s">
        <v>1735</v>
      </c>
      <c r="E119" s="289">
        <v>3</v>
      </c>
      <c r="F119" s="289">
        <v>50</v>
      </c>
      <c r="G119" s="292">
        <v>162</v>
      </c>
      <c r="H119" s="339"/>
      <c r="I119" s="340"/>
    </row>
    <row r="120" spans="1:9" ht="14.1" customHeight="1" x14ac:dyDescent="0.2">
      <c r="A120" s="289" t="s">
        <v>1990</v>
      </c>
      <c r="B120" s="289" t="s">
        <v>1982</v>
      </c>
      <c r="C120" s="290" t="s">
        <v>1991</v>
      </c>
      <c r="D120" s="291" t="s">
        <v>1735</v>
      </c>
      <c r="E120" s="289">
        <v>4</v>
      </c>
      <c r="F120" s="289">
        <v>50</v>
      </c>
      <c r="G120" s="292">
        <v>216</v>
      </c>
      <c r="H120" s="339"/>
      <c r="I120" s="340"/>
    </row>
    <row r="121" spans="1:9" ht="14.1" customHeight="1" x14ac:dyDescent="0.2">
      <c r="A121" s="289" t="s">
        <v>1992</v>
      </c>
      <c r="B121" s="289" t="s">
        <v>1982</v>
      </c>
      <c r="C121" s="290" t="s">
        <v>1993</v>
      </c>
      <c r="D121" s="291" t="s">
        <v>1735</v>
      </c>
      <c r="E121" s="289">
        <v>5</v>
      </c>
      <c r="F121" s="289">
        <v>50</v>
      </c>
      <c r="G121" s="292">
        <v>270</v>
      </c>
      <c r="H121" s="339"/>
      <c r="I121" s="340"/>
    </row>
    <row r="122" spans="1:9" ht="14.1" customHeight="1" x14ac:dyDescent="0.2">
      <c r="A122" s="289" t="s">
        <v>1994</v>
      </c>
      <c r="B122" s="289" t="s">
        <v>1982</v>
      </c>
      <c r="C122" s="290" t="s">
        <v>1995</v>
      </c>
      <c r="D122" s="291" t="s">
        <v>1735</v>
      </c>
      <c r="E122" s="289">
        <v>6</v>
      </c>
      <c r="F122" s="289">
        <v>50</v>
      </c>
      <c r="G122" s="292">
        <v>324</v>
      </c>
      <c r="H122" s="339"/>
      <c r="I122" s="340"/>
    </row>
    <row r="123" spans="1:9" ht="14.1" customHeight="1" x14ac:dyDescent="0.2">
      <c r="A123" s="289" t="s">
        <v>1996</v>
      </c>
      <c r="B123" s="289" t="s">
        <v>1982</v>
      </c>
      <c r="C123" s="290" t="s">
        <v>1997</v>
      </c>
      <c r="D123" s="291" t="s">
        <v>1735</v>
      </c>
      <c r="E123" s="289">
        <v>8</v>
      </c>
      <c r="F123" s="289">
        <v>50</v>
      </c>
      <c r="G123" s="292">
        <v>432</v>
      </c>
      <c r="H123" s="339"/>
      <c r="I123" s="340"/>
    </row>
    <row r="124" spans="1:9" ht="14.1" customHeight="1" x14ac:dyDescent="0.2">
      <c r="A124" s="289" t="s">
        <v>1998</v>
      </c>
      <c r="B124" s="289" t="s">
        <v>1982</v>
      </c>
      <c r="C124" s="290" t="s">
        <v>1999</v>
      </c>
      <c r="D124" s="291" t="s">
        <v>1735</v>
      </c>
      <c r="E124" s="289">
        <v>9</v>
      </c>
      <c r="F124" s="289">
        <v>50</v>
      </c>
      <c r="G124" s="292">
        <v>486</v>
      </c>
      <c r="H124" s="339"/>
      <c r="I124" s="340"/>
    </row>
    <row r="125" spans="1:9" ht="14.1" customHeight="1" x14ac:dyDescent="0.2">
      <c r="A125" s="289" t="s">
        <v>2000</v>
      </c>
      <c r="B125" s="289" t="s">
        <v>2001</v>
      </c>
      <c r="C125" s="290" t="s">
        <v>2002</v>
      </c>
      <c r="D125" s="291" t="s">
        <v>1735</v>
      </c>
      <c r="E125" s="289">
        <v>12</v>
      </c>
      <c r="F125" s="289">
        <v>55</v>
      </c>
      <c r="G125" s="292">
        <v>672</v>
      </c>
      <c r="H125" s="339"/>
      <c r="I125" s="340"/>
    </row>
    <row r="126" spans="1:9" ht="14.1" customHeight="1" x14ac:dyDescent="0.2">
      <c r="A126" s="289" t="s">
        <v>2003</v>
      </c>
      <c r="B126" s="289" t="s">
        <v>2001</v>
      </c>
      <c r="C126" s="290" t="s">
        <v>2004</v>
      </c>
      <c r="D126" s="291" t="s">
        <v>1735</v>
      </c>
      <c r="E126" s="289">
        <v>1</v>
      </c>
      <c r="F126" s="289">
        <v>55</v>
      </c>
      <c r="G126" s="292">
        <v>56</v>
      </c>
      <c r="H126" s="339"/>
      <c r="I126" s="340"/>
    </row>
    <row r="127" spans="1:9" ht="14.1" customHeight="1" x14ac:dyDescent="0.2">
      <c r="A127" s="289" t="s">
        <v>2005</v>
      </c>
      <c r="B127" s="289" t="s">
        <v>2001</v>
      </c>
      <c r="C127" s="290" t="s">
        <v>2006</v>
      </c>
      <c r="D127" s="291" t="s">
        <v>1735</v>
      </c>
      <c r="E127" s="289">
        <v>2</v>
      </c>
      <c r="F127" s="289">
        <v>55</v>
      </c>
      <c r="G127" s="292">
        <v>112</v>
      </c>
      <c r="H127" s="339"/>
      <c r="I127" s="340"/>
    </row>
    <row r="128" spans="1:9" ht="14.1" customHeight="1" x14ac:dyDescent="0.2">
      <c r="A128" s="289" t="s">
        <v>2007</v>
      </c>
      <c r="B128" s="289" t="s">
        <v>2001</v>
      </c>
      <c r="C128" s="290" t="s">
        <v>2008</v>
      </c>
      <c r="D128" s="291" t="s">
        <v>1735</v>
      </c>
      <c r="E128" s="289">
        <v>3</v>
      </c>
      <c r="F128" s="289">
        <v>55</v>
      </c>
      <c r="G128" s="292">
        <v>168</v>
      </c>
      <c r="H128" s="339"/>
      <c r="I128" s="340"/>
    </row>
    <row r="129" spans="1:9" ht="14.1" customHeight="1" x14ac:dyDescent="0.2">
      <c r="A129" s="289" t="s">
        <v>2009</v>
      </c>
      <c r="B129" s="289" t="s">
        <v>2001</v>
      </c>
      <c r="C129" s="290" t="s">
        <v>2010</v>
      </c>
      <c r="D129" s="291" t="s">
        <v>1735</v>
      </c>
      <c r="E129" s="289">
        <v>4</v>
      </c>
      <c r="F129" s="289">
        <v>55</v>
      </c>
      <c r="G129" s="292">
        <v>224</v>
      </c>
      <c r="H129" s="339"/>
      <c r="I129" s="340"/>
    </row>
    <row r="130" spans="1:9" ht="14.1" customHeight="1" x14ac:dyDescent="0.2">
      <c r="A130" s="289" t="s">
        <v>2011</v>
      </c>
      <c r="B130" s="289" t="s">
        <v>2001</v>
      </c>
      <c r="C130" s="290" t="s">
        <v>2012</v>
      </c>
      <c r="D130" s="291" t="s">
        <v>1735</v>
      </c>
      <c r="E130" s="289">
        <v>5</v>
      </c>
      <c r="F130" s="289">
        <v>55</v>
      </c>
      <c r="G130" s="292">
        <v>280</v>
      </c>
      <c r="H130" s="339"/>
      <c r="I130" s="340"/>
    </row>
    <row r="131" spans="1:9" ht="14.1" customHeight="1" x14ac:dyDescent="0.2">
      <c r="A131" s="289" t="s">
        <v>2013</v>
      </c>
      <c r="B131" s="289" t="s">
        <v>2001</v>
      </c>
      <c r="C131" s="290" t="s">
        <v>2014</v>
      </c>
      <c r="D131" s="291" t="s">
        <v>1735</v>
      </c>
      <c r="E131" s="289">
        <v>6</v>
      </c>
      <c r="F131" s="289">
        <v>55</v>
      </c>
      <c r="G131" s="292">
        <v>336</v>
      </c>
      <c r="H131" s="339"/>
      <c r="I131" s="340"/>
    </row>
    <row r="132" spans="1:9" ht="14.1" customHeight="1" x14ac:dyDescent="0.2">
      <c r="A132" s="289" t="s">
        <v>2015</v>
      </c>
      <c r="B132" s="289" t="s">
        <v>2001</v>
      </c>
      <c r="C132" s="290" t="s">
        <v>2016</v>
      </c>
      <c r="D132" s="291" t="s">
        <v>1735</v>
      </c>
      <c r="E132" s="289">
        <v>6</v>
      </c>
      <c r="F132" s="289">
        <v>55</v>
      </c>
      <c r="G132" s="292">
        <v>352</v>
      </c>
      <c r="H132" s="339"/>
      <c r="I132" s="340"/>
    </row>
    <row r="133" spans="1:9" ht="14.1" customHeight="1" x14ac:dyDescent="0.2">
      <c r="A133" s="289" t="s">
        <v>2044</v>
      </c>
      <c r="B133" s="289" t="s">
        <v>2001</v>
      </c>
      <c r="C133" s="290" t="s">
        <v>2017</v>
      </c>
      <c r="D133" s="291" t="s">
        <v>1735</v>
      </c>
      <c r="E133" s="289">
        <v>6</v>
      </c>
      <c r="F133" s="289">
        <v>55</v>
      </c>
      <c r="G133" s="292">
        <v>373</v>
      </c>
      <c r="H133" s="343">
        <v>40463</v>
      </c>
      <c r="I133" s="340" t="s">
        <v>2881</v>
      </c>
    </row>
    <row r="134" spans="1:9" ht="14.1" customHeight="1" x14ac:dyDescent="0.2">
      <c r="A134" s="289" t="s">
        <v>2018</v>
      </c>
      <c r="B134" s="289" t="s">
        <v>2001</v>
      </c>
      <c r="C134" s="290" t="s">
        <v>2019</v>
      </c>
      <c r="D134" s="291" t="s">
        <v>1735</v>
      </c>
      <c r="E134" s="289">
        <v>8</v>
      </c>
      <c r="F134" s="289">
        <v>55</v>
      </c>
      <c r="G134" s="292">
        <v>448</v>
      </c>
      <c r="H134" s="339"/>
      <c r="I134" s="340"/>
    </row>
    <row r="135" spans="1:9" ht="14.1" customHeight="1" x14ac:dyDescent="0.2">
      <c r="A135" s="289" t="s">
        <v>2020</v>
      </c>
      <c r="B135" s="289" t="s">
        <v>2001</v>
      </c>
      <c r="C135" s="290" t="s">
        <v>2021</v>
      </c>
      <c r="D135" s="291" t="s">
        <v>1735</v>
      </c>
      <c r="E135" s="289">
        <v>8</v>
      </c>
      <c r="F135" s="289">
        <v>55</v>
      </c>
      <c r="G135" s="292">
        <v>468</v>
      </c>
      <c r="H135" s="339"/>
      <c r="I135" s="340"/>
    </row>
    <row r="136" spans="1:9" ht="14.1" customHeight="1" x14ac:dyDescent="0.2">
      <c r="A136" s="289" t="s">
        <v>2045</v>
      </c>
      <c r="B136" s="289" t="s">
        <v>2001</v>
      </c>
      <c r="C136" s="290" t="s">
        <v>2022</v>
      </c>
      <c r="D136" s="291" t="s">
        <v>1735</v>
      </c>
      <c r="E136" s="289">
        <v>8</v>
      </c>
      <c r="F136" s="289">
        <v>55</v>
      </c>
      <c r="G136" s="292">
        <v>496</v>
      </c>
      <c r="H136" s="343">
        <v>40463</v>
      </c>
      <c r="I136" s="340" t="s">
        <v>2882</v>
      </c>
    </row>
    <row r="137" spans="1:9" ht="14.1" customHeight="1" x14ac:dyDescent="0.2">
      <c r="A137" s="289" t="s">
        <v>2023</v>
      </c>
      <c r="B137" s="289" t="s">
        <v>2001</v>
      </c>
      <c r="C137" s="290" t="s">
        <v>2024</v>
      </c>
      <c r="D137" s="291" t="s">
        <v>1735</v>
      </c>
      <c r="E137" s="289">
        <v>9</v>
      </c>
      <c r="F137" s="289">
        <v>55</v>
      </c>
      <c r="G137" s="292">
        <v>504</v>
      </c>
      <c r="H137" s="339"/>
      <c r="I137" s="340"/>
    </row>
    <row r="138" spans="1:9" ht="14.1" customHeight="1" x14ac:dyDescent="0.2">
      <c r="A138" s="289" t="s">
        <v>2025</v>
      </c>
      <c r="B138" s="289" t="s">
        <v>2026</v>
      </c>
      <c r="C138" s="290" t="s">
        <v>2027</v>
      </c>
      <c r="D138" s="291" t="s">
        <v>1733</v>
      </c>
      <c r="E138" s="289">
        <v>1</v>
      </c>
      <c r="F138" s="289">
        <v>7</v>
      </c>
      <c r="G138" s="292">
        <v>10</v>
      </c>
      <c r="H138" s="339"/>
      <c r="I138" s="340"/>
    </row>
    <row r="139" spans="1:9" ht="14.1" customHeight="1" x14ac:dyDescent="0.2">
      <c r="A139" s="289" t="s">
        <v>2028</v>
      </c>
      <c r="B139" s="289" t="s">
        <v>2026</v>
      </c>
      <c r="C139" s="290" t="s">
        <v>2029</v>
      </c>
      <c r="D139" s="291" t="s">
        <v>1733</v>
      </c>
      <c r="E139" s="289">
        <v>2</v>
      </c>
      <c r="F139" s="289">
        <v>7</v>
      </c>
      <c r="G139" s="292">
        <v>21</v>
      </c>
      <c r="H139" s="339"/>
      <c r="I139" s="340"/>
    </row>
    <row r="140" spans="1:9" ht="14.1" customHeight="1" x14ac:dyDescent="0.2">
      <c r="A140" s="289" t="s">
        <v>2030</v>
      </c>
      <c r="B140" s="289" t="s">
        <v>2031</v>
      </c>
      <c r="C140" s="290" t="s">
        <v>2032</v>
      </c>
      <c r="D140" s="291" t="s">
        <v>1733</v>
      </c>
      <c r="E140" s="289">
        <v>1</v>
      </c>
      <c r="F140" s="289">
        <v>9</v>
      </c>
      <c r="G140" s="292">
        <v>11</v>
      </c>
      <c r="H140" s="339"/>
      <c r="I140" s="340"/>
    </row>
    <row r="141" spans="1:9" ht="14.1" customHeight="1" x14ac:dyDescent="0.2">
      <c r="A141" s="289" t="s">
        <v>2033</v>
      </c>
      <c r="B141" s="289" t="s">
        <v>2031</v>
      </c>
      <c r="C141" s="290" t="s">
        <v>2034</v>
      </c>
      <c r="D141" s="291" t="s">
        <v>1733</v>
      </c>
      <c r="E141" s="289">
        <v>2</v>
      </c>
      <c r="F141" s="289">
        <v>9</v>
      </c>
      <c r="G141" s="292">
        <v>23</v>
      </c>
      <c r="H141" s="339"/>
      <c r="I141" s="340"/>
    </row>
    <row r="142" spans="1:9" ht="14.1" customHeight="1" x14ac:dyDescent="0.2">
      <c r="A142" s="289" t="s">
        <v>2035</v>
      </c>
      <c r="B142" s="289" t="s">
        <v>2031</v>
      </c>
      <c r="C142" s="290" t="s">
        <v>0</v>
      </c>
      <c r="D142" s="291" t="s">
        <v>1733</v>
      </c>
      <c r="E142" s="289">
        <v>3</v>
      </c>
      <c r="F142" s="289">
        <v>9</v>
      </c>
      <c r="G142" s="292">
        <v>34</v>
      </c>
      <c r="H142" s="339"/>
      <c r="I142" s="340"/>
    </row>
    <row r="143" spans="1:9" ht="14.1" customHeight="1" x14ac:dyDescent="0.2">
      <c r="A143" s="289"/>
      <c r="B143" s="289"/>
      <c r="C143" s="290"/>
      <c r="D143" s="291"/>
      <c r="E143" s="289"/>
      <c r="F143" s="289"/>
      <c r="G143" s="292"/>
      <c r="H143" s="339"/>
      <c r="I143" s="340"/>
    </row>
    <row r="144" spans="1:9" ht="14.1" customHeight="1" x14ac:dyDescent="0.2">
      <c r="A144" s="289"/>
      <c r="B144" s="289"/>
      <c r="C144" s="286" t="s">
        <v>2046</v>
      </c>
      <c r="D144" s="291"/>
      <c r="E144" s="289"/>
      <c r="F144" s="289"/>
      <c r="G144" s="292"/>
      <c r="H144" s="343"/>
      <c r="I144" s="340"/>
    </row>
    <row r="145" spans="1:9" ht="14.1" customHeight="1" x14ac:dyDescent="0.2">
      <c r="A145" s="289" t="s">
        <v>1539</v>
      </c>
      <c r="B145" s="289" t="s">
        <v>1540</v>
      </c>
      <c r="C145" s="290" t="s">
        <v>1541</v>
      </c>
      <c r="D145" s="291"/>
      <c r="E145" s="289">
        <v>1</v>
      </c>
      <c r="F145" s="289">
        <v>7</v>
      </c>
      <c r="G145" s="292">
        <v>7</v>
      </c>
      <c r="H145" s="343">
        <v>40255</v>
      </c>
      <c r="I145" s="340" t="s">
        <v>2875</v>
      </c>
    </row>
    <row r="146" spans="1:9" ht="14.1" customHeight="1" x14ac:dyDescent="0.2">
      <c r="A146" s="289" t="s">
        <v>1542</v>
      </c>
      <c r="B146" s="289" t="s">
        <v>1543</v>
      </c>
      <c r="C146" s="290" t="s">
        <v>1544</v>
      </c>
      <c r="D146" s="291"/>
      <c r="E146" s="289">
        <v>1</v>
      </c>
      <c r="F146" s="289">
        <v>9</v>
      </c>
      <c r="G146" s="292">
        <v>9</v>
      </c>
      <c r="H146" s="343">
        <v>40255</v>
      </c>
      <c r="I146" s="340" t="s">
        <v>2875</v>
      </c>
    </row>
    <row r="147" spans="1:9" ht="14.1" customHeight="1" x14ac:dyDescent="0.2">
      <c r="A147" s="289" t="s">
        <v>1545</v>
      </c>
      <c r="B147" s="289" t="s">
        <v>1546</v>
      </c>
      <c r="C147" s="290" t="s">
        <v>1547</v>
      </c>
      <c r="D147" s="291"/>
      <c r="E147" s="289">
        <v>1</v>
      </c>
      <c r="F147" s="289">
        <v>11</v>
      </c>
      <c r="G147" s="292">
        <v>11</v>
      </c>
      <c r="H147" s="343">
        <v>40255</v>
      </c>
      <c r="I147" s="340" t="s">
        <v>2875</v>
      </c>
    </row>
    <row r="148" spans="1:9" ht="14.1" customHeight="1" x14ac:dyDescent="0.2">
      <c r="A148" s="289" t="s">
        <v>2883</v>
      </c>
      <c r="B148" s="289" t="s">
        <v>2884</v>
      </c>
      <c r="C148" s="290" t="s">
        <v>2885</v>
      </c>
      <c r="D148" s="291"/>
      <c r="E148" s="289">
        <v>1</v>
      </c>
      <c r="F148" s="289">
        <v>12</v>
      </c>
      <c r="G148" s="292">
        <v>12</v>
      </c>
      <c r="H148" s="343">
        <v>41767</v>
      </c>
      <c r="I148" s="340" t="s">
        <v>2875</v>
      </c>
    </row>
    <row r="149" spans="1:9" ht="14.1" customHeight="1" x14ac:dyDescent="0.2">
      <c r="A149" s="289" t="s">
        <v>1548</v>
      </c>
      <c r="B149" s="289" t="s">
        <v>1549</v>
      </c>
      <c r="C149" s="290" t="s">
        <v>1550</v>
      </c>
      <c r="D149" s="291"/>
      <c r="E149" s="289">
        <v>1</v>
      </c>
      <c r="F149" s="289">
        <v>13</v>
      </c>
      <c r="G149" s="292">
        <v>13</v>
      </c>
      <c r="H149" s="343">
        <v>40255</v>
      </c>
      <c r="I149" s="340" t="s">
        <v>2875</v>
      </c>
    </row>
    <row r="150" spans="1:9" ht="14.1" customHeight="1" x14ac:dyDescent="0.2">
      <c r="A150" s="289" t="s">
        <v>2886</v>
      </c>
      <c r="B150" s="289" t="s">
        <v>2887</v>
      </c>
      <c r="C150" s="290" t="s">
        <v>2888</v>
      </c>
      <c r="D150" s="291"/>
      <c r="E150" s="289">
        <v>1</v>
      </c>
      <c r="F150" s="289">
        <v>14</v>
      </c>
      <c r="G150" s="292">
        <v>14</v>
      </c>
      <c r="H150" s="343">
        <v>41767</v>
      </c>
      <c r="I150" s="340" t="s">
        <v>2875</v>
      </c>
    </row>
    <row r="151" spans="1:9" ht="14.1" customHeight="1" x14ac:dyDescent="0.2">
      <c r="A151" s="289" t="s">
        <v>1551</v>
      </c>
      <c r="B151" s="289" t="s">
        <v>1552</v>
      </c>
      <c r="C151" s="290" t="s">
        <v>1553</v>
      </c>
      <c r="D151" s="291"/>
      <c r="E151" s="289">
        <v>1</v>
      </c>
      <c r="F151" s="289">
        <v>15</v>
      </c>
      <c r="G151" s="292">
        <v>15</v>
      </c>
      <c r="H151" s="343">
        <v>40255</v>
      </c>
      <c r="I151" s="340" t="s">
        <v>2875</v>
      </c>
    </row>
    <row r="152" spans="1:9" ht="14.1" customHeight="1" x14ac:dyDescent="0.2">
      <c r="A152" s="289" t="s">
        <v>2889</v>
      </c>
      <c r="B152" s="289" t="s">
        <v>2890</v>
      </c>
      <c r="C152" s="290" t="s">
        <v>2891</v>
      </c>
      <c r="D152" s="291"/>
      <c r="E152" s="289">
        <v>1</v>
      </c>
      <c r="F152" s="289">
        <v>16</v>
      </c>
      <c r="G152" s="292">
        <v>16</v>
      </c>
      <c r="H152" s="343">
        <v>41767</v>
      </c>
      <c r="I152" s="340" t="s">
        <v>2875</v>
      </c>
    </row>
    <row r="153" spans="1:9" ht="14.1" customHeight="1" x14ac:dyDescent="0.2">
      <c r="A153" s="289" t="s">
        <v>2892</v>
      </c>
      <c r="B153" s="289" t="s">
        <v>2893</v>
      </c>
      <c r="C153" s="290" t="s">
        <v>2894</v>
      </c>
      <c r="D153" s="291"/>
      <c r="E153" s="289">
        <v>1</v>
      </c>
      <c r="F153" s="289">
        <v>17</v>
      </c>
      <c r="G153" s="292">
        <v>17</v>
      </c>
      <c r="H153" s="343">
        <v>41767</v>
      </c>
      <c r="I153" s="340" t="s">
        <v>2875</v>
      </c>
    </row>
    <row r="154" spans="1:9" ht="14.1" customHeight="1" x14ac:dyDescent="0.2">
      <c r="A154" s="289" t="s">
        <v>1554</v>
      </c>
      <c r="B154" s="289" t="s">
        <v>1555</v>
      </c>
      <c r="C154" s="290" t="s">
        <v>1556</v>
      </c>
      <c r="D154" s="291"/>
      <c r="E154" s="289">
        <v>1</v>
      </c>
      <c r="F154" s="289">
        <v>18</v>
      </c>
      <c r="G154" s="292">
        <v>18</v>
      </c>
      <c r="H154" s="343">
        <v>40255</v>
      </c>
      <c r="I154" s="340" t="s">
        <v>2875</v>
      </c>
    </row>
    <row r="155" spans="1:9" ht="14.1" customHeight="1" x14ac:dyDescent="0.2">
      <c r="A155" s="289" t="s">
        <v>1557</v>
      </c>
      <c r="B155" s="289" t="s">
        <v>1558</v>
      </c>
      <c r="C155" s="290" t="s">
        <v>1559</v>
      </c>
      <c r="D155" s="291"/>
      <c r="E155" s="289">
        <v>1</v>
      </c>
      <c r="F155" s="289">
        <v>20</v>
      </c>
      <c r="G155" s="292">
        <v>20</v>
      </c>
      <c r="H155" s="343">
        <v>40255</v>
      </c>
      <c r="I155" s="340" t="s">
        <v>2875</v>
      </c>
    </row>
    <row r="156" spans="1:9" ht="14.1" customHeight="1" x14ac:dyDescent="0.2">
      <c r="A156" s="289" t="s">
        <v>1560</v>
      </c>
      <c r="B156" s="289" t="s">
        <v>1561</v>
      </c>
      <c r="C156" s="290" t="s">
        <v>1562</v>
      </c>
      <c r="D156" s="291"/>
      <c r="E156" s="289">
        <v>1</v>
      </c>
      <c r="F156" s="289">
        <v>23</v>
      </c>
      <c r="G156" s="292">
        <v>23</v>
      </c>
      <c r="H156" s="343">
        <v>40255</v>
      </c>
      <c r="I156" s="340" t="s">
        <v>2875</v>
      </c>
    </row>
    <row r="157" spans="1:9" ht="14.1" customHeight="1" x14ac:dyDescent="0.2">
      <c r="A157" s="289" t="s">
        <v>1563</v>
      </c>
      <c r="B157" s="289" t="s">
        <v>1564</v>
      </c>
      <c r="C157" s="290" t="s">
        <v>1565</v>
      </c>
      <c r="D157" s="291"/>
      <c r="E157" s="289">
        <v>1</v>
      </c>
      <c r="F157" s="289">
        <v>26</v>
      </c>
      <c r="G157" s="292">
        <v>26</v>
      </c>
      <c r="H157" s="343">
        <v>40255</v>
      </c>
      <c r="I157" s="340" t="s">
        <v>2875</v>
      </c>
    </row>
    <row r="158" spans="1:9" ht="14.1" customHeight="1" x14ac:dyDescent="0.2">
      <c r="A158" s="289" t="s">
        <v>1566</v>
      </c>
      <c r="B158" s="289" t="s">
        <v>1567</v>
      </c>
      <c r="C158" s="290" t="s">
        <v>1568</v>
      </c>
      <c r="D158" s="291"/>
      <c r="E158" s="289">
        <v>1</v>
      </c>
      <c r="F158" s="289">
        <v>30</v>
      </c>
      <c r="G158" s="292">
        <v>30</v>
      </c>
      <c r="H158" s="343">
        <v>40255</v>
      </c>
      <c r="I158" s="340" t="s">
        <v>2875</v>
      </c>
    </row>
    <row r="159" spans="1:9" ht="14.1" customHeight="1" x14ac:dyDescent="0.2">
      <c r="A159" s="289"/>
      <c r="B159" s="289"/>
      <c r="C159" s="290"/>
      <c r="D159" s="291"/>
      <c r="E159" s="289"/>
      <c r="F159" s="289"/>
      <c r="G159" s="292"/>
      <c r="H159" s="343"/>
      <c r="I159" s="340"/>
    </row>
    <row r="160" spans="1:9" ht="14.1" customHeight="1" x14ac:dyDescent="0.2">
      <c r="A160" s="289"/>
      <c r="B160" s="289"/>
      <c r="C160" s="286" t="s">
        <v>2895</v>
      </c>
      <c r="D160" s="291"/>
      <c r="E160" s="289"/>
      <c r="F160" s="289"/>
      <c r="G160" s="292"/>
      <c r="H160" s="343"/>
      <c r="I160" s="340"/>
    </row>
    <row r="161" spans="1:9" ht="14.1" customHeight="1" x14ac:dyDescent="0.2">
      <c r="A161" s="289" t="s">
        <v>2896</v>
      </c>
      <c r="B161" s="289" t="s">
        <v>2897</v>
      </c>
      <c r="C161" s="290" t="s">
        <v>2898</v>
      </c>
      <c r="D161" s="291"/>
      <c r="E161" s="289">
        <v>1</v>
      </c>
      <c r="F161" s="289">
        <v>1.5</v>
      </c>
      <c r="G161" s="289">
        <v>1.5</v>
      </c>
      <c r="H161" s="343">
        <v>41767</v>
      </c>
      <c r="I161" s="340" t="s">
        <v>2899</v>
      </c>
    </row>
    <row r="162" spans="1:9" ht="14.1" customHeight="1" x14ac:dyDescent="0.2">
      <c r="A162" s="289" t="s">
        <v>2900</v>
      </c>
      <c r="B162" s="289" t="s">
        <v>2901</v>
      </c>
      <c r="C162" s="290" t="s">
        <v>2902</v>
      </c>
      <c r="D162" s="291"/>
      <c r="E162" s="289">
        <v>1</v>
      </c>
      <c r="F162" s="289">
        <v>3</v>
      </c>
      <c r="G162" s="289">
        <v>3</v>
      </c>
      <c r="H162" s="343">
        <v>41767</v>
      </c>
      <c r="I162" s="340" t="s">
        <v>2899</v>
      </c>
    </row>
    <row r="163" spans="1:9" ht="14.1" customHeight="1" x14ac:dyDescent="0.2">
      <c r="A163" s="289" t="s">
        <v>2903</v>
      </c>
      <c r="B163" s="289" t="s">
        <v>2904</v>
      </c>
      <c r="C163" s="290" t="s">
        <v>2905</v>
      </c>
      <c r="D163" s="291"/>
      <c r="E163" s="289">
        <v>1</v>
      </c>
      <c r="F163" s="289">
        <v>5</v>
      </c>
      <c r="G163" s="289">
        <v>5</v>
      </c>
      <c r="H163" s="343">
        <v>41767</v>
      </c>
      <c r="I163" s="340" t="s">
        <v>2899</v>
      </c>
    </row>
    <row r="164" spans="1:9" ht="14.1" customHeight="1" x14ac:dyDescent="0.2">
      <c r="A164" s="289" t="s">
        <v>2906</v>
      </c>
      <c r="B164" s="289" t="s">
        <v>2907</v>
      </c>
      <c r="C164" s="290" t="s">
        <v>2908</v>
      </c>
      <c r="D164" s="291"/>
      <c r="E164" s="289">
        <v>1</v>
      </c>
      <c r="F164" s="289">
        <v>8</v>
      </c>
      <c r="G164" s="289">
        <v>8</v>
      </c>
      <c r="H164" s="343">
        <v>41767</v>
      </c>
      <c r="I164" s="340" t="s">
        <v>2899</v>
      </c>
    </row>
    <row r="165" spans="1:9" ht="14.1" customHeight="1" x14ac:dyDescent="0.2">
      <c r="A165" s="289"/>
      <c r="B165" s="289"/>
      <c r="C165" s="290"/>
      <c r="D165" s="291"/>
      <c r="E165" s="289"/>
      <c r="F165" s="289"/>
      <c r="G165" s="292"/>
      <c r="H165" s="339"/>
      <c r="I165" s="340"/>
    </row>
    <row r="166" spans="1:9" ht="14.1" customHeight="1" x14ac:dyDescent="0.2">
      <c r="A166" s="289"/>
      <c r="B166" s="289"/>
      <c r="C166" s="286" t="s">
        <v>2677</v>
      </c>
      <c r="D166" s="291"/>
      <c r="E166" s="289"/>
      <c r="F166" s="289"/>
      <c r="G166" s="292"/>
      <c r="H166" s="339"/>
      <c r="I166" s="340"/>
    </row>
    <row r="167" spans="1:9" ht="14.1" customHeight="1" x14ac:dyDescent="0.2">
      <c r="A167" s="287" t="s">
        <v>2678</v>
      </c>
      <c r="B167" s="287" t="s">
        <v>2679</v>
      </c>
      <c r="C167" s="295" t="s">
        <v>2680</v>
      </c>
      <c r="D167" s="296"/>
      <c r="E167" s="294">
        <v>1</v>
      </c>
      <c r="F167" s="294">
        <v>2</v>
      </c>
      <c r="G167" s="294">
        <v>2</v>
      </c>
      <c r="H167" s="343">
        <v>41436</v>
      </c>
      <c r="I167" s="351" t="s">
        <v>2909</v>
      </c>
    </row>
    <row r="168" spans="1:9" ht="14.1" customHeight="1" x14ac:dyDescent="0.2">
      <c r="A168" s="288" t="s">
        <v>2681</v>
      </c>
      <c r="B168" s="287" t="s">
        <v>2682</v>
      </c>
      <c r="C168" s="295" t="s">
        <v>2683</v>
      </c>
      <c r="D168" s="293"/>
      <c r="E168" s="294">
        <v>1</v>
      </c>
      <c r="F168" s="294">
        <v>3</v>
      </c>
      <c r="G168" s="294">
        <v>3</v>
      </c>
      <c r="H168" s="343">
        <v>41436</v>
      </c>
      <c r="I168" s="351" t="s">
        <v>2909</v>
      </c>
    </row>
    <row r="169" spans="1:9" ht="14.1" customHeight="1" x14ac:dyDescent="0.2">
      <c r="A169" s="288" t="s">
        <v>2684</v>
      </c>
      <c r="B169" s="287" t="s">
        <v>2685</v>
      </c>
      <c r="C169" s="295" t="s">
        <v>2686</v>
      </c>
      <c r="D169" s="293"/>
      <c r="E169" s="294">
        <v>1</v>
      </c>
      <c r="F169" s="294">
        <v>4</v>
      </c>
      <c r="G169" s="294">
        <v>4</v>
      </c>
      <c r="H169" s="343">
        <v>41436</v>
      </c>
      <c r="I169" s="351" t="s">
        <v>2909</v>
      </c>
    </row>
    <row r="170" spans="1:9" ht="14.1" customHeight="1" x14ac:dyDescent="0.2">
      <c r="A170" s="288" t="s">
        <v>2687</v>
      </c>
      <c r="B170" s="287" t="s">
        <v>2688</v>
      </c>
      <c r="C170" s="295" t="s">
        <v>2689</v>
      </c>
      <c r="D170" s="293"/>
      <c r="E170" s="294">
        <v>1</v>
      </c>
      <c r="F170" s="294">
        <v>5</v>
      </c>
      <c r="G170" s="294">
        <v>5</v>
      </c>
      <c r="H170" s="343">
        <v>41436</v>
      </c>
      <c r="I170" s="351" t="s">
        <v>2909</v>
      </c>
    </row>
    <row r="171" spans="1:9" ht="14.1" customHeight="1" x14ac:dyDescent="0.2">
      <c r="A171" s="288" t="s">
        <v>2690</v>
      </c>
      <c r="B171" s="287" t="s">
        <v>2691</v>
      </c>
      <c r="C171" s="295" t="s">
        <v>2692</v>
      </c>
      <c r="D171" s="293"/>
      <c r="E171" s="294">
        <v>1</v>
      </c>
      <c r="F171" s="294">
        <v>6</v>
      </c>
      <c r="G171" s="294">
        <v>6</v>
      </c>
      <c r="H171" s="343">
        <v>41436</v>
      </c>
      <c r="I171" s="351" t="s">
        <v>2909</v>
      </c>
    </row>
    <row r="172" spans="1:9" ht="14.1" customHeight="1" x14ac:dyDescent="0.2">
      <c r="A172" s="288" t="s">
        <v>2693</v>
      </c>
      <c r="B172" s="287" t="s">
        <v>2694</v>
      </c>
      <c r="C172" s="295" t="s">
        <v>2695</v>
      </c>
      <c r="D172" s="293"/>
      <c r="E172" s="294">
        <v>1</v>
      </c>
      <c r="F172" s="294">
        <v>7</v>
      </c>
      <c r="G172" s="294">
        <v>7</v>
      </c>
      <c r="H172" s="343">
        <v>41436</v>
      </c>
      <c r="I172" s="351" t="s">
        <v>2909</v>
      </c>
    </row>
    <row r="173" spans="1:9" ht="14.1" customHeight="1" x14ac:dyDescent="0.2">
      <c r="A173" s="288" t="s">
        <v>2696</v>
      </c>
      <c r="B173" s="287" t="s">
        <v>2697</v>
      </c>
      <c r="C173" s="295" t="s">
        <v>2698</v>
      </c>
      <c r="D173" s="293"/>
      <c r="E173" s="294">
        <v>1</v>
      </c>
      <c r="F173" s="294">
        <v>8</v>
      </c>
      <c r="G173" s="294">
        <v>8</v>
      </c>
      <c r="H173" s="343">
        <v>41436</v>
      </c>
      <c r="I173" s="351" t="s">
        <v>2909</v>
      </c>
    </row>
    <row r="174" spans="1:9" ht="14.1" customHeight="1" x14ac:dyDescent="0.2">
      <c r="A174" s="288" t="s">
        <v>2699</v>
      </c>
      <c r="B174" s="287" t="s">
        <v>2700</v>
      </c>
      <c r="C174" s="295" t="s">
        <v>2701</v>
      </c>
      <c r="D174" s="293"/>
      <c r="E174" s="294">
        <v>1</v>
      </c>
      <c r="F174" s="294">
        <v>9</v>
      </c>
      <c r="G174" s="294">
        <v>9</v>
      </c>
      <c r="H174" s="343">
        <v>41436</v>
      </c>
      <c r="I174" s="351" t="s">
        <v>2909</v>
      </c>
    </row>
    <row r="175" spans="1:9" ht="14.1" customHeight="1" x14ac:dyDescent="0.2">
      <c r="A175" s="288" t="s">
        <v>2702</v>
      </c>
      <c r="B175" s="288" t="s">
        <v>2703</v>
      </c>
      <c r="C175" s="295" t="s">
        <v>2704</v>
      </c>
      <c r="D175" s="293"/>
      <c r="E175" s="294">
        <v>1</v>
      </c>
      <c r="F175" s="294">
        <v>10</v>
      </c>
      <c r="G175" s="294">
        <v>10</v>
      </c>
      <c r="H175" s="343">
        <v>41436</v>
      </c>
      <c r="I175" s="351" t="s">
        <v>2909</v>
      </c>
    </row>
    <row r="176" spans="1:9" ht="14.1" customHeight="1" x14ac:dyDescent="0.2">
      <c r="A176" s="288" t="s">
        <v>2705</v>
      </c>
      <c r="B176" s="288" t="s">
        <v>2706</v>
      </c>
      <c r="C176" s="295" t="s">
        <v>2707</v>
      </c>
      <c r="D176" s="293"/>
      <c r="E176" s="294">
        <v>1</v>
      </c>
      <c r="F176" s="294">
        <v>11</v>
      </c>
      <c r="G176" s="294">
        <v>11</v>
      </c>
      <c r="H176" s="343">
        <v>41436</v>
      </c>
      <c r="I176" s="351" t="s">
        <v>2909</v>
      </c>
    </row>
    <row r="177" spans="1:9" ht="14.1" customHeight="1" x14ac:dyDescent="0.2">
      <c r="A177" s="288" t="s">
        <v>2708</v>
      </c>
      <c r="B177" s="288" t="s">
        <v>2709</v>
      </c>
      <c r="C177" s="295" t="s">
        <v>2710</v>
      </c>
      <c r="D177" s="293"/>
      <c r="E177" s="294">
        <v>1</v>
      </c>
      <c r="F177" s="294">
        <v>12</v>
      </c>
      <c r="G177" s="294">
        <v>12</v>
      </c>
      <c r="H177" s="343">
        <v>41436</v>
      </c>
      <c r="I177" s="351" t="s">
        <v>2909</v>
      </c>
    </row>
    <row r="178" spans="1:9" ht="14.1" customHeight="1" x14ac:dyDescent="0.2">
      <c r="A178" s="288" t="s">
        <v>2711</v>
      </c>
      <c r="B178" s="288" t="s">
        <v>2712</v>
      </c>
      <c r="C178" s="295" t="s">
        <v>2713</v>
      </c>
      <c r="D178" s="293"/>
      <c r="E178" s="294">
        <v>1</v>
      </c>
      <c r="F178" s="294">
        <v>13</v>
      </c>
      <c r="G178" s="294">
        <v>13</v>
      </c>
      <c r="H178" s="343">
        <v>41436</v>
      </c>
      <c r="I178" s="351" t="s">
        <v>2909</v>
      </c>
    </row>
    <row r="179" spans="1:9" ht="14.1" customHeight="1" x14ac:dyDescent="0.2">
      <c r="A179" s="288" t="s">
        <v>2714</v>
      </c>
      <c r="B179" s="288" t="s">
        <v>2715</v>
      </c>
      <c r="C179" s="295" t="s">
        <v>2716</v>
      </c>
      <c r="D179" s="293"/>
      <c r="E179" s="294">
        <v>1</v>
      </c>
      <c r="F179" s="294">
        <v>14</v>
      </c>
      <c r="G179" s="294">
        <v>14</v>
      </c>
      <c r="H179" s="343">
        <v>41436</v>
      </c>
      <c r="I179" s="351" t="s">
        <v>2909</v>
      </c>
    </row>
    <row r="180" spans="1:9" ht="14.1" customHeight="1" x14ac:dyDescent="0.2">
      <c r="A180" s="288" t="s">
        <v>2717</v>
      </c>
      <c r="B180" s="288" t="s">
        <v>2718</v>
      </c>
      <c r="C180" s="295" t="s">
        <v>2719</v>
      </c>
      <c r="D180" s="293"/>
      <c r="E180" s="294">
        <v>1</v>
      </c>
      <c r="F180" s="294">
        <v>15</v>
      </c>
      <c r="G180" s="294">
        <v>15</v>
      </c>
      <c r="H180" s="343">
        <v>41436</v>
      </c>
      <c r="I180" s="351" t="s">
        <v>2909</v>
      </c>
    </row>
    <row r="181" spans="1:9" ht="14.1" customHeight="1" x14ac:dyDescent="0.2">
      <c r="A181" s="288" t="s">
        <v>2720</v>
      </c>
      <c r="B181" s="288" t="s">
        <v>2721</v>
      </c>
      <c r="C181" s="295" t="s">
        <v>2722</v>
      </c>
      <c r="D181" s="293"/>
      <c r="E181" s="294">
        <v>1</v>
      </c>
      <c r="F181" s="294">
        <v>16</v>
      </c>
      <c r="G181" s="294">
        <v>16</v>
      </c>
      <c r="H181" s="343">
        <v>41436</v>
      </c>
      <c r="I181" s="351" t="s">
        <v>2909</v>
      </c>
    </row>
    <row r="182" spans="1:9" ht="14.1" customHeight="1" x14ac:dyDescent="0.2">
      <c r="A182" s="288" t="s">
        <v>2723</v>
      </c>
      <c r="B182" s="288" t="s">
        <v>2724</v>
      </c>
      <c r="C182" s="295" t="s">
        <v>2725</v>
      </c>
      <c r="D182" s="293"/>
      <c r="E182" s="294">
        <v>1</v>
      </c>
      <c r="F182" s="294">
        <v>17</v>
      </c>
      <c r="G182" s="294">
        <v>17</v>
      </c>
      <c r="H182" s="343">
        <v>41436</v>
      </c>
      <c r="I182" s="351" t="s">
        <v>2909</v>
      </c>
    </row>
    <row r="183" spans="1:9" ht="14.1" customHeight="1" x14ac:dyDescent="0.2">
      <c r="A183" s="288" t="s">
        <v>2726</v>
      </c>
      <c r="B183" s="288" t="s">
        <v>2727</v>
      </c>
      <c r="C183" s="295" t="s">
        <v>2728</v>
      </c>
      <c r="D183" s="293"/>
      <c r="E183" s="294">
        <v>1</v>
      </c>
      <c r="F183" s="294">
        <v>18</v>
      </c>
      <c r="G183" s="294">
        <v>18</v>
      </c>
      <c r="H183" s="343">
        <v>41436</v>
      </c>
      <c r="I183" s="351" t="s">
        <v>2909</v>
      </c>
    </row>
    <row r="184" spans="1:9" ht="14.1" customHeight="1" x14ac:dyDescent="0.2">
      <c r="A184" s="288" t="s">
        <v>2729</v>
      </c>
      <c r="B184" s="288" t="s">
        <v>2730</v>
      </c>
      <c r="C184" s="295" t="s">
        <v>2731</v>
      </c>
      <c r="D184" s="293"/>
      <c r="E184" s="294">
        <v>1</v>
      </c>
      <c r="F184" s="294">
        <v>19</v>
      </c>
      <c r="G184" s="294">
        <v>19</v>
      </c>
      <c r="H184" s="343">
        <v>41436</v>
      </c>
      <c r="I184" s="351" t="s">
        <v>2909</v>
      </c>
    </row>
    <row r="185" spans="1:9" ht="14.1" customHeight="1" x14ac:dyDescent="0.2">
      <c r="A185" s="288" t="s">
        <v>2732</v>
      </c>
      <c r="B185" s="288" t="s">
        <v>2733</v>
      </c>
      <c r="C185" s="295" t="s">
        <v>2734</v>
      </c>
      <c r="D185" s="293"/>
      <c r="E185" s="294">
        <v>1</v>
      </c>
      <c r="F185" s="294">
        <v>20</v>
      </c>
      <c r="G185" s="294">
        <v>20</v>
      </c>
      <c r="H185" s="343">
        <v>41436</v>
      </c>
      <c r="I185" s="351" t="s">
        <v>2909</v>
      </c>
    </row>
    <row r="186" spans="1:9" ht="14.1" customHeight="1" x14ac:dyDescent="0.2">
      <c r="A186" s="288" t="s">
        <v>2735</v>
      </c>
      <c r="B186" s="288" t="s">
        <v>2736</v>
      </c>
      <c r="C186" s="295" t="s">
        <v>2737</v>
      </c>
      <c r="D186" s="293"/>
      <c r="E186" s="294">
        <v>1</v>
      </c>
      <c r="F186" s="294">
        <v>21</v>
      </c>
      <c r="G186" s="294">
        <v>21</v>
      </c>
      <c r="H186" s="343">
        <v>41436</v>
      </c>
      <c r="I186" s="351" t="s">
        <v>2909</v>
      </c>
    </row>
    <row r="187" spans="1:9" ht="14.1" customHeight="1" x14ac:dyDescent="0.2">
      <c r="A187" s="288" t="s">
        <v>2738</v>
      </c>
      <c r="B187" s="288" t="s">
        <v>2739</v>
      </c>
      <c r="C187" s="295" t="s">
        <v>2740</v>
      </c>
      <c r="D187" s="293"/>
      <c r="E187" s="294">
        <v>1</v>
      </c>
      <c r="F187" s="294">
        <v>22</v>
      </c>
      <c r="G187" s="294">
        <v>22</v>
      </c>
      <c r="H187" s="343">
        <v>41436</v>
      </c>
      <c r="I187" s="351" t="s">
        <v>2909</v>
      </c>
    </row>
    <row r="188" spans="1:9" ht="14.1" customHeight="1" x14ac:dyDescent="0.2">
      <c r="A188" s="288" t="s">
        <v>2741</v>
      </c>
      <c r="B188" s="288" t="s">
        <v>2742</v>
      </c>
      <c r="C188" s="295" t="s">
        <v>2743</v>
      </c>
      <c r="D188" s="293"/>
      <c r="E188" s="294">
        <v>1</v>
      </c>
      <c r="F188" s="294">
        <v>26</v>
      </c>
      <c r="G188" s="294">
        <v>26</v>
      </c>
      <c r="H188" s="343">
        <v>41436</v>
      </c>
      <c r="I188" s="351" t="s">
        <v>2909</v>
      </c>
    </row>
    <row r="189" spans="1:9" ht="14.1" customHeight="1" x14ac:dyDescent="0.2">
      <c r="A189" s="289"/>
      <c r="B189" s="289"/>
      <c r="C189" s="290"/>
      <c r="D189" s="291"/>
      <c r="E189" s="289"/>
      <c r="F189" s="289"/>
      <c r="G189" s="292"/>
      <c r="H189" s="339"/>
      <c r="I189" s="340"/>
    </row>
    <row r="190" spans="1:9" ht="14.1" customHeight="1" x14ac:dyDescent="0.2">
      <c r="A190" s="289"/>
      <c r="B190" s="289"/>
      <c r="C190" s="286" t="s">
        <v>1</v>
      </c>
      <c r="D190" s="291"/>
      <c r="E190" s="289"/>
      <c r="F190" s="289"/>
      <c r="G190" s="292"/>
      <c r="H190" s="339"/>
      <c r="I190" s="340"/>
    </row>
    <row r="191" spans="1:9" ht="14.1" customHeight="1" x14ac:dyDescent="0.2">
      <c r="A191" s="289" t="s">
        <v>2</v>
      </c>
      <c r="B191" s="289" t="s">
        <v>1977</v>
      </c>
      <c r="C191" s="290" t="s">
        <v>3</v>
      </c>
      <c r="D191" s="291" t="s">
        <v>1733</v>
      </c>
      <c r="E191" s="289">
        <v>1</v>
      </c>
      <c r="F191" s="289">
        <v>5</v>
      </c>
      <c r="G191" s="292">
        <v>9</v>
      </c>
      <c r="H191" s="339"/>
      <c r="I191" s="340"/>
    </row>
    <row r="192" spans="1:9" ht="14.1" customHeight="1" x14ac:dyDescent="0.2">
      <c r="A192" s="289" t="s">
        <v>4</v>
      </c>
      <c r="B192" s="289" t="s">
        <v>1977</v>
      </c>
      <c r="C192" s="290" t="s">
        <v>5</v>
      </c>
      <c r="D192" s="291" t="s">
        <v>1733</v>
      </c>
      <c r="E192" s="289">
        <v>2</v>
      </c>
      <c r="F192" s="289">
        <v>5</v>
      </c>
      <c r="G192" s="292">
        <v>20</v>
      </c>
      <c r="H192" s="339"/>
      <c r="I192" s="340"/>
    </row>
    <row r="193" spans="1:9" ht="14.1" customHeight="1" x14ac:dyDescent="0.2">
      <c r="A193" s="289" t="s">
        <v>6</v>
      </c>
      <c r="B193" s="289" t="s">
        <v>2026</v>
      </c>
      <c r="C193" s="290" t="s">
        <v>7</v>
      </c>
      <c r="D193" s="291" t="s">
        <v>1733</v>
      </c>
      <c r="E193" s="289">
        <v>1</v>
      </c>
      <c r="F193" s="289">
        <v>7</v>
      </c>
      <c r="G193" s="292">
        <v>10</v>
      </c>
      <c r="H193" s="339"/>
      <c r="I193" s="340"/>
    </row>
    <row r="194" spans="1:9" ht="14.1" customHeight="1" x14ac:dyDescent="0.2">
      <c r="A194" s="289" t="s">
        <v>8</v>
      </c>
      <c r="B194" s="289" t="s">
        <v>2026</v>
      </c>
      <c r="C194" s="290" t="s">
        <v>9</v>
      </c>
      <c r="D194" s="291" t="s">
        <v>1733</v>
      </c>
      <c r="E194" s="289">
        <v>2</v>
      </c>
      <c r="F194" s="289">
        <v>7</v>
      </c>
      <c r="G194" s="292">
        <v>21</v>
      </c>
      <c r="H194" s="339"/>
      <c r="I194" s="340"/>
    </row>
    <row r="195" spans="1:9" ht="14.1" customHeight="1" x14ac:dyDescent="0.2">
      <c r="A195" s="289" t="s">
        <v>10</v>
      </c>
      <c r="B195" s="289" t="s">
        <v>11</v>
      </c>
      <c r="C195" s="290" t="s">
        <v>12</v>
      </c>
      <c r="D195" s="291" t="s">
        <v>1733</v>
      </c>
      <c r="E195" s="289">
        <v>1</v>
      </c>
      <c r="F195" s="289">
        <v>8</v>
      </c>
      <c r="G195" s="292">
        <v>12</v>
      </c>
      <c r="H195" s="339"/>
      <c r="I195" s="340"/>
    </row>
    <row r="196" spans="1:9" ht="14.1" customHeight="1" x14ac:dyDescent="0.2">
      <c r="A196" s="289" t="s">
        <v>13</v>
      </c>
      <c r="B196" s="289" t="s">
        <v>11</v>
      </c>
      <c r="C196" s="290" t="s">
        <v>14</v>
      </c>
      <c r="D196" s="291" t="s">
        <v>1733</v>
      </c>
      <c r="E196" s="289">
        <v>2</v>
      </c>
      <c r="F196" s="289">
        <v>8</v>
      </c>
      <c r="G196" s="292">
        <v>24</v>
      </c>
      <c r="H196" s="339"/>
      <c r="I196" s="340"/>
    </row>
    <row r="197" spans="1:9" ht="14.1" customHeight="1" x14ac:dyDescent="0.2">
      <c r="A197" s="289" t="s">
        <v>15</v>
      </c>
      <c r="B197" s="289" t="s">
        <v>2031</v>
      </c>
      <c r="C197" s="290" t="s">
        <v>16</v>
      </c>
      <c r="D197" s="291" t="s">
        <v>1733</v>
      </c>
      <c r="E197" s="289">
        <v>1</v>
      </c>
      <c r="F197" s="289">
        <v>9</v>
      </c>
      <c r="G197" s="292">
        <v>12</v>
      </c>
      <c r="H197" s="339"/>
      <c r="I197" s="340"/>
    </row>
    <row r="198" spans="1:9" ht="14.1" customHeight="1" x14ac:dyDescent="0.2">
      <c r="A198" s="289" t="s">
        <v>17</v>
      </c>
      <c r="B198" s="289" t="s">
        <v>2031</v>
      </c>
      <c r="C198" s="290" t="s">
        <v>18</v>
      </c>
      <c r="D198" s="291" t="s">
        <v>1733</v>
      </c>
      <c r="E198" s="289">
        <v>2</v>
      </c>
      <c r="F198" s="289">
        <v>9</v>
      </c>
      <c r="G198" s="292">
        <v>20</v>
      </c>
      <c r="H198" s="339"/>
      <c r="I198" s="340"/>
    </row>
    <row r="199" spans="1:9" ht="14.1" customHeight="1" x14ac:dyDescent="0.2">
      <c r="A199" s="289" t="s">
        <v>19</v>
      </c>
      <c r="B199" s="289" t="s">
        <v>20</v>
      </c>
      <c r="C199" s="290" t="s">
        <v>21</v>
      </c>
      <c r="D199" s="291"/>
      <c r="E199" s="289">
        <v>2</v>
      </c>
      <c r="F199" s="289">
        <v>10</v>
      </c>
      <c r="G199" s="292">
        <v>20</v>
      </c>
      <c r="H199" s="339"/>
      <c r="I199" s="340"/>
    </row>
    <row r="200" spans="1:9" ht="14.1" customHeight="1" x14ac:dyDescent="0.2">
      <c r="A200" s="289" t="s">
        <v>22</v>
      </c>
      <c r="B200" s="289" t="s">
        <v>23</v>
      </c>
      <c r="C200" s="290" t="s">
        <v>24</v>
      </c>
      <c r="D200" s="291"/>
      <c r="E200" s="289">
        <v>1</v>
      </c>
      <c r="F200" s="289">
        <v>15</v>
      </c>
      <c r="G200" s="292">
        <v>15</v>
      </c>
      <c r="H200" s="339"/>
      <c r="I200" s="340"/>
    </row>
    <row r="201" spans="1:9" ht="14.1" customHeight="1" x14ac:dyDescent="0.2">
      <c r="A201" s="289" t="s">
        <v>25</v>
      </c>
      <c r="B201" s="289" t="s">
        <v>23</v>
      </c>
      <c r="C201" s="290" t="s">
        <v>26</v>
      </c>
      <c r="D201" s="291"/>
      <c r="E201" s="289">
        <v>2</v>
      </c>
      <c r="F201" s="289">
        <v>15</v>
      </c>
      <c r="G201" s="292">
        <v>30</v>
      </c>
      <c r="H201" s="339"/>
      <c r="I201" s="340"/>
    </row>
    <row r="202" spans="1:9" ht="14.1" customHeight="1" x14ac:dyDescent="0.2">
      <c r="A202" s="289" t="s">
        <v>27</v>
      </c>
      <c r="B202" s="289" t="s">
        <v>28</v>
      </c>
      <c r="C202" s="290" t="s">
        <v>29</v>
      </c>
      <c r="D202" s="291"/>
      <c r="E202" s="289">
        <v>1</v>
      </c>
      <c r="F202" s="289">
        <v>20</v>
      </c>
      <c r="G202" s="292">
        <v>20</v>
      </c>
      <c r="H202" s="339"/>
      <c r="I202" s="340"/>
    </row>
    <row r="203" spans="1:9" ht="14.1" customHeight="1" x14ac:dyDescent="0.2">
      <c r="A203" s="289" t="s">
        <v>30</v>
      </c>
      <c r="B203" s="289" t="s">
        <v>28</v>
      </c>
      <c r="C203" s="290" t="s">
        <v>31</v>
      </c>
      <c r="D203" s="291"/>
      <c r="E203" s="289">
        <v>2</v>
      </c>
      <c r="F203" s="289">
        <v>20</v>
      </c>
      <c r="G203" s="292">
        <v>40</v>
      </c>
      <c r="H203" s="339"/>
      <c r="I203" s="340"/>
    </row>
    <row r="204" spans="1:9" ht="14.1" customHeight="1" x14ac:dyDescent="0.2">
      <c r="A204" s="289" t="s">
        <v>32</v>
      </c>
      <c r="B204" s="289" t="s">
        <v>33</v>
      </c>
      <c r="C204" s="290" t="s">
        <v>34</v>
      </c>
      <c r="D204" s="291"/>
      <c r="E204" s="289">
        <v>1</v>
      </c>
      <c r="F204" s="289">
        <v>25</v>
      </c>
      <c r="G204" s="292">
        <v>25</v>
      </c>
      <c r="H204" s="339"/>
      <c r="I204" s="340"/>
    </row>
    <row r="205" spans="1:9" ht="14.1" customHeight="1" x14ac:dyDescent="0.2">
      <c r="A205" s="289" t="s">
        <v>35</v>
      </c>
      <c r="B205" s="289" t="s">
        <v>33</v>
      </c>
      <c r="C205" s="290" t="s">
        <v>36</v>
      </c>
      <c r="D205" s="291"/>
      <c r="E205" s="289">
        <v>2</v>
      </c>
      <c r="F205" s="289">
        <v>25</v>
      </c>
      <c r="G205" s="292">
        <v>50</v>
      </c>
      <c r="H205" s="339"/>
      <c r="I205" s="340"/>
    </row>
    <row r="206" spans="1:9" ht="14.1" customHeight="1" x14ac:dyDescent="0.2">
      <c r="A206" s="289" t="s">
        <v>37</v>
      </c>
      <c r="B206" s="289" t="s">
        <v>38</v>
      </c>
      <c r="C206" s="290" t="s">
        <v>39</v>
      </c>
      <c r="D206" s="291"/>
      <c r="E206" s="289">
        <v>1</v>
      </c>
      <c r="F206" s="289">
        <v>34</v>
      </c>
      <c r="G206" s="292">
        <v>34</v>
      </c>
      <c r="H206" s="339"/>
      <c r="I206" s="340"/>
    </row>
    <row r="207" spans="1:9" ht="14.1" customHeight="1" x14ac:dyDescent="0.2">
      <c r="A207" s="289" t="s">
        <v>40</v>
      </c>
      <c r="B207" s="289" t="s">
        <v>38</v>
      </c>
      <c r="C207" s="290" t="s">
        <v>41</v>
      </c>
      <c r="D207" s="291"/>
      <c r="E207" s="289">
        <v>2</v>
      </c>
      <c r="F207" s="289">
        <v>34</v>
      </c>
      <c r="G207" s="292">
        <v>68</v>
      </c>
      <c r="H207" s="339"/>
      <c r="I207" s="340"/>
    </row>
    <row r="208" spans="1:9" ht="14.1" customHeight="1" x14ac:dyDescent="0.2">
      <c r="A208" s="289" t="s">
        <v>42</v>
      </c>
      <c r="B208" s="289" t="s">
        <v>43</v>
      </c>
      <c r="C208" s="290" t="s">
        <v>44</v>
      </c>
      <c r="D208" s="291"/>
      <c r="E208" s="289">
        <v>1</v>
      </c>
      <c r="F208" s="289">
        <v>40</v>
      </c>
      <c r="G208" s="292">
        <v>40</v>
      </c>
      <c r="H208" s="339"/>
      <c r="I208" s="340"/>
    </row>
    <row r="209" spans="1:9" ht="14.1" customHeight="1" x14ac:dyDescent="0.2">
      <c r="A209" s="289" t="s">
        <v>45</v>
      </c>
      <c r="B209" s="289" t="s">
        <v>43</v>
      </c>
      <c r="C209" s="290" t="s">
        <v>46</v>
      </c>
      <c r="D209" s="291"/>
      <c r="E209" s="289">
        <v>2</v>
      </c>
      <c r="F209" s="289">
        <v>40</v>
      </c>
      <c r="G209" s="292">
        <v>80</v>
      </c>
      <c r="H209" s="339"/>
      <c r="I209" s="340"/>
    </row>
    <row r="210" spans="1:9" ht="14.1" customHeight="1" x14ac:dyDescent="0.2">
      <c r="A210" s="140" t="s">
        <v>47</v>
      </c>
      <c r="B210" s="140" t="s">
        <v>48</v>
      </c>
      <c r="C210" s="290" t="s">
        <v>49</v>
      </c>
      <c r="D210" s="291"/>
      <c r="E210" s="289">
        <v>1</v>
      </c>
      <c r="F210" s="289">
        <v>5</v>
      </c>
      <c r="G210" s="292">
        <v>5</v>
      </c>
      <c r="H210" s="339"/>
      <c r="I210" s="340"/>
    </row>
    <row r="211" spans="1:9" ht="14.1" customHeight="1" x14ac:dyDescent="0.2">
      <c r="A211" s="289" t="s">
        <v>50</v>
      </c>
      <c r="B211" s="289" t="s">
        <v>48</v>
      </c>
      <c r="C211" s="290" t="s">
        <v>51</v>
      </c>
      <c r="D211" s="291"/>
      <c r="E211" s="289">
        <v>2</v>
      </c>
      <c r="F211" s="289">
        <v>5</v>
      </c>
      <c r="G211" s="292">
        <v>10</v>
      </c>
      <c r="H211" s="339"/>
      <c r="I211" s="340"/>
    </row>
    <row r="212" spans="1:9" ht="14.1" customHeight="1" x14ac:dyDescent="0.2">
      <c r="A212" s="289" t="s">
        <v>52</v>
      </c>
      <c r="B212" s="289" t="s">
        <v>53</v>
      </c>
      <c r="C212" s="290" t="s">
        <v>54</v>
      </c>
      <c r="D212" s="291"/>
      <c r="E212" s="289">
        <v>2</v>
      </c>
      <c r="F212" s="289">
        <v>50</v>
      </c>
      <c r="G212" s="292">
        <v>100</v>
      </c>
      <c r="H212" s="339"/>
      <c r="I212" s="340"/>
    </row>
    <row r="213" spans="1:9" ht="14.1" customHeight="1" x14ac:dyDescent="0.2">
      <c r="A213" s="289" t="s">
        <v>55</v>
      </c>
      <c r="B213" s="289" t="s">
        <v>56</v>
      </c>
      <c r="C213" s="290" t="s">
        <v>57</v>
      </c>
      <c r="D213" s="291"/>
      <c r="E213" s="289">
        <v>1</v>
      </c>
      <c r="F213" s="289">
        <v>7.5</v>
      </c>
      <c r="G213" s="292">
        <v>8</v>
      </c>
      <c r="H213" s="339"/>
      <c r="I213" s="340"/>
    </row>
    <row r="214" spans="1:9" ht="14.1" customHeight="1" x14ac:dyDescent="0.2">
      <c r="A214" s="289" t="s">
        <v>58</v>
      </c>
      <c r="B214" s="289" t="s">
        <v>56</v>
      </c>
      <c r="C214" s="290" t="s">
        <v>59</v>
      </c>
      <c r="D214" s="291"/>
      <c r="E214" s="289">
        <v>2</v>
      </c>
      <c r="F214" s="289">
        <v>7.5</v>
      </c>
      <c r="G214" s="292">
        <v>15</v>
      </c>
      <c r="H214" s="339"/>
      <c r="I214" s="340"/>
    </row>
    <row r="215" spans="1:9" ht="14.1" customHeight="1" x14ac:dyDescent="0.2">
      <c r="A215" s="289" t="s">
        <v>60</v>
      </c>
      <c r="B215" s="289" t="s">
        <v>61</v>
      </c>
      <c r="C215" s="290" t="s">
        <v>62</v>
      </c>
      <c r="D215" s="291"/>
      <c r="E215" s="289">
        <v>1</v>
      </c>
      <c r="F215" s="289">
        <v>0.5</v>
      </c>
      <c r="G215" s="292">
        <v>0.5</v>
      </c>
      <c r="H215" s="339"/>
      <c r="I215" s="340"/>
    </row>
    <row r="216" spans="1:9" ht="14.1" customHeight="1" x14ac:dyDescent="0.2">
      <c r="A216" s="289" t="s">
        <v>63</v>
      </c>
      <c r="B216" s="289" t="s">
        <v>61</v>
      </c>
      <c r="C216" s="290" t="s">
        <v>64</v>
      </c>
      <c r="D216" s="291"/>
      <c r="E216" s="289">
        <v>2</v>
      </c>
      <c r="F216" s="289">
        <v>0.5</v>
      </c>
      <c r="G216" s="292">
        <v>1</v>
      </c>
      <c r="H216" s="339"/>
      <c r="I216" s="340"/>
    </row>
    <row r="217" spans="1:9" ht="14.1" customHeight="1" x14ac:dyDescent="0.2">
      <c r="A217" s="289" t="s">
        <v>65</v>
      </c>
      <c r="B217" s="289" t="s">
        <v>66</v>
      </c>
      <c r="C217" s="290" t="s">
        <v>67</v>
      </c>
      <c r="D217" s="291"/>
      <c r="E217" s="289">
        <v>1</v>
      </c>
      <c r="F217" s="289">
        <v>1.5</v>
      </c>
      <c r="G217" s="292">
        <v>1.5</v>
      </c>
      <c r="H217" s="339"/>
      <c r="I217" s="340"/>
    </row>
    <row r="218" spans="1:9" ht="14.1" customHeight="1" x14ac:dyDescent="0.2">
      <c r="A218" s="289" t="s">
        <v>68</v>
      </c>
      <c r="B218" s="289" t="s">
        <v>66</v>
      </c>
      <c r="C218" s="290" t="s">
        <v>69</v>
      </c>
      <c r="D218" s="291"/>
      <c r="E218" s="289">
        <v>2</v>
      </c>
      <c r="F218" s="289">
        <v>1.5</v>
      </c>
      <c r="G218" s="292">
        <v>3</v>
      </c>
      <c r="H218" s="339"/>
      <c r="I218" s="340"/>
    </row>
    <row r="219" spans="1:9" ht="14.1" customHeight="1" x14ac:dyDescent="0.2">
      <c r="A219" s="289" t="s">
        <v>70</v>
      </c>
      <c r="B219" s="289" t="s">
        <v>71</v>
      </c>
      <c r="C219" s="290" t="s">
        <v>72</v>
      </c>
      <c r="D219" s="291"/>
      <c r="E219" s="289">
        <v>1</v>
      </c>
      <c r="F219" s="289">
        <v>10.5</v>
      </c>
      <c r="G219" s="292">
        <v>10.5</v>
      </c>
      <c r="H219" s="339"/>
      <c r="I219" s="340"/>
    </row>
    <row r="220" spans="1:9" ht="14.1" customHeight="1" x14ac:dyDescent="0.2">
      <c r="A220" s="289" t="s">
        <v>73</v>
      </c>
      <c r="B220" s="289" t="s">
        <v>71</v>
      </c>
      <c r="C220" s="290" t="s">
        <v>74</v>
      </c>
      <c r="D220" s="291"/>
      <c r="E220" s="289">
        <v>2</v>
      </c>
      <c r="F220" s="289">
        <v>10.5</v>
      </c>
      <c r="G220" s="292">
        <v>21</v>
      </c>
      <c r="H220" s="339"/>
      <c r="I220" s="340"/>
    </row>
    <row r="221" spans="1:9" ht="14.1" customHeight="1" x14ac:dyDescent="0.2">
      <c r="A221" s="289" t="s">
        <v>75</v>
      </c>
      <c r="B221" s="289" t="s">
        <v>76</v>
      </c>
      <c r="C221" s="290" t="s">
        <v>77</v>
      </c>
      <c r="D221" s="291"/>
      <c r="E221" s="289">
        <v>1</v>
      </c>
      <c r="F221" s="289">
        <v>2</v>
      </c>
      <c r="G221" s="292">
        <v>2</v>
      </c>
      <c r="H221" s="339"/>
      <c r="I221" s="340"/>
    </row>
    <row r="222" spans="1:9" ht="14.1" customHeight="1" x14ac:dyDescent="0.2">
      <c r="A222" s="289" t="s">
        <v>78</v>
      </c>
      <c r="B222" s="289" t="s">
        <v>76</v>
      </c>
      <c r="C222" s="290" t="s">
        <v>79</v>
      </c>
      <c r="D222" s="291"/>
      <c r="E222" s="289">
        <v>2</v>
      </c>
      <c r="F222" s="289">
        <v>2</v>
      </c>
      <c r="G222" s="292">
        <v>4</v>
      </c>
      <c r="H222" s="339"/>
      <c r="I222" s="340"/>
    </row>
    <row r="223" spans="1:9" ht="14.1" customHeight="1" x14ac:dyDescent="0.2">
      <c r="A223" s="289" t="s">
        <v>80</v>
      </c>
      <c r="B223" s="289" t="s">
        <v>81</v>
      </c>
      <c r="C223" s="290" t="s">
        <v>82</v>
      </c>
      <c r="D223" s="291"/>
      <c r="E223" s="289">
        <v>1</v>
      </c>
      <c r="F223" s="289">
        <v>3</v>
      </c>
      <c r="G223" s="292">
        <v>3</v>
      </c>
      <c r="H223" s="339"/>
      <c r="I223" s="340"/>
    </row>
    <row r="224" spans="1:9" ht="14.1" customHeight="1" x14ac:dyDescent="0.2">
      <c r="A224" s="289" t="s">
        <v>83</v>
      </c>
      <c r="B224" s="289" t="s">
        <v>81</v>
      </c>
      <c r="C224" s="290" t="s">
        <v>84</v>
      </c>
      <c r="D224" s="291"/>
      <c r="E224" s="289">
        <v>2</v>
      </c>
      <c r="F224" s="289">
        <v>3</v>
      </c>
      <c r="G224" s="292">
        <v>6</v>
      </c>
      <c r="H224" s="339"/>
      <c r="I224" s="340"/>
    </row>
    <row r="225" spans="1:9" ht="14.1" customHeight="1" x14ac:dyDescent="0.2">
      <c r="A225" s="289" t="s">
        <v>85</v>
      </c>
      <c r="B225" s="289" t="s">
        <v>86</v>
      </c>
      <c r="C225" s="290" t="s">
        <v>87</v>
      </c>
      <c r="D225" s="291"/>
      <c r="E225" s="289">
        <v>1</v>
      </c>
      <c r="F225" s="289">
        <v>5</v>
      </c>
      <c r="G225" s="292">
        <v>5</v>
      </c>
      <c r="H225" s="339"/>
      <c r="I225" s="340"/>
    </row>
    <row r="226" spans="1:9" ht="14.1" customHeight="1" x14ac:dyDescent="0.2">
      <c r="A226" s="289" t="s">
        <v>88</v>
      </c>
      <c r="B226" s="289" t="s">
        <v>86</v>
      </c>
      <c r="C226" s="290" t="s">
        <v>89</v>
      </c>
      <c r="D226" s="291"/>
      <c r="E226" s="289">
        <v>2</v>
      </c>
      <c r="F226" s="289">
        <v>5</v>
      </c>
      <c r="G226" s="292">
        <v>10</v>
      </c>
      <c r="H226" s="339"/>
      <c r="I226" s="340"/>
    </row>
    <row r="227" spans="1:9" ht="14.1" customHeight="1" x14ac:dyDescent="0.2">
      <c r="A227" s="289" t="s">
        <v>90</v>
      </c>
      <c r="B227" s="289" t="s">
        <v>91</v>
      </c>
      <c r="C227" s="290" t="s">
        <v>92</v>
      </c>
      <c r="D227" s="291"/>
      <c r="E227" s="289">
        <v>1</v>
      </c>
      <c r="F227" s="289">
        <v>8</v>
      </c>
      <c r="G227" s="292">
        <v>8</v>
      </c>
      <c r="H227" s="339"/>
      <c r="I227" s="340"/>
    </row>
    <row r="228" spans="1:9" ht="14.1" customHeight="1" x14ac:dyDescent="0.2">
      <c r="A228" s="289" t="s">
        <v>93</v>
      </c>
      <c r="B228" s="289" t="s">
        <v>91</v>
      </c>
      <c r="C228" s="290" t="s">
        <v>94</v>
      </c>
      <c r="D228" s="291"/>
      <c r="E228" s="289">
        <v>2</v>
      </c>
      <c r="F228" s="289">
        <v>8</v>
      </c>
      <c r="G228" s="292">
        <v>16</v>
      </c>
      <c r="H228" s="339"/>
      <c r="I228" s="340"/>
    </row>
    <row r="229" spans="1:9" ht="14.1" customHeight="1" x14ac:dyDescent="0.2">
      <c r="A229" s="289"/>
      <c r="B229" s="289"/>
      <c r="C229" s="290"/>
      <c r="D229" s="291"/>
      <c r="E229" s="289"/>
      <c r="F229" s="289"/>
      <c r="G229" s="292"/>
      <c r="H229" s="339"/>
      <c r="I229" s="340"/>
    </row>
    <row r="230" spans="1:9" ht="14.1" customHeight="1" x14ac:dyDescent="0.2">
      <c r="A230" s="289"/>
      <c r="B230" s="289"/>
      <c r="C230" s="286" t="s">
        <v>95</v>
      </c>
      <c r="D230" s="291"/>
      <c r="E230" s="289"/>
      <c r="F230" s="289"/>
      <c r="G230" s="292"/>
      <c r="H230" s="339"/>
      <c r="I230" s="340"/>
    </row>
    <row r="231" spans="1:9" ht="14.1" customHeight="1" x14ac:dyDescent="0.2">
      <c r="A231" s="289" t="s">
        <v>96</v>
      </c>
      <c r="B231" s="289" t="s">
        <v>97</v>
      </c>
      <c r="C231" s="290" t="s">
        <v>98</v>
      </c>
      <c r="D231" s="291" t="s">
        <v>1733</v>
      </c>
      <c r="E231" s="289">
        <v>1</v>
      </c>
      <c r="F231" s="289">
        <v>15</v>
      </c>
      <c r="G231" s="292">
        <v>19</v>
      </c>
      <c r="H231" s="339"/>
      <c r="I231" s="340"/>
    </row>
    <row r="232" spans="1:9" ht="14.1" customHeight="1" x14ac:dyDescent="0.2">
      <c r="A232" s="289" t="s">
        <v>99</v>
      </c>
      <c r="B232" s="289" t="s">
        <v>100</v>
      </c>
      <c r="C232" s="290" t="s">
        <v>101</v>
      </c>
      <c r="D232" s="291" t="s">
        <v>1733</v>
      </c>
      <c r="E232" s="289">
        <v>1</v>
      </c>
      <c r="F232" s="289">
        <v>15</v>
      </c>
      <c r="G232" s="292">
        <v>19</v>
      </c>
      <c r="H232" s="339"/>
      <c r="I232" s="340"/>
    </row>
    <row r="233" spans="1:9" ht="14.1" customHeight="1" x14ac:dyDescent="0.2">
      <c r="A233" s="289" t="s">
        <v>102</v>
      </c>
      <c r="B233" s="289" t="s">
        <v>97</v>
      </c>
      <c r="C233" s="290" t="s">
        <v>103</v>
      </c>
      <c r="D233" s="291" t="s">
        <v>1733</v>
      </c>
      <c r="E233" s="289">
        <v>2</v>
      </c>
      <c r="F233" s="289">
        <v>15</v>
      </c>
      <c r="G233" s="292">
        <v>36</v>
      </c>
      <c r="H233" s="339"/>
      <c r="I233" s="340"/>
    </row>
    <row r="234" spans="1:9" ht="14.1" customHeight="1" x14ac:dyDescent="0.2">
      <c r="A234" s="289" t="s">
        <v>104</v>
      </c>
      <c r="B234" s="289" t="s">
        <v>100</v>
      </c>
      <c r="C234" s="290" t="s">
        <v>105</v>
      </c>
      <c r="D234" s="291" t="s">
        <v>1733</v>
      </c>
      <c r="E234" s="289">
        <v>2</v>
      </c>
      <c r="F234" s="289">
        <v>15</v>
      </c>
      <c r="G234" s="292">
        <v>36</v>
      </c>
      <c r="H234" s="339"/>
      <c r="I234" s="340"/>
    </row>
    <row r="235" spans="1:9" ht="14.1" customHeight="1" x14ac:dyDescent="0.2">
      <c r="A235" s="289" t="s">
        <v>106</v>
      </c>
      <c r="B235" s="289" t="s">
        <v>107</v>
      </c>
      <c r="C235" s="290" t="s">
        <v>108</v>
      </c>
      <c r="D235" s="291" t="s">
        <v>1733</v>
      </c>
      <c r="E235" s="289">
        <v>1</v>
      </c>
      <c r="F235" s="289">
        <v>35</v>
      </c>
      <c r="G235" s="292">
        <v>62</v>
      </c>
      <c r="H235" s="339"/>
      <c r="I235" s="340"/>
    </row>
    <row r="236" spans="1:9" ht="14.1" customHeight="1" x14ac:dyDescent="0.2">
      <c r="A236" s="289" t="s">
        <v>109</v>
      </c>
      <c r="B236" s="289" t="s">
        <v>110</v>
      </c>
      <c r="C236" s="290" t="s">
        <v>111</v>
      </c>
      <c r="D236" s="291" t="s">
        <v>1735</v>
      </c>
      <c r="E236" s="289">
        <v>1</v>
      </c>
      <c r="F236" s="289">
        <v>17</v>
      </c>
      <c r="G236" s="292">
        <v>20</v>
      </c>
      <c r="H236" s="339"/>
      <c r="I236" s="340"/>
    </row>
    <row r="237" spans="1:9" ht="14.1" customHeight="1" x14ac:dyDescent="0.2">
      <c r="A237" s="289" t="s">
        <v>112</v>
      </c>
      <c r="B237" s="289" t="s">
        <v>110</v>
      </c>
      <c r="C237" s="290" t="s">
        <v>113</v>
      </c>
      <c r="D237" s="291" t="s">
        <v>1735</v>
      </c>
      <c r="E237" s="289">
        <v>1</v>
      </c>
      <c r="F237" s="289">
        <v>17</v>
      </c>
      <c r="G237" s="292">
        <v>17</v>
      </c>
      <c r="H237" s="339"/>
      <c r="I237" s="340"/>
    </row>
    <row r="238" spans="1:9" ht="14.1" customHeight="1" x14ac:dyDescent="0.2">
      <c r="A238" s="289" t="s">
        <v>114</v>
      </c>
      <c r="B238" s="289" t="s">
        <v>110</v>
      </c>
      <c r="C238" s="290" t="s">
        <v>115</v>
      </c>
      <c r="D238" s="291" t="s">
        <v>1735</v>
      </c>
      <c r="E238" s="289">
        <v>1</v>
      </c>
      <c r="F238" s="289">
        <v>17</v>
      </c>
      <c r="G238" s="292">
        <v>15</v>
      </c>
      <c r="H238" s="339"/>
      <c r="I238" s="340"/>
    </row>
    <row r="239" spans="1:9" ht="14.1" customHeight="1" x14ac:dyDescent="0.2">
      <c r="A239" s="289" t="s">
        <v>116</v>
      </c>
      <c r="B239" s="289" t="s">
        <v>110</v>
      </c>
      <c r="C239" s="290" t="s">
        <v>117</v>
      </c>
      <c r="D239" s="291" t="s">
        <v>1735</v>
      </c>
      <c r="E239" s="289">
        <v>1</v>
      </c>
      <c r="F239" s="289">
        <v>17</v>
      </c>
      <c r="G239" s="292">
        <v>16</v>
      </c>
      <c r="H239" s="339"/>
      <c r="I239" s="340"/>
    </row>
    <row r="240" spans="1:9" ht="14.1" customHeight="1" x14ac:dyDescent="0.2">
      <c r="A240" s="289" t="s">
        <v>118</v>
      </c>
      <c r="B240" s="289" t="s">
        <v>110</v>
      </c>
      <c r="C240" s="290" t="s">
        <v>119</v>
      </c>
      <c r="D240" s="291" t="s">
        <v>1735</v>
      </c>
      <c r="E240" s="289">
        <v>1</v>
      </c>
      <c r="F240" s="289">
        <v>17</v>
      </c>
      <c r="G240" s="292">
        <v>14</v>
      </c>
      <c r="H240" s="339"/>
      <c r="I240" s="340"/>
    </row>
    <row r="241" spans="1:17" ht="14.1" customHeight="1" x14ac:dyDescent="0.2">
      <c r="A241" s="289" t="s">
        <v>120</v>
      </c>
      <c r="B241" s="289" t="s">
        <v>110</v>
      </c>
      <c r="C241" s="290" t="s">
        <v>121</v>
      </c>
      <c r="D241" s="291" t="s">
        <v>1735</v>
      </c>
      <c r="E241" s="289">
        <v>1</v>
      </c>
      <c r="F241" s="289">
        <v>17</v>
      </c>
      <c r="G241" s="292">
        <v>15</v>
      </c>
      <c r="H241" s="339"/>
      <c r="I241" s="340"/>
    </row>
    <row r="242" spans="1:17" ht="14.1" customHeight="1" x14ac:dyDescent="0.2">
      <c r="A242" s="289" t="s">
        <v>122</v>
      </c>
      <c r="B242" s="289" t="s">
        <v>110</v>
      </c>
      <c r="C242" s="290" t="s">
        <v>123</v>
      </c>
      <c r="D242" s="291" t="s">
        <v>1735</v>
      </c>
      <c r="E242" s="289">
        <v>1</v>
      </c>
      <c r="F242" s="289">
        <v>17</v>
      </c>
      <c r="G242" s="292">
        <v>14</v>
      </c>
      <c r="H242" s="339"/>
      <c r="I242" s="340"/>
    </row>
    <row r="243" spans="1:17" ht="14.1" customHeight="1" x14ac:dyDescent="0.2">
      <c r="A243" s="289" t="s">
        <v>124</v>
      </c>
      <c r="B243" s="289" t="s">
        <v>110</v>
      </c>
      <c r="C243" s="290" t="s">
        <v>125</v>
      </c>
      <c r="D243" s="291" t="s">
        <v>1735</v>
      </c>
      <c r="E243" s="289">
        <v>1</v>
      </c>
      <c r="F243" s="289">
        <v>17</v>
      </c>
      <c r="G243" s="292">
        <v>16</v>
      </c>
      <c r="H243" s="341"/>
      <c r="I243" s="342"/>
      <c r="J243" s="22"/>
      <c r="K243" s="22"/>
      <c r="L243" s="22"/>
      <c r="M243" s="22"/>
      <c r="N243" s="22"/>
      <c r="O243" s="22"/>
      <c r="P243" s="22"/>
      <c r="Q243" s="22"/>
    </row>
    <row r="244" spans="1:17" ht="14.1" customHeight="1" x14ac:dyDescent="0.2">
      <c r="A244" s="289" t="s">
        <v>126</v>
      </c>
      <c r="B244" s="289" t="s">
        <v>110</v>
      </c>
      <c r="C244" s="290" t="s">
        <v>127</v>
      </c>
      <c r="D244" s="291" t="s">
        <v>1735</v>
      </c>
      <c r="E244" s="289">
        <v>1</v>
      </c>
      <c r="F244" s="289">
        <v>17</v>
      </c>
      <c r="G244" s="292">
        <v>16</v>
      </c>
      <c r="H244" s="341"/>
      <c r="I244" s="342"/>
      <c r="J244" s="22"/>
      <c r="K244" s="22"/>
      <c r="L244" s="22"/>
      <c r="M244" s="22"/>
      <c r="N244" s="22"/>
      <c r="O244" s="22"/>
      <c r="P244" s="22"/>
      <c r="Q244" s="22"/>
    </row>
    <row r="245" spans="1:17" ht="14.1" customHeight="1" x14ac:dyDescent="0.2">
      <c r="A245" s="289" t="s">
        <v>128</v>
      </c>
      <c r="B245" s="289" t="s">
        <v>110</v>
      </c>
      <c r="C245" s="290" t="s">
        <v>129</v>
      </c>
      <c r="D245" s="291" t="s">
        <v>1735</v>
      </c>
      <c r="E245" s="289">
        <v>1</v>
      </c>
      <c r="F245" s="289">
        <v>17</v>
      </c>
      <c r="G245" s="292">
        <v>17</v>
      </c>
      <c r="H245" s="341"/>
      <c r="I245" s="342"/>
      <c r="J245" s="22"/>
      <c r="K245" s="22"/>
      <c r="L245" s="22"/>
      <c r="M245" s="22"/>
      <c r="N245" s="22"/>
      <c r="O245" s="22"/>
      <c r="P245" s="22"/>
      <c r="Q245" s="22"/>
    </row>
    <row r="246" spans="1:17" ht="14.1" customHeight="1" x14ac:dyDescent="0.2">
      <c r="A246" s="289" t="s">
        <v>130</v>
      </c>
      <c r="B246" s="289" t="s">
        <v>110</v>
      </c>
      <c r="C246" s="290" t="s">
        <v>131</v>
      </c>
      <c r="D246" s="291" t="s">
        <v>1735</v>
      </c>
      <c r="E246" s="289">
        <v>1</v>
      </c>
      <c r="F246" s="289">
        <v>17</v>
      </c>
      <c r="G246" s="292">
        <v>17</v>
      </c>
      <c r="H246" s="341"/>
      <c r="I246" s="342"/>
      <c r="J246" s="22"/>
      <c r="K246" s="22"/>
      <c r="L246" s="22"/>
      <c r="M246" s="22"/>
      <c r="N246" s="22"/>
      <c r="O246" s="22"/>
      <c r="P246" s="22"/>
      <c r="Q246" s="22"/>
    </row>
    <row r="247" spans="1:17" ht="14.1" customHeight="1" x14ac:dyDescent="0.2">
      <c r="A247" s="289" t="s">
        <v>132</v>
      </c>
      <c r="B247" s="289" t="s">
        <v>110</v>
      </c>
      <c r="C247" s="290" t="s">
        <v>133</v>
      </c>
      <c r="D247" s="291" t="s">
        <v>1735</v>
      </c>
      <c r="E247" s="289">
        <v>1</v>
      </c>
      <c r="F247" s="289">
        <v>17</v>
      </c>
      <c r="G247" s="292">
        <v>15</v>
      </c>
      <c r="H247" s="341"/>
      <c r="I247" s="342"/>
      <c r="J247" s="22"/>
      <c r="K247" s="22"/>
      <c r="L247" s="22"/>
      <c r="M247" s="22"/>
      <c r="N247" s="22"/>
      <c r="O247" s="22"/>
      <c r="P247" s="22"/>
      <c r="Q247" s="22"/>
    </row>
    <row r="248" spans="1:17" ht="14.1" customHeight="1" x14ac:dyDescent="0.2">
      <c r="A248" s="140" t="s">
        <v>134</v>
      </c>
      <c r="B248" s="140" t="s">
        <v>110</v>
      </c>
      <c r="C248" s="141" t="s">
        <v>135</v>
      </c>
      <c r="D248" s="142" t="s">
        <v>1733</v>
      </c>
      <c r="E248" s="140">
        <v>1</v>
      </c>
      <c r="F248" s="140">
        <v>17</v>
      </c>
      <c r="G248" s="143">
        <v>24</v>
      </c>
      <c r="H248" s="341"/>
      <c r="I248" s="342"/>
      <c r="J248" s="22"/>
      <c r="K248" s="22"/>
      <c r="L248" s="22"/>
      <c r="M248" s="22"/>
      <c r="N248" s="22"/>
      <c r="O248" s="22"/>
      <c r="P248" s="22"/>
      <c r="Q248" s="22"/>
    </row>
    <row r="249" spans="1:17" ht="14.1" customHeight="1" x14ac:dyDescent="0.2">
      <c r="A249" s="289" t="s">
        <v>136</v>
      </c>
      <c r="B249" s="289" t="s">
        <v>137</v>
      </c>
      <c r="C249" s="290" t="s">
        <v>138</v>
      </c>
      <c r="D249" s="291" t="s">
        <v>1735</v>
      </c>
      <c r="E249" s="289">
        <v>1</v>
      </c>
      <c r="F249" s="289">
        <v>14</v>
      </c>
      <c r="G249" s="292">
        <v>18</v>
      </c>
      <c r="H249" s="341"/>
      <c r="I249" s="342"/>
      <c r="J249" s="22"/>
      <c r="K249" s="22"/>
      <c r="L249" s="22"/>
      <c r="M249" s="22"/>
      <c r="N249" s="22"/>
      <c r="O249" s="22"/>
      <c r="P249" s="22"/>
      <c r="Q249" s="22"/>
    </row>
    <row r="250" spans="1:17" ht="14.1" customHeight="1" x14ac:dyDescent="0.2">
      <c r="A250" s="289" t="s">
        <v>139</v>
      </c>
      <c r="B250" s="289" t="s">
        <v>140</v>
      </c>
      <c r="C250" s="290" t="s">
        <v>141</v>
      </c>
      <c r="D250" s="291" t="s">
        <v>142</v>
      </c>
      <c r="E250" s="289">
        <v>1</v>
      </c>
      <c r="F250" s="289">
        <v>20</v>
      </c>
      <c r="G250" s="292">
        <v>26</v>
      </c>
      <c r="H250" s="341"/>
      <c r="I250" s="342"/>
      <c r="J250" s="22"/>
      <c r="K250" s="22"/>
      <c r="L250" s="22"/>
      <c r="M250" s="22"/>
      <c r="N250" s="22"/>
      <c r="O250" s="22"/>
      <c r="P250" s="22"/>
      <c r="Q250" s="22"/>
    </row>
    <row r="251" spans="1:17" ht="14.1" customHeight="1" x14ac:dyDescent="0.2">
      <c r="A251" s="289" t="s">
        <v>143</v>
      </c>
      <c r="B251" s="289" t="s">
        <v>140</v>
      </c>
      <c r="C251" s="290" t="s">
        <v>141</v>
      </c>
      <c r="D251" s="291" t="s">
        <v>1733</v>
      </c>
      <c r="E251" s="289">
        <v>1</v>
      </c>
      <c r="F251" s="289">
        <v>20</v>
      </c>
      <c r="G251" s="292">
        <v>28</v>
      </c>
      <c r="H251" s="341"/>
      <c r="I251" s="342"/>
      <c r="J251" s="22"/>
      <c r="K251" s="22"/>
      <c r="L251" s="22"/>
      <c r="M251" s="22"/>
      <c r="N251" s="22"/>
      <c r="O251" s="22"/>
      <c r="P251" s="22"/>
      <c r="Q251" s="22"/>
    </row>
    <row r="252" spans="1:17" ht="14.1" customHeight="1" x14ac:dyDescent="0.2">
      <c r="A252" s="289" t="s">
        <v>144</v>
      </c>
      <c r="B252" s="289" t="s">
        <v>145</v>
      </c>
      <c r="C252" s="290" t="s">
        <v>146</v>
      </c>
      <c r="D252" s="291" t="s">
        <v>1735</v>
      </c>
      <c r="E252" s="289">
        <v>1</v>
      </c>
      <c r="F252" s="289">
        <v>24</v>
      </c>
      <c r="G252" s="292">
        <v>29</v>
      </c>
      <c r="H252" s="341"/>
      <c r="I252" s="342"/>
      <c r="J252" s="22"/>
      <c r="K252" s="22"/>
      <c r="L252" s="22"/>
      <c r="M252" s="22"/>
      <c r="N252" s="22"/>
      <c r="O252" s="22"/>
      <c r="P252" s="22"/>
      <c r="Q252" s="22"/>
    </row>
    <row r="253" spans="1:17" ht="14.1" customHeight="1" x14ac:dyDescent="0.2">
      <c r="A253" s="289" t="s">
        <v>147</v>
      </c>
      <c r="B253" s="289" t="s">
        <v>107</v>
      </c>
      <c r="C253" s="290" t="s">
        <v>148</v>
      </c>
      <c r="D253" s="291" t="s">
        <v>1733</v>
      </c>
      <c r="E253" s="289">
        <v>2</v>
      </c>
      <c r="F253" s="289">
        <v>35</v>
      </c>
      <c r="G253" s="292">
        <v>90</v>
      </c>
      <c r="H253" s="341"/>
      <c r="I253" s="342"/>
      <c r="J253" s="22"/>
      <c r="K253" s="22"/>
      <c r="L253" s="22"/>
      <c r="M253" s="22"/>
      <c r="N253" s="22"/>
      <c r="O253" s="22"/>
      <c r="P253" s="22"/>
      <c r="Q253" s="22"/>
    </row>
    <row r="254" spans="1:17" ht="14.1" customHeight="1" x14ac:dyDescent="0.2">
      <c r="A254" s="289" t="s">
        <v>149</v>
      </c>
      <c r="B254" s="289" t="s">
        <v>145</v>
      </c>
      <c r="C254" s="290" t="s">
        <v>150</v>
      </c>
      <c r="D254" s="291" t="s">
        <v>1735</v>
      </c>
      <c r="E254" s="289">
        <v>2</v>
      </c>
      <c r="F254" s="289">
        <v>24</v>
      </c>
      <c r="G254" s="292">
        <v>55</v>
      </c>
      <c r="H254" s="341"/>
      <c r="I254" s="342"/>
      <c r="J254" s="22"/>
      <c r="K254" s="22"/>
      <c r="L254" s="22"/>
      <c r="M254" s="22"/>
      <c r="N254" s="22"/>
      <c r="O254" s="22"/>
      <c r="P254" s="22"/>
      <c r="Q254" s="22"/>
    </row>
    <row r="255" spans="1:17" ht="14.1" customHeight="1" x14ac:dyDescent="0.2">
      <c r="A255" s="289" t="s">
        <v>151</v>
      </c>
      <c r="B255" s="289" t="s">
        <v>110</v>
      </c>
      <c r="C255" s="290" t="s">
        <v>152</v>
      </c>
      <c r="D255" s="291" t="s">
        <v>142</v>
      </c>
      <c r="E255" s="289">
        <v>2</v>
      </c>
      <c r="F255" s="289">
        <v>17</v>
      </c>
      <c r="G255" s="292">
        <v>45</v>
      </c>
      <c r="H255" s="341"/>
      <c r="I255" s="342"/>
      <c r="J255" s="22"/>
      <c r="K255" s="22"/>
      <c r="L255" s="22"/>
      <c r="M255" s="22"/>
      <c r="N255" s="22"/>
      <c r="O255" s="22"/>
      <c r="P255" s="22"/>
      <c r="Q255" s="22"/>
    </row>
    <row r="256" spans="1:17" ht="14.1" customHeight="1" x14ac:dyDescent="0.2">
      <c r="A256" s="289" t="s">
        <v>153</v>
      </c>
      <c r="B256" s="289" t="s">
        <v>110</v>
      </c>
      <c r="C256" s="290" t="s">
        <v>154</v>
      </c>
      <c r="D256" s="291" t="s">
        <v>1735</v>
      </c>
      <c r="E256" s="289">
        <v>2</v>
      </c>
      <c r="F256" s="289">
        <v>17</v>
      </c>
      <c r="G256" s="292">
        <v>33</v>
      </c>
      <c r="H256" s="341"/>
      <c r="I256" s="342"/>
      <c r="J256" s="22"/>
      <c r="K256" s="22"/>
      <c r="L256" s="22"/>
      <c r="M256" s="22"/>
      <c r="N256" s="22"/>
      <c r="O256" s="22"/>
      <c r="P256" s="22"/>
      <c r="Q256" s="22"/>
    </row>
    <row r="257" spans="1:17" ht="14.1" customHeight="1" x14ac:dyDescent="0.2">
      <c r="A257" s="289" t="s">
        <v>155</v>
      </c>
      <c r="B257" s="289" t="s">
        <v>110</v>
      </c>
      <c r="C257" s="290" t="s">
        <v>156</v>
      </c>
      <c r="D257" s="291" t="s">
        <v>1735</v>
      </c>
      <c r="E257" s="289">
        <v>2</v>
      </c>
      <c r="F257" s="289">
        <v>17</v>
      </c>
      <c r="G257" s="292">
        <v>31</v>
      </c>
      <c r="H257" s="341"/>
      <c r="I257" s="342"/>
      <c r="J257" s="22"/>
      <c r="K257" s="22"/>
      <c r="L257" s="22"/>
      <c r="M257" s="22"/>
      <c r="N257" s="22"/>
      <c r="O257" s="22"/>
      <c r="P257" s="22"/>
      <c r="Q257" s="22"/>
    </row>
    <row r="258" spans="1:17" ht="14.1" customHeight="1" x14ac:dyDescent="0.2">
      <c r="A258" s="289" t="s">
        <v>157</v>
      </c>
      <c r="B258" s="289" t="s">
        <v>110</v>
      </c>
      <c r="C258" s="290" t="s">
        <v>158</v>
      </c>
      <c r="D258" s="291" t="s">
        <v>1735</v>
      </c>
      <c r="E258" s="289">
        <v>2</v>
      </c>
      <c r="F258" s="289">
        <v>17</v>
      </c>
      <c r="G258" s="292">
        <v>28</v>
      </c>
      <c r="H258" s="341"/>
      <c r="I258" s="342"/>
      <c r="J258" s="22"/>
      <c r="K258" s="22"/>
      <c r="L258" s="22"/>
      <c r="M258" s="22"/>
      <c r="N258" s="22"/>
      <c r="O258" s="22"/>
      <c r="P258" s="22"/>
      <c r="Q258" s="22"/>
    </row>
    <row r="259" spans="1:17" ht="14.1" customHeight="1" x14ac:dyDescent="0.2">
      <c r="A259" s="289" t="s">
        <v>159</v>
      </c>
      <c r="B259" s="289" t="s">
        <v>110</v>
      </c>
      <c r="C259" s="290" t="s">
        <v>160</v>
      </c>
      <c r="D259" s="291" t="s">
        <v>1735</v>
      </c>
      <c r="E259" s="289">
        <v>2</v>
      </c>
      <c r="F259" s="289">
        <v>17</v>
      </c>
      <c r="G259" s="292">
        <v>29</v>
      </c>
      <c r="H259" s="341"/>
      <c r="I259" s="342"/>
      <c r="J259" s="22"/>
      <c r="K259" s="22"/>
      <c r="L259" s="22"/>
      <c r="M259" s="22"/>
      <c r="N259" s="22"/>
      <c r="O259" s="22"/>
      <c r="P259" s="22"/>
      <c r="Q259" s="22"/>
    </row>
    <row r="260" spans="1:17" ht="14.1" customHeight="1" x14ac:dyDescent="0.2">
      <c r="A260" s="289" t="s">
        <v>161</v>
      </c>
      <c r="B260" s="289" t="s">
        <v>110</v>
      </c>
      <c r="C260" s="290" t="s">
        <v>162</v>
      </c>
      <c r="D260" s="291" t="s">
        <v>1735</v>
      </c>
      <c r="E260" s="289">
        <v>2</v>
      </c>
      <c r="F260" s="289">
        <v>17</v>
      </c>
      <c r="G260" s="292">
        <v>31</v>
      </c>
      <c r="H260" s="341"/>
      <c r="I260" s="342"/>
      <c r="J260" s="22"/>
      <c r="K260" s="22"/>
      <c r="L260" s="22"/>
      <c r="M260" s="22"/>
      <c r="N260" s="22"/>
      <c r="O260" s="22"/>
      <c r="P260" s="22"/>
      <c r="Q260" s="22"/>
    </row>
    <row r="261" spans="1:17" ht="14.1" customHeight="1" x14ac:dyDescent="0.2">
      <c r="A261" s="289" t="s">
        <v>163</v>
      </c>
      <c r="B261" s="289" t="s">
        <v>110</v>
      </c>
      <c r="C261" s="290" t="s">
        <v>164</v>
      </c>
      <c r="D261" s="291" t="s">
        <v>1735</v>
      </c>
      <c r="E261" s="289">
        <v>2</v>
      </c>
      <c r="F261" s="289">
        <v>17</v>
      </c>
      <c r="G261" s="292">
        <v>34</v>
      </c>
      <c r="H261" s="341"/>
      <c r="I261" s="342"/>
      <c r="J261" s="22"/>
      <c r="K261" s="22"/>
      <c r="L261" s="22"/>
      <c r="M261" s="22"/>
      <c r="N261" s="22"/>
      <c r="O261" s="22"/>
      <c r="P261" s="22"/>
      <c r="Q261" s="22"/>
    </row>
    <row r="262" spans="1:17" ht="14.1" customHeight="1" x14ac:dyDescent="0.2">
      <c r="A262" s="289" t="s">
        <v>165</v>
      </c>
      <c r="B262" s="289" t="s">
        <v>110</v>
      </c>
      <c r="C262" s="290" t="s">
        <v>166</v>
      </c>
      <c r="D262" s="291" t="s">
        <v>1735</v>
      </c>
      <c r="E262" s="289">
        <v>2</v>
      </c>
      <c r="F262" s="289">
        <v>17</v>
      </c>
      <c r="G262" s="292">
        <v>28</v>
      </c>
      <c r="H262" s="341"/>
      <c r="I262" s="342"/>
      <c r="J262" s="22"/>
      <c r="K262" s="22"/>
      <c r="L262" s="22"/>
      <c r="M262" s="22"/>
      <c r="N262" s="22"/>
      <c r="O262" s="22"/>
      <c r="P262" s="22"/>
      <c r="Q262" s="22"/>
    </row>
    <row r="263" spans="1:17" ht="14.1" customHeight="1" x14ac:dyDescent="0.2">
      <c r="A263" s="289" t="s">
        <v>167</v>
      </c>
      <c r="B263" s="289" t="s">
        <v>137</v>
      </c>
      <c r="C263" s="290" t="s">
        <v>168</v>
      </c>
      <c r="D263" s="291" t="s">
        <v>1735</v>
      </c>
      <c r="E263" s="289">
        <v>2</v>
      </c>
      <c r="F263" s="289">
        <v>14</v>
      </c>
      <c r="G263" s="292">
        <v>35</v>
      </c>
      <c r="H263" s="341"/>
      <c r="I263" s="342"/>
      <c r="J263" s="22"/>
      <c r="K263" s="22"/>
      <c r="L263" s="22"/>
      <c r="M263" s="22"/>
      <c r="N263" s="22"/>
      <c r="O263" s="22"/>
      <c r="P263" s="22"/>
      <c r="Q263" s="22"/>
    </row>
    <row r="264" spans="1:17" ht="14.1" customHeight="1" x14ac:dyDescent="0.2">
      <c r="A264" s="289" t="s">
        <v>169</v>
      </c>
      <c r="B264" s="289" t="s">
        <v>140</v>
      </c>
      <c r="C264" s="290" t="s">
        <v>170</v>
      </c>
      <c r="D264" s="291" t="s">
        <v>142</v>
      </c>
      <c r="E264" s="289">
        <v>2</v>
      </c>
      <c r="F264" s="289">
        <v>20</v>
      </c>
      <c r="G264" s="292">
        <v>51</v>
      </c>
      <c r="H264" s="341"/>
      <c r="I264" s="342"/>
      <c r="J264" s="22"/>
      <c r="K264" s="22"/>
      <c r="L264" s="22"/>
      <c r="M264" s="22"/>
      <c r="N264" s="22"/>
      <c r="O264" s="22"/>
      <c r="P264" s="22"/>
      <c r="Q264" s="22"/>
    </row>
    <row r="265" spans="1:17" ht="14.1" customHeight="1" x14ac:dyDescent="0.2">
      <c r="A265" s="289" t="s">
        <v>171</v>
      </c>
      <c r="B265" s="289" t="s">
        <v>140</v>
      </c>
      <c r="C265" s="290" t="s">
        <v>170</v>
      </c>
      <c r="D265" s="291" t="s">
        <v>1733</v>
      </c>
      <c r="E265" s="289">
        <v>2</v>
      </c>
      <c r="F265" s="289">
        <v>20</v>
      </c>
      <c r="G265" s="292">
        <v>56</v>
      </c>
      <c r="H265" s="341"/>
      <c r="I265" s="342"/>
      <c r="J265" s="22"/>
      <c r="K265" s="22"/>
      <c r="L265" s="22"/>
      <c r="M265" s="22"/>
      <c r="N265" s="22"/>
      <c r="O265" s="22"/>
      <c r="P265" s="22"/>
      <c r="Q265" s="22"/>
    </row>
    <row r="266" spans="1:17" ht="14.1" customHeight="1" x14ac:dyDescent="0.2">
      <c r="A266" s="289" t="s">
        <v>172</v>
      </c>
      <c r="B266" s="289" t="s">
        <v>110</v>
      </c>
      <c r="C266" s="290" t="s">
        <v>173</v>
      </c>
      <c r="D266" s="291" t="s">
        <v>1735</v>
      </c>
      <c r="E266" s="289">
        <v>3</v>
      </c>
      <c r="F266" s="289">
        <v>17</v>
      </c>
      <c r="G266" s="292">
        <v>47</v>
      </c>
      <c r="H266" s="341"/>
      <c r="I266" s="342"/>
      <c r="J266" s="22"/>
      <c r="K266" s="22"/>
      <c r="L266" s="22"/>
      <c r="M266" s="22"/>
      <c r="N266" s="22"/>
      <c r="O266" s="22"/>
      <c r="P266" s="22"/>
      <c r="Q266" s="22"/>
    </row>
    <row r="267" spans="1:17" ht="14.1" customHeight="1" x14ac:dyDescent="0.2">
      <c r="A267" s="289" t="s">
        <v>174</v>
      </c>
      <c r="B267" s="289" t="s">
        <v>110</v>
      </c>
      <c r="C267" s="290" t="s">
        <v>175</v>
      </c>
      <c r="D267" s="291" t="s">
        <v>1735</v>
      </c>
      <c r="E267" s="289">
        <v>3</v>
      </c>
      <c r="F267" s="289">
        <v>17</v>
      </c>
      <c r="G267" s="292">
        <v>49</v>
      </c>
      <c r="H267" s="341"/>
      <c r="I267" s="342"/>
      <c r="J267" s="22"/>
      <c r="K267" s="22"/>
      <c r="L267" s="22"/>
      <c r="M267" s="22"/>
      <c r="N267" s="22"/>
      <c r="O267" s="22"/>
      <c r="P267" s="22"/>
      <c r="Q267" s="22"/>
    </row>
    <row r="268" spans="1:17" ht="14.1" customHeight="1" x14ac:dyDescent="0.2">
      <c r="A268" s="289" t="s">
        <v>176</v>
      </c>
      <c r="B268" s="289" t="s">
        <v>110</v>
      </c>
      <c r="C268" s="290" t="s">
        <v>177</v>
      </c>
      <c r="D268" s="291" t="s">
        <v>1735</v>
      </c>
      <c r="E268" s="289">
        <v>3</v>
      </c>
      <c r="F268" s="289">
        <v>17</v>
      </c>
      <c r="G268" s="292">
        <v>43</v>
      </c>
      <c r="H268" s="341"/>
      <c r="I268" s="342"/>
      <c r="J268" s="22"/>
      <c r="K268" s="22"/>
      <c r="L268" s="22"/>
      <c r="M268" s="22"/>
      <c r="N268" s="22"/>
      <c r="O268" s="22"/>
      <c r="P268" s="22"/>
      <c r="Q268" s="22"/>
    </row>
    <row r="269" spans="1:17" ht="14.1" customHeight="1" x14ac:dyDescent="0.2">
      <c r="A269" s="289" t="s">
        <v>178</v>
      </c>
      <c r="B269" s="289" t="s">
        <v>110</v>
      </c>
      <c r="C269" s="290" t="s">
        <v>179</v>
      </c>
      <c r="D269" s="291" t="s">
        <v>1735</v>
      </c>
      <c r="E269" s="289">
        <v>3</v>
      </c>
      <c r="F269" s="289">
        <v>17</v>
      </c>
      <c r="G269" s="292">
        <v>52</v>
      </c>
      <c r="H269" s="341"/>
      <c r="I269" s="342"/>
      <c r="J269" s="22"/>
      <c r="K269" s="22"/>
      <c r="L269" s="22"/>
      <c r="M269" s="22"/>
      <c r="N269" s="22"/>
      <c r="O269" s="22"/>
      <c r="P269" s="22"/>
      <c r="Q269" s="22"/>
    </row>
    <row r="270" spans="1:17" ht="14.1" customHeight="1" x14ac:dyDescent="0.2">
      <c r="A270" s="289" t="s">
        <v>180</v>
      </c>
      <c r="B270" s="289" t="s">
        <v>110</v>
      </c>
      <c r="C270" s="290" t="s">
        <v>181</v>
      </c>
      <c r="D270" s="291" t="s">
        <v>1735</v>
      </c>
      <c r="E270" s="289">
        <v>3</v>
      </c>
      <c r="F270" s="289">
        <v>17</v>
      </c>
      <c r="G270" s="292">
        <v>41</v>
      </c>
      <c r="H270" s="341"/>
      <c r="I270" s="342"/>
      <c r="J270" s="22"/>
      <c r="K270" s="22"/>
      <c r="L270" s="22"/>
      <c r="M270" s="22"/>
      <c r="N270" s="22"/>
      <c r="O270" s="22"/>
      <c r="P270" s="22"/>
      <c r="Q270" s="22"/>
    </row>
    <row r="271" spans="1:17" ht="14.1" customHeight="1" x14ac:dyDescent="0.2">
      <c r="A271" s="289" t="s">
        <v>182</v>
      </c>
      <c r="B271" s="289" t="s">
        <v>140</v>
      </c>
      <c r="C271" s="290" t="s">
        <v>183</v>
      </c>
      <c r="D271" s="291" t="s">
        <v>142</v>
      </c>
      <c r="E271" s="289">
        <v>3</v>
      </c>
      <c r="F271" s="289">
        <v>20</v>
      </c>
      <c r="G271" s="292">
        <v>77</v>
      </c>
      <c r="H271" s="341"/>
      <c r="I271" s="342"/>
      <c r="J271" s="22"/>
      <c r="K271" s="22"/>
      <c r="L271" s="22"/>
      <c r="M271" s="22"/>
      <c r="N271" s="22"/>
      <c r="O271" s="22"/>
      <c r="P271" s="22"/>
      <c r="Q271" s="22"/>
    </row>
    <row r="272" spans="1:17" ht="14.1" customHeight="1" x14ac:dyDescent="0.2">
      <c r="A272" s="289" t="s">
        <v>184</v>
      </c>
      <c r="B272" s="289" t="s">
        <v>140</v>
      </c>
      <c r="C272" s="290" t="s">
        <v>183</v>
      </c>
      <c r="D272" s="291" t="s">
        <v>1733</v>
      </c>
      <c r="E272" s="289">
        <v>3</v>
      </c>
      <c r="F272" s="289">
        <v>20</v>
      </c>
      <c r="G272" s="292">
        <v>84</v>
      </c>
      <c r="H272" s="341"/>
      <c r="I272" s="342"/>
      <c r="J272" s="22"/>
      <c r="K272" s="22"/>
      <c r="L272" s="22"/>
      <c r="M272" s="22"/>
      <c r="N272" s="22"/>
      <c r="O272" s="22"/>
      <c r="P272" s="22"/>
      <c r="Q272" s="22"/>
    </row>
    <row r="273" spans="1:17" ht="14.1" customHeight="1" x14ac:dyDescent="0.2">
      <c r="A273" s="289" t="s">
        <v>185</v>
      </c>
      <c r="B273" s="289" t="s">
        <v>110</v>
      </c>
      <c r="C273" s="290" t="s">
        <v>186</v>
      </c>
      <c r="D273" s="291" t="s">
        <v>1735</v>
      </c>
      <c r="E273" s="289">
        <v>4</v>
      </c>
      <c r="F273" s="289">
        <v>17</v>
      </c>
      <c r="G273" s="292">
        <v>61</v>
      </c>
      <c r="H273" s="339"/>
      <c r="I273" s="340"/>
    </row>
    <row r="274" spans="1:17" ht="14.1" customHeight="1" x14ac:dyDescent="0.2">
      <c r="A274" s="289" t="s">
        <v>187</v>
      </c>
      <c r="B274" s="289" t="s">
        <v>110</v>
      </c>
      <c r="C274" s="290" t="s">
        <v>188</v>
      </c>
      <c r="D274" s="291" t="s">
        <v>1735</v>
      </c>
      <c r="E274" s="289">
        <v>4</v>
      </c>
      <c r="F274" s="289">
        <v>17</v>
      </c>
      <c r="G274" s="292">
        <v>55</v>
      </c>
      <c r="H274" s="339"/>
      <c r="I274" s="340"/>
    </row>
    <row r="275" spans="1:17" ht="14.1" customHeight="1" x14ac:dyDescent="0.2">
      <c r="A275" s="289" t="s">
        <v>189</v>
      </c>
      <c r="B275" s="289" t="s">
        <v>110</v>
      </c>
      <c r="C275" s="290" t="s">
        <v>190</v>
      </c>
      <c r="D275" s="291" t="s">
        <v>1735</v>
      </c>
      <c r="E275" s="289">
        <v>4</v>
      </c>
      <c r="F275" s="289">
        <v>17</v>
      </c>
      <c r="G275" s="292">
        <v>68</v>
      </c>
      <c r="H275" s="339"/>
      <c r="I275" s="340"/>
    </row>
    <row r="276" spans="1:17" ht="14.1" customHeight="1" x14ac:dyDescent="0.2">
      <c r="A276" s="289" t="s">
        <v>191</v>
      </c>
      <c r="B276" s="289" t="s">
        <v>110</v>
      </c>
      <c r="C276" s="290" t="s">
        <v>192</v>
      </c>
      <c r="D276" s="291" t="s">
        <v>1735</v>
      </c>
      <c r="E276" s="289">
        <v>4</v>
      </c>
      <c r="F276" s="289">
        <v>17</v>
      </c>
      <c r="G276" s="292">
        <v>57</v>
      </c>
      <c r="H276" s="339"/>
      <c r="I276" s="340"/>
    </row>
    <row r="277" spans="1:17" ht="14.1" customHeight="1" x14ac:dyDescent="0.2">
      <c r="A277" s="289" t="s">
        <v>193</v>
      </c>
      <c r="B277" s="289" t="s">
        <v>140</v>
      </c>
      <c r="C277" s="290" t="s">
        <v>194</v>
      </c>
      <c r="D277" s="291" t="s">
        <v>142</v>
      </c>
      <c r="E277" s="289">
        <v>4</v>
      </c>
      <c r="F277" s="289">
        <v>20</v>
      </c>
      <c r="G277" s="292">
        <v>102</v>
      </c>
      <c r="H277" s="339"/>
      <c r="I277" s="340"/>
    </row>
    <row r="278" spans="1:17" ht="14.1" customHeight="1" x14ac:dyDescent="0.2">
      <c r="A278" s="289" t="s">
        <v>195</v>
      </c>
      <c r="B278" s="289" t="s">
        <v>140</v>
      </c>
      <c r="C278" s="290" t="s">
        <v>194</v>
      </c>
      <c r="D278" s="291" t="s">
        <v>1733</v>
      </c>
      <c r="E278" s="289">
        <v>4</v>
      </c>
      <c r="F278" s="289">
        <v>20</v>
      </c>
      <c r="G278" s="292">
        <v>112</v>
      </c>
      <c r="H278" s="339"/>
      <c r="I278" s="340"/>
    </row>
    <row r="279" spans="1:17" ht="14.1" customHeight="1" x14ac:dyDescent="0.2">
      <c r="A279" s="289" t="s">
        <v>196</v>
      </c>
      <c r="B279" s="289" t="s">
        <v>140</v>
      </c>
      <c r="C279" s="290" t="s">
        <v>197</v>
      </c>
      <c r="D279" s="291" t="s">
        <v>142</v>
      </c>
      <c r="E279" s="289">
        <v>6</v>
      </c>
      <c r="F279" s="289">
        <v>20</v>
      </c>
      <c r="G279" s="292">
        <v>153</v>
      </c>
      <c r="H279" s="339"/>
      <c r="I279" s="340"/>
    </row>
    <row r="280" spans="1:17" ht="14.1" customHeight="1" x14ac:dyDescent="0.2">
      <c r="A280" s="289" t="s">
        <v>198</v>
      </c>
      <c r="B280" s="289" t="s">
        <v>140</v>
      </c>
      <c r="C280" s="290" t="s">
        <v>197</v>
      </c>
      <c r="D280" s="291" t="s">
        <v>1733</v>
      </c>
      <c r="E280" s="289">
        <v>6</v>
      </c>
      <c r="F280" s="289">
        <v>20</v>
      </c>
      <c r="G280" s="292">
        <v>168</v>
      </c>
      <c r="H280" s="341"/>
      <c r="I280" s="342"/>
      <c r="J280" s="22"/>
      <c r="K280" s="22"/>
      <c r="L280" s="22"/>
      <c r="M280" s="22"/>
      <c r="N280" s="22"/>
      <c r="O280" s="22"/>
      <c r="P280" s="22"/>
      <c r="Q280" s="22"/>
    </row>
    <row r="281" spans="1:17" ht="14.1" customHeight="1" x14ac:dyDescent="0.2">
      <c r="A281" s="289" t="s">
        <v>199</v>
      </c>
      <c r="B281" s="289" t="s">
        <v>200</v>
      </c>
      <c r="C281" s="290" t="s">
        <v>201</v>
      </c>
      <c r="D281" s="291" t="s">
        <v>142</v>
      </c>
      <c r="E281" s="289">
        <v>1</v>
      </c>
      <c r="F281" s="289">
        <v>25</v>
      </c>
      <c r="G281" s="292">
        <v>38</v>
      </c>
      <c r="H281" s="341"/>
      <c r="I281" s="342"/>
      <c r="J281" s="22"/>
      <c r="K281" s="22"/>
      <c r="L281" s="22"/>
      <c r="M281" s="22"/>
      <c r="N281" s="22"/>
      <c r="O281" s="22"/>
      <c r="P281" s="22"/>
      <c r="Q281" s="22"/>
    </row>
    <row r="282" spans="1:17" ht="14.1" customHeight="1" x14ac:dyDescent="0.2">
      <c r="A282" s="289" t="s">
        <v>202</v>
      </c>
      <c r="B282" s="289" t="s">
        <v>200</v>
      </c>
      <c r="C282" s="290" t="s">
        <v>203</v>
      </c>
      <c r="D282" s="291" t="s">
        <v>142</v>
      </c>
      <c r="E282" s="289">
        <v>1</v>
      </c>
      <c r="F282" s="289">
        <v>25</v>
      </c>
      <c r="G282" s="292">
        <v>33</v>
      </c>
      <c r="H282" s="341"/>
      <c r="I282" s="342"/>
      <c r="J282" s="22"/>
      <c r="K282" s="22"/>
      <c r="L282" s="22"/>
      <c r="M282" s="22"/>
      <c r="N282" s="22"/>
      <c r="O282" s="22"/>
      <c r="P282" s="22"/>
      <c r="Q282" s="22"/>
    </row>
    <row r="283" spans="1:17" ht="14.1" customHeight="1" x14ac:dyDescent="0.2">
      <c r="A283" s="289" t="s">
        <v>204</v>
      </c>
      <c r="B283" s="289" t="s">
        <v>200</v>
      </c>
      <c r="C283" s="290" t="s">
        <v>205</v>
      </c>
      <c r="D283" s="291" t="s">
        <v>1735</v>
      </c>
      <c r="E283" s="289">
        <v>1</v>
      </c>
      <c r="F283" s="289">
        <v>25</v>
      </c>
      <c r="G283" s="292">
        <v>26</v>
      </c>
      <c r="H283" s="341"/>
      <c r="I283" s="342"/>
      <c r="J283" s="22"/>
      <c r="K283" s="22"/>
      <c r="L283" s="22"/>
      <c r="M283" s="22"/>
      <c r="N283" s="22"/>
      <c r="O283" s="22"/>
      <c r="P283" s="22"/>
      <c r="Q283" s="22"/>
    </row>
    <row r="284" spans="1:17" ht="14.1" customHeight="1" x14ac:dyDescent="0.2">
      <c r="A284" s="289" t="s">
        <v>206</v>
      </c>
      <c r="B284" s="289" t="s">
        <v>200</v>
      </c>
      <c r="C284" s="290" t="s">
        <v>205</v>
      </c>
      <c r="D284" s="291" t="s">
        <v>1733</v>
      </c>
      <c r="E284" s="289">
        <v>1</v>
      </c>
      <c r="F284" s="289">
        <v>25</v>
      </c>
      <c r="G284" s="292">
        <v>42</v>
      </c>
      <c r="H284" s="341"/>
      <c r="I284" s="342"/>
      <c r="J284" s="22"/>
      <c r="K284" s="22"/>
      <c r="L284" s="22"/>
      <c r="M284" s="22"/>
      <c r="N284" s="22"/>
      <c r="O284" s="22"/>
      <c r="P284" s="22"/>
      <c r="Q284" s="22"/>
    </row>
    <row r="285" spans="1:17" ht="14.1" customHeight="1" x14ac:dyDescent="0.2">
      <c r="A285" s="289" t="s">
        <v>207</v>
      </c>
      <c r="B285" s="289" t="s">
        <v>200</v>
      </c>
      <c r="C285" s="290" t="s">
        <v>208</v>
      </c>
      <c r="D285" s="291" t="s">
        <v>1733</v>
      </c>
      <c r="E285" s="289">
        <v>1</v>
      </c>
      <c r="F285" s="289">
        <v>25</v>
      </c>
      <c r="G285" s="292">
        <v>37</v>
      </c>
      <c r="H285" s="341"/>
      <c r="I285" s="342"/>
      <c r="J285" s="22"/>
      <c r="K285" s="22"/>
      <c r="L285" s="22"/>
      <c r="M285" s="22"/>
      <c r="N285" s="22"/>
      <c r="O285" s="22"/>
      <c r="P285" s="22"/>
      <c r="Q285" s="22"/>
    </row>
    <row r="286" spans="1:17" ht="14.1" customHeight="1" x14ac:dyDescent="0.2">
      <c r="A286" s="289" t="s">
        <v>209</v>
      </c>
      <c r="B286" s="289" t="s">
        <v>210</v>
      </c>
      <c r="C286" s="290" t="s">
        <v>211</v>
      </c>
      <c r="D286" s="291" t="s">
        <v>1735</v>
      </c>
      <c r="E286" s="289">
        <v>1</v>
      </c>
      <c r="F286" s="289">
        <v>25</v>
      </c>
      <c r="G286" s="292">
        <v>26</v>
      </c>
      <c r="H286" s="341"/>
      <c r="I286" s="342"/>
      <c r="J286" s="22"/>
      <c r="K286" s="22"/>
      <c r="L286" s="22"/>
      <c r="M286" s="22"/>
      <c r="N286" s="22"/>
      <c r="O286" s="22"/>
      <c r="P286" s="22"/>
      <c r="Q286" s="22"/>
    </row>
    <row r="287" spans="1:17" ht="14.1" customHeight="1" x14ac:dyDescent="0.2">
      <c r="A287" s="289" t="s">
        <v>212</v>
      </c>
      <c r="B287" s="289" t="s">
        <v>210</v>
      </c>
      <c r="C287" s="290" t="s">
        <v>213</v>
      </c>
      <c r="D287" s="291" t="s">
        <v>1735</v>
      </c>
      <c r="E287" s="289">
        <v>1</v>
      </c>
      <c r="F287" s="289">
        <v>25</v>
      </c>
      <c r="G287" s="292">
        <v>23</v>
      </c>
      <c r="H287" s="341"/>
      <c r="I287" s="342"/>
      <c r="J287" s="22"/>
      <c r="K287" s="22"/>
      <c r="L287" s="22"/>
      <c r="M287" s="22"/>
      <c r="N287" s="22"/>
      <c r="O287" s="22"/>
      <c r="P287" s="22"/>
      <c r="Q287" s="22"/>
    </row>
    <row r="288" spans="1:17" ht="14.1" customHeight="1" x14ac:dyDescent="0.2">
      <c r="A288" s="289" t="s">
        <v>214</v>
      </c>
      <c r="B288" s="289" t="s">
        <v>210</v>
      </c>
      <c r="C288" s="290" t="s">
        <v>215</v>
      </c>
      <c r="D288" s="291" t="s">
        <v>1735</v>
      </c>
      <c r="E288" s="289">
        <v>1</v>
      </c>
      <c r="F288" s="289">
        <v>25</v>
      </c>
      <c r="G288" s="292">
        <v>24</v>
      </c>
      <c r="H288" s="341"/>
      <c r="I288" s="342"/>
      <c r="J288" s="22"/>
      <c r="K288" s="22"/>
      <c r="L288" s="22"/>
      <c r="M288" s="22"/>
      <c r="N288" s="22"/>
      <c r="O288" s="22"/>
      <c r="P288" s="22"/>
      <c r="Q288" s="22"/>
    </row>
    <row r="289" spans="1:17" ht="14.1" customHeight="1" x14ac:dyDescent="0.2">
      <c r="A289" s="289" t="s">
        <v>216</v>
      </c>
      <c r="B289" s="289" t="s">
        <v>210</v>
      </c>
      <c r="C289" s="290" t="s">
        <v>217</v>
      </c>
      <c r="D289" s="291" t="s">
        <v>1735</v>
      </c>
      <c r="E289" s="289">
        <v>1</v>
      </c>
      <c r="F289" s="289">
        <v>25</v>
      </c>
      <c r="G289" s="292">
        <v>23</v>
      </c>
      <c r="H289" s="341"/>
      <c r="I289" s="342"/>
      <c r="J289" s="22"/>
      <c r="K289" s="22"/>
      <c r="L289" s="22"/>
      <c r="M289" s="22"/>
      <c r="N289" s="22"/>
      <c r="O289" s="22"/>
      <c r="P289" s="22"/>
      <c r="Q289" s="22"/>
    </row>
    <row r="290" spans="1:17" ht="14.1" customHeight="1" x14ac:dyDescent="0.2">
      <c r="A290" s="289" t="s">
        <v>218</v>
      </c>
      <c r="B290" s="289" t="s">
        <v>210</v>
      </c>
      <c r="C290" s="290" t="s">
        <v>219</v>
      </c>
      <c r="D290" s="291" t="s">
        <v>1735</v>
      </c>
      <c r="E290" s="289">
        <v>1</v>
      </c>
      <c r="F290" s="289">
        <v>25</v>
      </c>
      <c r="G290" s="292">
        <v>22</v>
      </c>
      <c r="H290" s="341"/>
      <c r="I290" s="342"/>
      <c r="J290" s="22"/>
      <c r="K290" s="22"/>
      <c r="L290" s="22"/>
      <c r="M290" s="22"/>
      <c r="N290" s="22"/>
      <c r="O290" s="22"/>
      <c r="P290" s="22"/>
      <c r="Q290" s="22"/>
    </row>
    <row r="291" spans="1:17" ht="14.1" customHeight="1" x14ac:dyDescent="0.2">
      <c r="A291" s="289" t="s">
        <v>220</v>
      </c>
      <c r="B291" s="289" t="s">
        <v>210</v>
      </c>
      <c r="C291" s="290" t="s">
        <v>221</v>
      </c>
      <c r="D291" s="291" t="s">
        <v>1735</v>
      </c>
      <c r="E291" s="289">
        <v>1</v>
      </c>
      <c r="F291" s="289">
        <v>25</v>
      </c>
      <c r="G291" s="292">
        <v>22</v>
      </c>
      <c r="H291" s="341"/>
      <c r="I291" s="342"/>
      <c r="J291" s="22"/>
      <c r="K291" s="22"/>
      <c r="L291" s="22"/>
      <c r="M291" s="22"/>
      <c r="N291" s="22"/>
      <c r="O291" s="22"/>
      <c r="P291" s="22"/>
      <c r="Q291" s="22"/>
    </row>
    <row r="292" spans="1:17" ht="14.1" customHeight="1" x14ac:dyDescent="0.2">
      <c r="A292" s="289" t="s">
        <v>222</v>
      </c>
      <c r="B292" s="289" t="s">
        <v>210</v>
      </c>
      <c r="C292" s="290" t="s">
        <v>223</v>
      </c>
      <c r="D292" s="291" t="s">
        <v>1735</v>
      </c>
      <c r="E292" s="289">
        <v>1</v>
      </c>
      <c r="F292" s="289">
        <v>25</v>
      </c>
      <c r="G292" s="292">
        <v>22</v>
      </c>
      <c r="H292" s="341"/>
      <c r="I292" s="342"/>
      <c r="J292" s="22"/>
      <c r="K292" s="22"/>
      <c r="L292" s="22"/>
      <c r="M292" s="22"/>
      <c r="N292" s="22"/>
      <c r="O292" s="22"/>
      <c r="P292" s="22"/>
      <c r="Q292" s="22"/>
    </row>
    <row r="293" spans="1:17" ht="14.1" customHeight="1" x14ac:dyDescent="0.2">
      <c r="A293" s="289" t="s">
        <v>224</v>
      </c>
      <c r="B293" s="289" t="s">
        <v>210</v>
      </c>
      <c r="C293" s="290" t="s">
        <v>225</v>
      </c>
      <c r="D293" s="291" t="s">
        <v>1735</v>
      </c>
      <c r="E293" s="289">
        <v>1</v>
      </c>
      <c r="F293" s="289">
        <v>25</v>
      </c>
      <c r="G293" s="292">
        <v>22</v>
      </c>
      <c r="H293" s="341"/>
      <c r="I293" s="342"/>
      <c r="J293" s="22"/>
      <c r="K293" s="22"/>
      <c r="L293" s="22"/>
      <c r="M293" s="22"/>
      <c r="N293" s="22"/>
      <c r="O293" s="22"/>
      <c r="P293" s="22"/>
      <c r="Q293" s="22"/>
    </row>
    <row r="294" spans="1:17" ht="14.1" customHeight="1" x14ac:dyDescent="0.2">
      <c r="A294" s="289" t="s">
        <v>226</v>
      </c>
      <c r="B294" s="289" t="s">
        <v>210</v>
      </c>
      <c r="C294" s="290" t="s">
        <v>227</v>
      </c>
      <c r="D294" s="291" t="s">
        <v>1735</v>
      </c>
      <c r="E294" s="289">
        <v>1</v>
      </c>
      <c r="F294" s="289">
        <v>25</v>
      </c>
      <c r="G294" s="292">
        <v>28</v>
      </c>
      <c r="H294" s="341"/>
      <c r="I294" s="342"/>
      <c r="J294" s="22"/>
      <c r="K294" s="22"/>
      <c r="L294" s="22"/>
      <c r="M294" s="22"/>
      <c r="N294" s="22"/>
      <c r="O294" s="22"/>
      <c r="P294" s="22"/>
      <c r="Q294" s="22"/>
    </row>
    <row r="295" spans="1:17" ht="14.1" customHeight="1" x14ac:dyDescent="0.2">
      <c r="A295" s="289" t="s">
        <v>228</v>
      </c>
      <c r="B295" s="289" t="s">
        <v>210</v>
      </c>
      <c r="C295" s="290" t="s">
        <v>229</v>
      </c>
      <c r="D295" s="291" t="s">
        <v>1735</v>
      </c>
      <c r="E295" s="289">
        <v>1</v>
      </c>
      <c r="F295" s="289">
        <v>25</v>
      </c>
      <c r="G295" s="292">
        <v>27</v>
      </c>
      <c r="H295" s="341"/>
      <c r="I295" s="342"/>
      <c r="J295" s="22"/>
      <c r="K295" s="22"/>
      <c r="L295" s="22"/>
      <c r="M295" s="22"/>
      <c r="N295" s="22"/>
      <c r="O295" s="22"/>
      <c r="P295" s="22"/>
      <c r="Q295" s="22"/>
    </row>
    <row r="296" spans="1:17" ht="14.1" customHeight="1" x14ac:dyDescent="0.2">
      <c r="A296" s="289" t="s">
        <v>230</v>
      </c>
      <c r="B296" s="289" t="s">
        <v>210</v>
      </c>
      <c r="C296" s="290" t="s">
        <v>231</v>
      </c>
      <c r="D296" s="291" t="s">
        <v>1735</v>
      </c>
      <c r="E296" s="289">
        <v>1</v>
      </c>
      <c r="F296" s="289">
        <v>25</v>
      </c>
      <c r="G296" s="292">
        <v>24</v>
      </c>
      <c r="H296" s="341"/>
      <c r="I296" s="342"/>
      <c r="J296" s="22"/>
      <c r="K296" s="22"/>
      <c r="L296" s="22"/>
      <c r="M296" s="22"/>
      <c r="N296" s="22"/>
      <c r="O296" s="22"/>
      <c r="P296" s="22"/>
      <c r="Q296" s="22"/>
    </row>
    <row r="297" spans="1:17" ht="14.1" customHeight="1" x14ac:dyDescent="0.2">
      <c r="A297" s="289" t="s">
        <v>232</v>
      </c>
      <c r="B297" s="289" t="s">
        <v>210</v>
      </c>
      <c r="C297" s="290" t="s">
        <v>233</v>
      </c>
      <c r="D297" s="291" t="s">
        <v>1735</v>
      </c>
      <c r="E297" s="289">
        <v>1</v>
      </c>
      <c r="F297" s="289">
        <v>25</v>
      </c>
      <c r="G297" s="292">
        <v>23</v>
      </c>
      <c r="H297" s="341"/>
      <c r="I297" s="342"/>
      <c r="J297" s="22"/>
      <c r="K297" s="22"/>
      <c r="L297" s="22"/>
      <c r="M297" s="22"/>
      <c r="N297" s="22"/>
      <c r="O297" s="22"/>
      <c r="P297" s="22"/>
      <c r="Q297" s="22"/>
    </row>
    <row r="298" spans="1:17" ht="14.1" customHeight="1" x14ac:dyDescent="0.2">
      <c r="A298" s="289" t="s">
        <v>234</v>
      </c>
      <c r="B298" s="289" t="s">
        <v>210</v>
      </c>
      <c r="C298" s="290" t="s">
        <v>235</v>
      </c>
      <c r="D298" s="291" t="s">
        <v>1735</v>
      </c>
      <c r="E298" s="289">
        <v>1</v>
      </c>
      <c r="F298" s="289">
        <v>25</v>
      </c>
      <c r="G298" s="292">
        <v>24</v>
      </c>
      <c r="H298" s="341"/>
      <c r="I298" s="342"/>
      <c r="J298" s="22"/>
      <c r="K298" s="22"/>
      <c r="L298" s="22"/>
      <c r="M298" s="22"/>
      <c r="N298" s="22"/>
      <c r="O298" s="22"/>
      <c r="P298" s="22"/>
      <c r="Q298" s="22"/>
    </row>
    <row r="299" spans="1:17" ht="14.1" customHeight="1" x14ac:dyDescent="0.2">
      <c r="A299" s="289" t="s">
        <v>236</v>
      </c>
      <c r="B299" s="289" t="s">
        <v>210</v>
      </c>
      <c r="C299" s="290" t="s">
        <v>237</v>
      </c>
      <c r="D299" s="291" t="s">
        <v>1735</v>
      </c>
      <c r="E299" s="289">
        <v>1</v>
      </c>
      <c r="F299" s="289">
        <v>25</v>
      </c>
      <c r="G299" s="292">
        <v>22</v>
      </c>
      <c r="H299" s="341"/>
      <c r="I299" s="342"/>
      <c r="J299" s="22"/>
      <c r="K299" s="22"/>
      <c r="L299" s="22"/>
      <c r="M299" s="22"/>
      <c r="N299" s="22"/>
      <c r="O299" s="22"/>
      <c r="P299" s="22"/>
      <c r="Q299" s="22"/>
    </row>
    <row r="300" spans="1:17" ht="14.1" customHeight="1" x14ac:dyDescent="0.2">
      <c r="A300" s="289" t="s">
        <v>238</v>
      </c>
      <c r="B300" s="289" t="s">
        <v>210</v>
      </c>
      <c r="C300" s="290" t="s">
        <v>239</v>
      </c>
      <c r="D300" s="291" t="s">
        <v>1735</v>
      </c>
      <c r="E300" s="289">
        <v>1</v>
      </c>
      <c r="F300" s="289">
        <v>25</v>
      </c>
      <c r="G300" s="292">
        <v>26</v>
      </c>
      <c r="H300" s="341"/>
      <c r="I300" s="342"/>
      <c r="J300" s="22"/>
      <c r="K300" s="22"/>
      <c r="L300" s="22"/>
      <c r="M300" s="22"/>
      <c r="N300" s="22"/>
      <c r="O300" s="22"/>
      <c r="P300" s="22"/>
      <c r="Q300" s="22"/>
    </row>
    <row r="301" spans="1:17" ht="14.1" customHeight="1" x14ac:dyDescent="0.2">
      <c r="A301" s="289" t="s">
        <v>240</v>
      </c>
      <c r="B301" s="289" t="s">
        <v>210</v>
      </c>
      <c r="C301" s="290" t="s">
        <v>241</v>
      </c>
      <c r="D301" s="291" t="s">
        <v>1735</v>
      </c>
      <c r="E301" s="289">
        <v>1</v>
      </c>
      <c r="F301" s="289">
        <v>25</v>
      </c>
      <c r="G301" s="292">
        <v>23</v>
      </c>
      <c r="H301" s="341"/>
      <c r="I301" s="342"/>
      <c r="J301" s="22"/>
      <c r="K301" s="22"/>
      <c r="L301" s="22"/>
      <c r="M301" s="22"/>
      <c r="N301" s="22"/>
      <c r="O301" s="22"/>
      <c r="P301" s="22"/>
      <c r="Q301" s="22"/>
    </row>
    <row r="302" spans="1:17" ht="14.1" customHeight="1" x14ac:dyDescent="0.2">
      <c r="A302" s="289" t="s">
        <v>242</v>
      </c>
      <c r="B302" s="289" t="s">
        <v>243</v>
      </c>
      <c r="C302" s="290" t="s">
        <v>244</v>
      </c>
      <c r="D302" s="291" t="s">
        <v>142</v>
      </c>
      <c r="E302" s="289">
        <v>1</v>
      </c>
      <c r="F302" s="289">
        <v>30</v>
      </c>
      <c r="G302" s="292">
        <v>37</v>
      </c>
      <c r="H302" s="341"/>
      <c r="I302" s="342"/>
      <c r="J302" s="22"/>
      <c r="K302" s="22"/>
      <c r="L302" s="22"/>
      <c r="M302" s="22"/>
      <c r="N302" s="22"/>
      <c r="O302" s="22"/>
      <c r="P302" s="22"/>
      <c r="Q302" s="22"/>
    </row>
    <row r="303" spans="1:17" ht="14.1" customHeight="1" x14ac:dyDescent="0.2">
      <c r="A303" s="289" t="s">
        <v>245</v>
      </c>
      <c r="B303" s="289" t="s">
        <v>246</v>
      </c>
      <c r="C303" s="290" t="s">
        <v>247</v>
      </c>
      <c r="D303" s="291" t="s">
        <v>1735</v>
      </c>
      <c r="E303" s="289">
        <v>1</v>
      </c>
      <c r="F303" s="289">
        <v>39</v>
      </c>
      <c r="G303" s="292">
        <v>43</v>
      </c>
      <c r="H303" s="339"/>
      <c r="I303" s="340"/>
    </row>
    <row r="304" spans="1:17" ht="14.1" customHeight="1" x14ac:dyDescent="0.2">
      <c r="A304" s="289" t="s">
        <v>248</v>
      </c>
      <c r="B304" s="289" t="s">
        <v>249</v>
      </c>
      <c r="C304" s="290" t="s">
        <v>250</v>
      </c>
      <c r="D304" s="291" t="s">
        <v>1733</v>
      </c>
      <c r="E304" s="289">
        <v>1</v>
      </c>
      <c r="F304" s="289">
        <v>50</v>
      </c>
      <c r="G304" s="292">
        <v>70</v>
      </c>
      <c r="H304" s="339"/>
      <c r="I304" s="340"/>
    </row>
    <row r="305" spans="1:17" ht="14.1" customHeight="1" x14ac:dyDescent="0.2">
      <c r="A305" s="289" t="s">
        <v>251</v>
      </c>
      <c r="B305" s="289" t="s">
        <v>243</v>
      </c>
      <c r="C305" s="290" t="s">
        <v>252</v>
      </c>
      <c r="D305" s="291" t="s">
        <v>1735</v>
      </c>
      <c r="E305" s="289">
        <v>1</v>
      </c>
      <c r="F305" s="289">
        <v>30</v>
      </c>
      <c r="G305" s="292">
        <v>31</v>
      </c>
      <c r="H305" s="341"/>
      <c r="I305" s="342"/>
      <c r="J305" s="22"/>
      <c r="K305" s="22"/>
      <c r="L305" s="22"/>
      <c r="M305" s="22"/>
      <c r="N305" s="22"/>
      <c r="O305" s="22"/>
      <c r="P305" s="22"/>
      <c r="Q305" s="22"/>
    </row>
    <row r="306" spans="1:17" ht="14.1" customHeight="1" x14ac:dyDescent="0.2">
      <c r="A306" s="289" t="s">
        <v>253</v>
      </c>
      <c r="B306" s="289" t="s">
        <v>254</v>
      </c>
      <c r="C306" s="290" t="s">
        <v>255</v>
      </c>
      <c r="D306" s="291" t="s">
        <v>1735</v>
      </c>
      <c r="E306" s="289">
        <v>1</v>
      </c>
      <c r="F306" s="289">
        <v>21</v>
      </c>
      <c r="G306" s="292">
        <v>27</v>
      </c>
      <c r="H306" s="341"/>
      <c r="I306" s="342"/>
      <c r="J306" s="22"/>
      <c r="K306" s="22"/>
      <c r="L306" s="22"/>
      <c r="M306" s="22"/>
      <c r="N306" s="22"/>
      <c r="O306" s="22"/>
      <c r="P306" s="22"/>
      <c r="Q306" s="22"/>
    </row>
    <row r="307" spans="1:17" ht="14.1" customHeight="1" x14ac:dyDescent="0.2">
      <c r="A307" s="289" t="s">
        <v>256</v>
      </c>
      <c r="B307" s="289" t="s">
        <v>243</v>
      </c>
      <c r="C307" s="290" t="s">
        <v>252</v>
      </c>
      <c r="D307" s="291" t="s">
        <v>1733</v>
      </c>
      <c r="E307" s="289">
        <v>1</v>
      </c>
      <c r="F307" s="289">
        <v>30</v>
      </c>
      <c r="G307" s="292">
        <v>46</v>
      </c>
      <c r="H307" s="339"/>
      <c r="I307" s="340"/>
    </row>
    <row r="308" spans="1:17" ht="14.1" customHeight="1" x14ac:dyDescent="0.2">
      <c r="A308" s="289" t="s">
        <v>257</v>
      </c>
      <c r="B308" s="289" t="s">
        <v>243</v>
      </c>
      <c r="C308" s="290" t="s">
        <v>258</v>
      </c>
      <c r="D308" s="291" t="s">
        <v>1733</v>
      </c>
      <c r="E308" s="289">
        <v>1</v>
      </c>
      <c r="F308" s="289">
        <v>30</v>
      </c>
      <c r="G308" s="292">
        <v>41</v>
      </c>
      <c r="H308" s="339"/>
      <c r="I308" s="340"/>
    </row>
    <row r="309" spans="1:17" ht="14.1" customHeight="1" x14ac:dyDescent="0.2">
      <c r="A309" s="289" t="s">
        <v>259</v>
      </c>
      <c r="B309" s="289" t="s">
        <v>200</v>
      </c>
      <c r="C309" s="290" t="s">
        <v>260</v>
      </c>
      <c r="D309" s="291" t="s">
        <v>142</v>
      </c>
      <c r="E309" s="289">
        <v>2</v>
      </c>
      <c r="F309" s="289">
        <v>25</v>
      </c>
      <c r="G309" s="292">
        <v>66</v>
      </c>
      <c r="H309" s="339"/>
      <c r="I309" s="340"/>
    </row>
    <row r="310" spans="1:17" ht="14.1" customHeight="1" x14ac:dyDescent="0.2">
      <c r="A310" s="289" t="s">
        <v>261</v>
      </c>
      <c r="B310" s="289" t="s">
        <v>200</v>
      </c>
      <c r="C310" s="290" t="s">
        <v>260</v>
      </c>
      <c r="D310" s="291" t="s">
        <v>1735</v>
      </c>
      <c r="E310" s="289">
        <v>2</v>
      </c>
      <c r="F310" s="289">
        <v>25</v>
      </c>
      <c r="G310" s="292">
        <v>50</v>
      </c>
      <c r="H310" s="339"/>
      <c r="I310" s="340"/>
    </row>
    <row r="311" spans="1:17" ht="14.1" customHeight="1" x14ac:dyDescent="0.2">
      <c r="A311" s="289" t="s">
        <v>262</v>
      </c>
      <c r="B311" s="289" t="s">
        <v>200</v>
      </c>
      <c r="C311" s="290" t="s">
        <v>260</v>
      </c>
      <c r="D311" s="291" t="s">
        <v>1733</v>
      </c>
      <c r="E311" s="289">
        <v>2</v>
      </c>
      <c r="F311" s="289">
        <v>25</v>
      </c>
      <c r="G311" s="292">
        <v>73</v>
      </c>
      <c r="H311" s="339"/>
      <c r="I311" s="340"/>
    </row>
    <row r="312" spans="1:17" ht="14.1" customHeight="1" x14ac:dyDescent="0.2">
      <c r="A312" s="289" t="s">
        <v>263</v>
      </c>
      <c r="B312" s="289" t="s">
        <v>210</v>
      </c>
      <c r="C312" s="290" t="s">
        <v>264</v>
      </c>
      <c r="D312" s="291" t="s">
        <v>1735</v>
      </c>
      <c r="E312" s="289">
        <v>2</v>
      </c>
      <c r="F312" s="289">
        <v>25</v>
      </c>
      <c r="G312" s="292">
        <v>46</v>
      </c>
      <c r="H312" s="339"/>
      <c r="I312" s="340"/>
    </row>
    <row r="313" spans="1:17" ht="14.1" customHeight="1" x14ac:dyDescent="0.2">
      <c r="A313" s="140" t="s">
        <v>265</v>
      </c>
      <c r="B313" s="140" t="s">
        <v>210</v>
      </c>
      <c r="C313" s="141" t="s">
        <v>266</v>
      </c>
      <c r="D313" s="142" t="s">
        <v>1735</v>
      </c>
      <c r="E313" s="140">
        <v>2</v>
      </c>
      <c r="F313" s="140">
        <v>25</v>
      </c>
      <c r="G313" s="143">
        <v>44</v>
      </c>
      <c r="H313" s="339"/>
      <c r="I313" s="340"/>
    </row>
    <row r="314" spans="1:17" ht="14.1" customHeight="1" x14ac:dyDescent="0.2">
      <c r="A314" s="289" t="s">
        <v>267</v>
      </c>
      <c r="B314" s="289" t="s">
        <v>210</v>
      </c>
      <c r="C314" s="290" t="s">
        <v>268</v>
      </c>
      <c r="D314" s="291" t="s">
        <v>1735</v>
      </c>
      <c r="E314" s="289">
        <v>2</v>
      </c>
      <c r="F314" s="289">
        <v>25</v>
      </c>
      <c r="G314" s="292">
        <v>43</v>
      </c>
      <c r="H314" s="339"/>
      <c r="I314" s="340"/>
    </row>
    <row r="315" spans="1:17" ht="14.1" customHeight="1" x14ac:dyDescent="0.2">
      <c r="A315" s="289" t="s">
        <v>269</v>
      </c>
      <c r="B315" s="289" t="s">
        <v>210</v>
      </c>
      <c r="C315" s="290" t="s">
        <v>270</v>
      </c>
      <c r="D315" s="291" t="s">
        <v>1735</v>
      </c>
      <c r="E315" s="289">
        <v>2</v>
      </c>
      <c r="F315" s="289">
        <v>25</v>
      </c>
      <c r="G315" s="292">
        <v>48</v>
      </c>
      <c r="H315" s="339"/>
      <c r="I315" s="340"/>
    </row>
    <row r="316" spans="1:17" ht="14.1" customHeight="1" x14ac:dyDescent="0.2">
      <c r="A316" s="289" t="s">
        <v>271</v>
      </c>
      <c r="B316" s="289" t="s">
        <v>210</v>
      </c>
      <c r="C316" s="290" t="s">
        <v>272</v>
      </c>
      <c r="D316" s="291" t="s">
        <v>1735</v>
      </c>
      <c r="E316" s="289">
        <v>2</v>
      </c>
      <c r="F316" s="289">
        <v>25</v>
      </c>
      <c r="G316" s="292">
        <v>46</v>
      </c>
      <c r="H316" s="339"/>
      <c r="I316" s="340"/>
    </row>
    <row r="317" spans="1:17" ht="14.1" customHeight="1" x14ac:dyDescent="0.2">
      <c r="A317" s="289" t="s">
        <v>273</v>
      </c>
      <c r="B317" s="289" t="s">
        <v>210</v>
      </c>
      <c r="C317" s="290" t="s">
        <v>274</v>
      </c>
      <c r="D317" s="291" t="s">
        <v>142</v>
      </c>
      <c r="E317" s="289">
        <v>2</v>
      </c>
      <c r="F317" s="289">
        <v>25</v>
      </c>
      <c r="G317" s="292">
        <v>65</v>
      </c>
      <c r="H317" s="339"/>
      <c r="I317" s="340"/>
    </row>
    <row r="318" spans="1:17" ht="14.1" customHeight="1" x14ac:dyDescent="0.2">
      <c r="A318" s="289" t="s">
        <v>275</v>
      </c>
      <c r="B318" s="289" t="s">
        <v>210</v>
      </c>
      <c r="C318" s="290" t="s">
        <v>276</v>
      </c>
      <c r="D318" s="291" t="s">
        <v>1735</v>
      </c>
      <c r="E318" s="289">
        <v>2</v>
      </c>
      <c r="F318" s="289">
        <v>25</v>
      </c>
      <c r="G318" s="292">
        <v>46</v>
      </c>
      <c r="H318" s="339"/>
      <c r="I318" s="340"/>
    </row>
    <row r="319" spans="1:17" ht="14.1" customHeight="1" x14ac:dyDescent="0.2">
      <c r="A319" s="289" t="s">
        <v>277</v>
      </c>
      <c r="B319" s="289" t="s">
        <v>210</v>
      </c>
      <c r="C319" s="290" t="s">
        <v>278</v>
      </c>
      <c r="D319" s="291" t="s">
        <v>1735</v>
      </c>
      <c r="E319" s="289">
        <v>2</v>
      </c>
      <c r="F319" s="289">
        <v>25</v>
      </c>
      <c r="G319" s="292">
        <v>45</v>
      </c>
      <c r="H319" s="339"/>
      <c r="I319" s="340"/>
    </row>
    <row r="320" spans="1:17" ht="14.1" customHeight="1" x14ac:dyDescent="0.2">
      <c r="A320" s="289" t="s">
        <v>279</v>
      </c>
      <c r="B320" s="289" t="s">
        <v>210</v>
      </c>
      <c r="C320" s="290" t="s">
        <v>280</v>
      </c>
      <c r="D320" s="291" t="s">
        <v>1735</v>
      </c>
      <c r="E320" s="289">
        <v>2</v>
      </c>
      <c r="F320" s="289">
        <v>25</v>
      </c>
      <c r="G320" s="292">
        <v>50</v>
      </c>
      <c r="H320" s="339"/>
      <c r="I320" s="340"/>
    </row>
    <row r="321" spans="1:9" ht="14.1" customHeight="1" x14ac:dyDescent="0.2">
      <c r="A321" s="289" t="s">
        <v>281</v>
      </c>
      <c r="B321" s="289" t="s">
        <v>210</v>
      </c>
      <c r="C321" s="290" t="s">
        <v>282</v>
      </c>
      <c r="D321" s="291" t="s">
        <v>1735</v>
      </c>
      <c r="E321" s="289">
        <v>2</v>
      </c>
      <c r="F321" s="289">
        <v>25</v>
      </c>
      <c r="G321" s="292">
        <v>42</v>
      </c>
      <c r="H321" s="339"/>
      <c r="I321" s="340"/>
    </row>
    <row r="322" spans="1:9" ht="14.1" customHeight="1" x14ac:dyDescent="0.2">
      <c r="A322" s="289" t="s">
        <v>283</v>
      </c>
      <c r="B322" s="289" t="s">
        <v>210</v>
      </c>
      <c r="C322" s="290" t="s">
        <v>284</v>
      </c>
      <c r="D322" s="291" t="s">
        <v>1735</v>
      </c>
      <c r="E322" s="289">
        <v>2</v>
      </c>
      <c r="F322" s="289">
        <v>25</v>
      </c>
      <c r="G322" s="292">
        <v>70</v>
      </c>
      <c r="H322" s="339"/>
      <c r="I322" s="340"/>
    </row>
    <row r="323" spans="1:9" ht="14.1" customHeight="1" x14ac:dyDescent="0.2">
      <c r="A323" s="289" t="s">
        <v>285</v>
      </c>
      <c r="B323" s="289" t="s">
        <v>243</v>
      </c>
      <c r="C323" s="290" t="s">
        <v>286</v>
      </c>
      <c r="D323" s="291" t="s">
        <v>142</v>
      </c>
      <c r="E323" s="289">
        <v>2</v>
      </c>
      <c r="F323" s="289">
        <v>30</v>
      </c>
      <c r="G323" s="292">
        <v>74</v>
      </c>
      <c r="H323" s="339"/>
      <c r="I323" s="340"/>
    </row>
    <row r="324" spans="1:9" ht="14.1" customHeight="1" x14ac:dyDescent="0.2">
      <c r="A324" s="289" t="s">
        <v>287</v>
      </c>
      <c r="B324" s="289" t="s">
        <v>246</v>
      </c>
      <c r="C324" s="290" t="s">
        <v>2047</v>
      </c>
      <c r="D324" s="291" t="s">
        <v>1735</v>
      </c>
      <c r="E324" s="289">
        <v>2</v>
      </c>
      <c r="F324" s="289">
        <v>39</v>
      </c>
      <c r="G324" s="292">
        <v>85</v>
      </c>
      <c r="H324" s="343">
        <v>40463</v>
      </c>
      <c r="I324" s="340" t="s">
        <v>2779</v>
      </c>
    </row>
    <row r="325" spans="1:9" ht="14.1" customHeight="1" x14ac:dyDescent="0.2">
      <c r="A325" s="289" t="s">
        <v>288</v>
      </c>
      <c r="B325" s="289" t="s">
        <v>249</v>
      </c>
      <c r="C325" s="290" t="s">
        <v>289</v>
      </c>
      <c r="D325" s="291" t="s">
        <v>1733</v>
      </c>
      <c r="E325" s="289">
        <v>2</v>
      </c>
      <c r="F325" s="289">
        <v>50</v>
      </c>
      <c r="G325" s="292">
        <v>114</v>
      </c>
      <c r="H325" s="339"/>
      <c r="I325" s="340"/>
    </row>
    <row r="326" spans="1:9" ht="14.1" customHeight="1" x14ac:dyDescent="0.2">
      <c r="A326" s="289" t="s">
        <v>290</v>
      </c>
      <c r="B326" s="289" t="s">
        <v>243</v>
      </c>
      <c r="C326" s="290" t="s">
        <v>286</v>
      </c>
      <c r="D326" s="291" t="s">
        <v>1735</v>
      </c>
      <c r="E326" s="289">
        <v>2</v>
      </c>
      <c r="F326" s="289">
        <v>30</v>
      </c>
      <c r="G326" s="292">
        <v>58</v>
      </c>
      <c r="H326" s="339"/>
      <c r="I326" s="340"/>
    </row>
    <row r="327" spans="1:9" ht="14.1" customHeight="1" x14ac:dyDescent="0.2">
      <c r="A327" s="289" t="s">
        <v>291</v>
      </c>
      <c r="B327" s="289" t="s">
        <v>254</v>
      </c>
      <c r="C327" s="290" t="s">
        <v>255</v>
      </c>
      <c r="D327" s="291" t="s">
        <v>1735</v>
      </c>
      <c r="E327" s="289">
        <v>2</v>
      </c>
      <c r="F327" s="289">
        <v>21</v>
      </c>
      <c r="G327" s="292">
        <v>52</v>
      </c>
      <c r="H327" s="339"/>
      <c r="I327" s="340"/>
    </row>
    <row r="328" spans="1:9" ht="14.1" customHeight="1" x14ac:dyDescent="0.2">
      <c r="A328" s="289" t="s">
        <v>292</v>
      </c>
      <c r="B328" s="289" t="s">
        <v>243</v>
      </c>
      <c r="C328" s="290" t="s">
        <v>286</v>
      </c>
      <c r="D328" s="291" t="s">
        <v>1733</v>
      </c>
      <c r="E328" s="289">
        <v>2</v>
      </c>
      <c r="F328" s="289">
        <v>30</v>
      </c>
      <c r="G328" s="292">
        <v>81</v>
      </c>
      <c r="H328" s="339"/>
      <c r="I328" s="340"/>
    </row>
    <row r="329" spans="1:9" ht="14.1" customHeight="1" x14ac:dyDescent="0.2">
      <c r="A329" s="289" t="s">
        <v>293</v>
      </c>
      <c r="B329" s="289" t="s">
        <v>200</v>
      </c>
      <c r="C329" s="290" t="s">
        <v>294</v>
      </c>
      <c r="D329" s="291" t="s">
        <v>142</v>
      </c>
      <c r="E329" s="289">
        <v>3</v>
      </c>
      <c r="F329" s="289">
        <v>25</v>
      </c>
      <c r="G329" s="292">
        <v>104</v>
      </c>
      <c r="H329" s="343">
        <v>40255</v>
      </c>
      <c r="I329" s="344" t="s">
        <v>2780</v>
      </c>
    </row>
    <row r="330" spans="1:9" ht="14.1" customHeight="1" x14ac:dyDescent="0.2">
      <c r="A330" s="289" t="s">
        <v>295</v>
      </c>
      <c r="B330" s="289" t="s">
        <v>200</v>
      </c>
      <c r="C330" s="290" t="s">
        <v>294</v>
      </c>
      <c r="D330" s="291" t="s">
        <v>1735</v>
      </c>
      <c r="E330" s="289">
        <v>3</v>
      </c>
      <c r="F330" s="289">
        <v>25</v>
      </c>
      <c r="G330" s="292">
        <v>76</v>
      </c>
      <c r="H330" s="343">
        <v>40255</v>
      </c>
      <c r="I330" s="340" t="s">
        <v>2781</v>
      </c>
    </row>
    <row r="331" spans="1:9" ht="14.1" customHeight="1" x14ac:dyDescent="0.2">
      <c r="A331" s="289" t="s">
        <v>296</v>
      </c>
      <c r="B331" s="289" t="s">
        <v>200</v>
      </c>
      <c r="C331" s="290" t="s">
        <v>297</v>
      </c>
      <c r="D331" s="291" t="s">
        <v>1733</v>
      </c>
      <c r="E331" s="289">
        <v>3</v>
      </c>
      <c r="F331" s="289">
        <v>25</v>
      </c>
      <c r="G331" s="292">
        <v>115</v>
      </c>
      <c r="H331" s="339"/>
      <c r="I331" s="340"/>
    </row>
    <row r="332" spans="1:9" ht="14.1" customHeight="1" x14ac:dyDescent="0.2">
      <c r="A332" s="289" t="s">
        <v>298</v>
      </c>
      <c r="B332" s="289" t="s">
        <v>210</v>
      </c>
      <c r="C332" s="290" t="s">
        <v>299</v>
      </c>
      <c r="D332" s="291" t="s">
        <v>1735</v>
      </c>
      <c r="E332" s="289">
        <v>3</v>
      </c>
      <c r="F332" s="289">
        <v>25</v>
      </c>
      <c r="G332" s="292">
        <v>67</v>
      </c>
      <c r="H332" s="339"/>
      <c r="I332" s="340"/>
    </row>
    <row r="333" spans="1:9" ht="14.1" customHeight="1" x14ac:dyDescent="0.2">
      <c r="A333" s="289" t="s">
        <v>300</v>
      </c>
      <c r="B333" s="289" t="s">
        <v>210</v>
      </c>
      <c r="C333" s="290" t="s">
        <v>301</v>
      </c>
      <c r="D333" s="291" t="s">
        <v>1735</v>
      </c>
      <c r="E333" s="289">
        <v>3</v>
      </c>
      <c r="F333" s="289">
        <v>25</v>
      </c>
      <c r="G333" s="292">
        <v>66</v>
      </c>
      <c r="H333" s="339"/>
      <c r="I333" s="340"/>
    </row>
    <row r="334" spans="1:9" ht="14.1" customHeight="1" x14ac:dyDescent="0.2">
      <c r="A334" s="289" t="s">
        <v>302</v>
      </c>
      <c r="B334" s="289" t="s">
        <v>210</v>
      </c>
      <c r="C334" s="290" t="s">
        <v>303</v>
      </c>
      <c r="D334" s="291" t="s">
        <v>1735</v>
      </c>
      <c r="E334" s="289">
        <v>3</v>
      </c>
      <c r="F334" s="289">
        <v>25</v>
      </c>
      <c r="G334" s="292">
        <v>72</v>
      </c>
      <c r="H334" s="339"/>
      <c r="I334" s="340"/>
    </row>
    <row r="335" spans="1:9" ht="14.1" customHeight="1" x14ac:dyDescent="0.2">
      <c r="A335" s="289" t="s">
        <v>304</v>
      </c>
      <c r="B335" s="289" t="s">
        <v>210</v>
      </c>
      <c r="C335" s="290" t="s">
        <v>305</v>
      </c>
      <c r="D335" s="291" t="s">
        <v>1735</v>
      </c>
      <c r="E335" s="289">
        <v>3</v>
      </c>
      <c r="F335" s="289">
        <v>25</v>
      </c>
      <c r="G335" s="292">
        <v>62</v>
      </c>
      <c r="H335" s="339"/>
      <c r="I335" s="340"/>
    </row>
    <row r="336" spans="1:9" ht="14.1" customHeight="1" x14ac:dyDescent="0.2">
      <c r="A336" s="289" t="s">
        <v>306</v>
      </c>
      <c r="B336" s="289" t="s">
        <v>243</v>
      </c>
      <c r="C336" s="290" t="s">
        <v>307</v>
      </c>
      <c r="D336" s="291" t="s">
        <v>142</v>
      </c>
      <c r="E336" s="289">
        <v>3</v>
      </c>
      <c r="F336" s="289">
        <v>30</v>
      </c>
      <c r="G336" s="292">
        <v>120</v>
      </c>
      <c r="H336" s="339"/>
      <c r="I336" s="340"/>
    </row>
    <row r="337" spans="1:9" ht="14.1" customHeight="1" x14ac:dyDescent="0.2">
      <c r="A337" s="289" t="s">
        <v>308</v>
      </c>
      <c r="B337" s="289" t="s">
        <v>243</v>
      </c>
      <c r="C337" s="290" t="s">
        <v>309</v>
      </c>
      <c r="D337" s="291" t="s">
        <v>1733</v>
      </c>
      <c r="E337" s="289">
        <v>3</v>
      </c>
      <c r="F337" s="289">
        <v>30</v>
      </c>
      <c r="G337" s="292">
        <v>127</v>
      </c>
      <c r="H337" s="339"/>
      <c r="I337" s="340"/>
    </row>
    <row r="338" spans="1:9" ht="14.1" customHeight="1" x14ac:dyDescent="0.2">
      <c r="A338" s="289" t="s">
        <v>310</v>
      </c>
      <c r="B338" s="289" t="s">
        <v>200</v>
      </c>
      <c r="C338" s="290" t="s">
        <v>311</v>
      </c>
      <c r="D338" s="291" t="s">
        <v>142</v>
      </c>
      <c r="E338" s="289">
        <v>4</v>
      </c>
      <c r="F338" s="289">
        <v>25</v>
      </c>
      <c r="G338" s="292">
        <v>132</v>
      </c>
      <c r="H338" s="343">
        <v>40255</v>
      </c>
      <c r="I338" s="344" t="s">
        <v>2782</v>
      </c>
    </row>
    <row r="339" spans="1:9" ht="14.1" customHeight="1" x14ac:dyDescent="0.2">
      <c r="A339" s="289" t="s">
        <v>312</v>
      </c>
      <c r="B339" s="289" t="s">
        <v>200</v>
      </c>
      <c r="C339" s="290" t="s">
        <v>311</v>
      </c>
      <c r="D339" s="291" t="s">
        <v>1735</v>
      </c>
      <c r="E339" s="289">
        <v>4</v>
      </c>
      <c r="F339" s="289">
        <v>25</v>
      </c>
      <c r="G339" s="292">
        <v>100</v>
      </c>
      <c r="H339" s="343">
        <v>40255</v>
      </c>
      <c r="I339" s="340" t="s">
        <v>2783</v>
      </c>
    </row>
    <row r="340" spans="1:9" ht="14.1" customHeight="1" x14ac:dyDescent="0.2">
      <c r="A340" s="289" t="s">
        <v>313</v>
      </c>
      <c r="B340" s="289" t="s">
        <v>210</v>
      </c>
      <c r="C340" s="290" t="s">
        <v>314</v>
      </c>
      <c r="D340" s="291" t="s">
        <v>1735</v>
      </c>
      <c r="E340" s="289">
        <v>4</v>
      </c>
      <c r="F340" s="289">
        <v>25</v>
      </c>
      <c r="G340" s="292">
        <v>87</v>
      </c>
      <c r="H340" s="339"/>
      <c r="I340" s="340"/>
    </row>
    <row r="341" spans="1:9" ht="14.1" customHeight="1" x14ac:dyDescent="0.2">
      <c r="A341" s="289" t="s">
        <v>315</v>
      </c>
      <c r="B341" s="289" t="s">
        <v>210</v>
      </c>
      <c r="C341" s="290" t="s">
        <v>316</v>
      </c>
      <c r="D341" s="291" t="s">
        <v>1735</v>
      </c>
      <c r="E341" s="289">
        <v>4</v>
      </c>
      <c r="F341" s="289">
        <v>25</v>
      </c>
      <c r="G341" s="292">
        <v>86</v>
      </c>
      <c r="H341" s="339"/>
      <c r="I341" s="340"/>
    </row>
    <row r="342" spans="1:9" ht="14.1" customHeight="1" x14ac:dyDescent="0.2">
      <c r="A342" s="289" t="s">
        <v>317</v>
      </c>
      <c r="B342" s="289" t="s">
        <v>210</v>
      </c>
      <c r="C342" s="290" t="s">
        <v>318</v>
      </c>
      <c r="D342" s="291" t="s">
        <v>1735</v>
      </c>
      <c r="E342" s="289">
        <v>4</v>
      </c>
      <c r="F342" s="289">
        <v>25</v>
      </c>
      <c r="G342" s="292">
        <v>89</v>
      </c>
      <c r="H342" s="339"/>
      <c r="I342" s="340"/>
    </row>
    <row r="343" spans="1:9" ht="14.1" customHeight="1" x14ac:dyDescent="0.2">
      <c r="A343" s="289" t="s">
        <v>319</v>
      </c>
      <c r="B343" s="289" t="s">
        <v>210</v>
      </c>
      <c r="C343" s="290" t="s">
        <v>320</v>
      </c>
      <c r="D343" s="291" t="s">
        <v>1735</v>
      </c>
      <c r="E343" s="289">
        <v>4</v>
      </c>
      <c r="F343" s="289">
        <v>25</v>
      </c>
      <c r="G343" s="292">
        <v>84</v>
      </c>
      <c r="H343" s="339"/>
      <c r="I343" s="340"/>
    </row>
    <row r="344" spans="1:9" ht="14.1" customHeight="1" x14ac:dyDescent="0.2">
      <c r="A344" s="289" t="s">
        <v>321</v>
      </c>
      <c r="B344" s="289" t="s">
        <v>243</v>
      </c>
      <c r="C344" s="290" t="s">
        <v>322</v>
      </c>
      <c r="D344" s="291" t="s">
        <v>142</v>
      </c>
      <c r="E344" s="289">
        <v>4</v>
      </c>
      <c r="F344" s="289">
        <v>30</v>
      </c>
      <c r="G344" s="292">
        <v>148</v>
      </c>
      <c r="H344" s="339"/>
      <c r="I344" s="340"/>
    </row>
    <row r="345" spans="1:9" ht="14.1" customHeight="1" x14ac:dyDescent="0.2">
      <c r="A345" s="289" t="s">
        <v>323</v>
      </c>
      <c r="B345" s="289" t="s">
        <v>243</v>
      </c>
      <c r="C345" s="290" t="s">
        <v>322</v>
      </c>
      <c r="D345" s="291" t="s">
        <v>1735</v>
      </c>
      <c r="E345" s="289">
        <v>4</v>
      </c>
      <c r="F345" s="289">
        <v>30</v>
      </c>
      <c r="G345" s="292">
        <v>116</v>
      </c>
      <c r="H345" s="339"/>
      <c r="I345" s="340"/>
    </row>
    <row r="346" spans="1:9" ht="14.1" customHeight="1" x14ac:dyDescent="0.2">
      <c r="A346" s="289" t="s">
        <v>324</v>
      </c>
      <c r="B346" s="289" t="s">
        <v>243</v>
      </c>
      <c r="C346" s="290" t="s">
        <v>322</v>
      </c>
      <c r="D346" s="291" t="s">
        <v>1733</v>
      </c>
      <c r="E346" s="289">
        <v>4</v>
      </c>
      <c r="F346" s="289">
        <v>30</v>
      </c>
      <c r="G346" s="292">
        <v>162</v>
      </c>
      <c r="H346" s="339"/>
      <c r="I346" s="340"/>
    </row>
    <row r="347" spans="1:9" ht="14.1" customHeight="1" x14ac:dyDescent="0.2">
      <c r="A347" s="289" t="s">
        <v>325</v>
      </c>
      <c r="B347" s="289" t="s">
        <v>200</v>
      </c>
      <c r="C347" s="290" t="s">
        <v>326</v>
      </c>
      <c r="D347" s="291" t="s">
        <v>142</v>
      </c>
      <c r="E347" s="289">
        <v>6</v>
      </c>
      <c r="F347" s="289">
        <v>25</v>
      </c>
      <c r="G347" s="292">
        <v>198</v>
      </c>
      <c r="H347" s="339"/>
      <c r="I347" s="340"/>
    </row>
    <row r="348" spans="1:9" ht="14.1" customHeight="1" x14ac:dyDescent="0.2">
      <c r="A348" s="289" t="s">
        <v>327</v>
      </c>
      <c r="B348" s="289" t="s">
        <v>210</v>
      </c>
      <c r="C348" s="290" t="s">
        <v>328</v>
      </c>
      <c r="D348" s="291" t="s">
        <v>1735</v>
      </c>
      <c r="E348" s="289">
        <v>6</v>
      </c>
      <c r="F348" s="289">
        <v>25</v>
      </c>
      <c r="G348" s="292">
        <v>134</v>
      </c>
      <c r="H348" s="339"/>
      <c r="I348" s="340"/>
    </row>
    <row r="349" spans="1:9" ht="14.1" customHeight="1" x14ac:dyDescent="0.2">
      <c r="A349" s="289" t="s">
        <v>329</v>
      </c>
      <c r="B349" s="289" t="s">
        <v>243</v>
      </c>
      <c r="C349" s="290" t="s">
        <v>330</v>
      </c>
      <c r="D349" s="291" t="s">
        <v>142</v>
      </c>
      <c r="E349" s="289">
        <v>6</v>
      </c>
      <c r="F349" s="289">
        <v>30</v>
      </c>
      <c r="G349" s="292">
        <v>238</v>
      </c>
      <c r="H349" s="339"/>
      <c r="I349" s="340"/>
    </row>
    <row r="350" spans="1:9" ht="14.1" customHeight="1" x14ac:dyDescent="0.2">
      <c r="A350" s="289" t="s">
        <v>331</v>
      </c>
      <c r="B350" s="289" t="s">
        <v>332</v>
      </c>
      <c r="C350" s="290" t="s">
        <v>333</v>
      </c>
      <c r="D350" s="291" t="s">
        <v>142</v>
      </c>
      <c r="E350" s="289">
        <v>0</v>
      </c>
      <c r="F350" s="289">
        <v>0</v>
      </c>
      <c r="G350" s="292">
        <v>4</v>
      </c>
      <c r="H350" s="339"/>
      <c r="I350" s="340"/>
    </row>
    <row r="351" spans="1:9" ht="14.1" customHeight="1" x14ac:dyDescent="0.2">
      <c r="A351" s="289" t="s">
        <v>334</v>
      </c>
      <c r="B351" s="289" t="s">
        <v>332</v>
      </c>
      <c r="C351" s="290" t="s">
        <v>335</v>
      </c>
      <c r="D351" s="291" t="s">
        <v>142</v>
      </c>
      <c r="E351" s="289">
        <v>0</v>
      </c>
      <c r="F351" s="289">
        <v>0</v>
      </c>
      <c r="G351" s="292">
        <v>8</v>
      </c>
      <c r="H351" s="339"/>
      <c r="I351" s="340"/>
    </row>
    <row r="352" spans="1:9" ht="14.1" customHeight="1" x14ac:dyDescent="0.2">
      <c r="A352" s="289" t="s">
        <v>336</v>
      </c>
      <c r="B352" s="289" t="s">
        <v>337</v>
      </c>
      <c r="C352" s="290" t="s">
        <v>338</v>
      </c>
      <c r="D352" s="291" t="s">
        <v>142</v>
      </c>
      <c r="E352" s="289">
        <v>1</v>
      </c>
      <c r="F352" s="289">
        <v>34</v>
      </c>
      <c r="G352" s="292">
        <v>43</v>
      </c>
      <c r="H352" s="339"/>
      <c r="I352" s="340"/>
    </row>
    <row r="353" spans="1:9" ht="14.1" customHeight="1" x14ac:dyDescent="0.2">
      <c r="A353" s="289" t="s">
        <v>339</v>
      </c>
      <c r="B353" s="289" t="s">
        <v>337</v>
      </c>
      <c r="C353" s="290" t="s">
        <v>340</v>
      </c>
      <c r="D353" s="291" t="s">
        <v>142</v>
      </c>
      <c r="E353" s="289">
        <v>1</v>
      </c>
      <c r="F353" s="289">
        <v>34</v>
      </c>
      <c r="G353" s="292">
        <v>43</v>
      </c>
      <c r="H353" s="339"/>
      <c r="I353" s="340"/>
    </row>
    <row r="354" spans="1:9" ht="14.1" customHeight="1" x14ac:dyDescent="0.2">
      <c r="A354" s="289" t="s">
        <v>341</v>
      </c>
      <c r="B354" s="289" t="s">
        <v>337</v>
      </c>
      <c r="C354" s="290" t="s">
        <v>342</v>
      </c>
      <c r="D354" s="291" t="s">
        <v>142</v>
      </c>
      <c r="E354" s="289">
        <v>1</v>
      </c>
      <c r="F354" s="289">
        <v>34</v>
      </c>
      <c r="G354" s="292">
        <v>36</v>
      </c>
      <c r="H354" s="339"/>
      <c r="I354" s="340"/>
    </row>
    <row r="355" spans="1:9" ht="14.1" customHeight="1" x14ac:dyDescent="0.2">
      <c r="A355" s="289" t="s">
        <v>343</v>
      </c>
      <c r="B355" s="289" t="s">
        <v>344</v>
      </c>
      <c r="C355" s="290" t="s">
        <v>345</v>
      </c>
      <c r="D355" s="291" t="s">
        <v>1733</v>
      </c>
      <c r="E355" s="289">
        <v>1</v>
      </c>
      <c r="F355" s="289">
        <v>55</v>
      </c>
      <c r="G355" s="292">
        <v>80</v>
      </c>
      <c r="H355" s="339"/>
      <c r="I355" s="340"/>
    </row>
    <row r="356" spans="1:9" ht="14.1" customHeight="1" x14ac:dyDescent="0.2">
      <c r="A356" s="289" t="s">
        <v>346</v>
      </c>
      <c r="B356" s="289" t="s">
        <v>347</v>
      </c>
      <c r="C356" s="290" t="s">
        <v>348</v>
      </c>
      <c r="D356" s="291" t="s">
        <v>1733</v>
      </c>
      <c r="E356" s="289">
        <v>1</v>
      </c>
      <c r="F356" s="289">
        <v>30</v>
      </c>
      <c r="G356" s="292">
        <v>51</v>
      </c>
      <c r="H356" s="339"/>
      <c r="I356" s="340"/>
    </row>
    <row r="357" spans="1:9" ht="14.1" customHeight="1" x14ac:dyDescent="0.2">
      <c r="A357" s="289" t="s">
        <v>349</v>
      </c>
      <c r="B357" s="289" t="s">
        <v>337</v>
      </c>
      <c r="C357" s="290" t="s">
        <v>350</v>
      </c>
      <c r="D357" s="291" t="s">
        <v>1735</v>
      </c>
      <c r="E357" s="289">
        <v>1</v>
      </c>
      <c r="F357" s="289">
        <v>34</v>
      </c>
      <c r="G357" s="292">
        <v>32</v>
      </c>
      <c r="H357" s="339"/>
      <c r="I357" s="340"/>
    </row>
    <row r="358" spans="1:9" ht="14.1" customHeight="1" x14ac:dyDescent="0.2">
      <c r="A358" s="289" t="s">
        <v>351</v>
      </c>
      <c r="B358" s="289" t="s">
        <v>337</v>
      </c>
      <c r="C358" s="290" t="s">
        <v>352</v>
      </c>
      <c r="D358" s="291" t="s">
        <v>1735</v>
      </c>
      <c r="E358" s="289">
        <v>1</v>
      </c>
      <c r="F358" s="289">
        <v>34</v>
      </c>
      <c r="G358" s="292">
        <v>32</v>
      </c>
      <c r="H358" s="339"/>
      <c r="I358" s="340"/>
    </row>
    <row r="359" spans="1:9" ht="14.1" customHeight="1" x14ac:dyDescent="0.2">
      <c r="A359" s="289" t="s">
        <v>353</v>
      </c>
      <c r="B359" s="289" t="s">
        <v>337</v>
      </c>
      <c r="C359" s="290" t="s">
        <v>338</v>
      </c>
      <c r="D359" s="291" t="s">
        <v>1733</v>
      </c>
      <c r="E359" s="289">
        <v>1</v>
      </c>
      <c r="F359" s="289">
        <v>34</v>
      </c>
      <c r="G359" s="292">
        <v>50</v>
      </c>
      <c r="H359" s="339"/>
      <c r="I359" s="340"/>
    </row>
    <row r="360" spans="1:9" ht="14.1" customHeight="1" x14ac:dyDescent="0.2">
      <c r="A360" s="289" t="s">
        <v>354</v>
      </c>
      <c r="B360" s="289" t="s">
        <v>355</v>
      </c>
      <c r="C360" s="290" t="s">
        <v>356</v>
      </c>
      <c r="D360" s="291" t="s">
        <v>1733</v>
      </c>
      <c r="E360" s="289">
        <v>1</v>
      </c>
      <c r="F360" s="289"/>
      <c r="G360" s="292">
        <v>123</v>
      </c>
      <c r="H360" s="339"/>
      <c r="I360" s="340"/>
    </row>
    <row r="361" spans="1:9" ht="14.1" customHeight="1" x14ac:dyDescent="0.2">
      <c r="A361" s="289" t="s">
        <v>357</v>
      </c>
      <c r="B361" s="289" t="s">
        <v>358</v>
      </c>
      <c r="C361" s="290" t="s">
        <v>359</v>
      </c>
      <c r="D361" s="289" t="s">
        <v>1735</v>
      </c>
      <c r="E361" s="289">
        <v>1</v>
      </c>
      <c r="F361" s="289">
        <v>25</v>
      </c>
      <c r="G361" s="144">
        <v>25</v>
      </c>
      <c r="H361" s="339"/>
      <c r="I361" s="340"/>
    </row>
    <row r="362" spans="1:9" ht="14.1" customHeight="1" x14ac:dyDescent="0.2">
      <c r="A362" s="289" t="s">
        <v>360</v>
      </c>
      <c r="B362" s="289" t="s">
        <v>358</v>
      </c>
      <c r="C362" s="290" t="s">
        <v>361</v>
      </c>
      <c r="D362" s="289" t="s">
        <v>1735</v>
      </c>
      <c r="E362" s="289">
        <v>1</v>
      </c>
      <c r="F362" s="289">
        <v>25</v>
      </c>
      <c r="G362" s="144">
        <v>19</v>
      </c>
      <c r="H362" s="339"/>
      <c r="I362" s="340"/>
    </row>
    <row r="363" spans="1:9" ht="14.1" customHeight="1" x14ac:dyDescent="0.2">
      <c r="A363" s="289" t="s">
        <v>362</v>
      </c>
      <c r="B363" s="289" t="s">
        <v>358</v>
      </c>
      <c r="C363" s="290" t="s">
        <v>363</v>
      </c>
      <c r="D363" s="289" t="s">
        <v>1735</v>
      </c>
      <c r="E363" s="289">
        <v>1</v>
      </c>
      <c r="F363" s="289">
        <v>25</v>
      </c>
      <c r="G363" s="144">
        <v>20</v>
      </c>
      <c r="H363" s="339"/>
      <c r="I363" s="340"/>
    </row>
    <row r="364" spans="1:9" ht="14.1" customHeight="1" x14ac:dyDescent="0.2">
      <c r="A364" s="289" t="s">
        <v>364</v>
      </c>
      <c r="B364" s="289" t="s">
        <v>365</v>
      </c>
      <c r="C364" s="290" t="s">
        <v>366</v>
      </c>
      <c r="D364" s="291" t="s">
        <v>1735</v>
      </c>
      <c r="E364" s="289">
        <v>1</v>
      </c>
      <c r="F364" s="289">
        <v>32</v>
      </c>
      <c r="G364" s="292">
        <v>31</v>
      </c>
      <c r="H364" s="339"/>
      <c r="I364" s="340"/>
    </row>
    <row r="365" spans="1:9" ht="14.1" customHeight="1" x14ac:dyDescent="0.2">
      <c r="A365" s="289" t="s">
        <v>367</v>
      </c>
      <c r="B365" s="289" t="s">
        <v>368</v>
      </c>
      <c r="C365" s="290" t="s">
        <v>369</v>
      </c>
      <c r="D365" s="291" t="s">
        <v>1735</v>
      </c>
      <c r="E365" s="289">
        <v>1</v>
      </c>
      <c r="F365" s="289">
        <v>30</v>
      </c>
      <c r="G365" s="292">
        <v>28</v>
      </c>
      <c r="H365" s="339"/>
      <c r="I365" s="340"/>
    </row>
    <row r="366" spans="1:9" ht="14.1" customHeight="1" x14ac:dyDescent="0.2">
      <c r="A366" s="289" t="s">
        <v>370</v>
      </c>
      <c r="B366" s="289" t="s">
        <v>368</v>
      </c>
      <c r="C366" s="290" t="s">
        <v>371</v>
      </c>
      <c r="D366" s="291" t="s">
        <v>1735</v>
      </c>
      <c r="E366" s="289">
        <v>1</v>
      </c>
      <c r="F366" s="289">
        <v>30</v>
      </c>
      <c r="G366" s="292">
        <v>27</v>
      </c>
      <c r="H366" s="339"/>
      <c r="I366" s="340"/>
    </row>
    <row r="367" spans="1:9" ht="14.1" customHeight="1" x14ac:dyDescent="0.2">
      <c r="A367" s="289" t="s">
        <v>372</v>
      </c>
      <c r="B367" s="289" t="s">
        <v>368</v>
      </c>
      <c r="C367" s="290" t="s">
        <v>373</v>
      </c>
      <c r="D367" s="291" t="s">
        <v>1735</v>
      </c>
      <c r="E367" s="289">
        <v>1</v>
      </c>
      <c r="F367" s="289">
        <v>30</v>
      </c>
      <c r="G367" s="292">
        <v>27</v>
      </c>
      <c r="H367" s="339"/>
      <c r="I367" s="340"/>
    </row>
    <row r="368" spans="1:9" ht="14.1" customHeight="1" x14ac:dyDescent="0.2">
      <c r="A368" s="289" t="s">
        <v>374</v>
      </c>
      <c r="B368" s="289" t="s">
        <v>368</v>
      </c>
      <c r="C368" s="290" t="s">
        <v>375</v>
      </c>
      <c r="D368" s="291" t="s">
        <v>1735</v>
      </c>
      <c r="E368" s="289">
        <v>1</v>
      </c>
      <c r="F368" s="289">
        <v>30</v>
      </c>
      <c r="G368" s="292">
        <v>26</v>
      </c>
      <c r="H368" s="339"/>
      <c r="I368" s="340"/>
    </row>
    <row r="369" spans="1:17" ht="14.1" customHeight="1" x14ac:dyDescent="0.2">
      <c r="A369" s="289" t="s">
        <v>376</v>
      </c>
      <c r="B369" s="289" t="s">
        <v>368</v>
      </c>
      <c r="C369" s="290" t="s">
        <v>377</v>
      </c>
      <c r="D369" s="291" t="s">
        <v>1735</v>
      </c>
      <c r="E369" s="289">
        <v>1</v>
      </c>
      <c r="F369" s="289">
        <v>30</v>
      </c>
      <c r="G369" s="292">
        <v>25</v>
      </c>
      <c r="H369" s="339"/>
      <c r="I369" s="340"/>
    </row>
    <row r="370" spans="1:17" ht="14.1" customHeight="1" x14ac:dyDescent="0.2">
      <c r="A370" s="289" t="s">
        <v>378</v>
      </c>
      <c r="B370" s="289" t="s">
        <v>368</v>
      </c>
      <c r="C370" s="290" t="s">
        <v>379</v>
      </c>
      <c r="D370" s="291" t="s">
        <v>1735</v>
      </c>
      <c r="E370" s="289">
        <v>1</v>
      </c>
      <c r="F370" s="289">
        <v>30</v>
      </c>
      <c r="G370" s="292">
        <v>24</v>
      </c>
      <c r="H370" s="339"/>
      <c r="I370" s="340"/>
    </row>
    <row r="371" spans="1:17" ht="14.1" customHeight="1" x14ac:dyDescent="0.2">
      <c r="A371" s="289" t="s">
        <v>380</v>
      </c>
      <c r="B371" s="289" t="s">
        <v>368</v>
      </c>
      <c r="C371" s="290" t="s">
        <v>381</v>
      </c>
      <c r="D371" s="291" t="s">
        <v>1735</v>
      </c>
      <c r="E371" s="289">
        <v>1</v>
      </c>
      <c r="F371" s="289">
        <v>30</v>
      </c>
      <c r="G371" s="292">
        <v>24</v>
      </c>
      <c r="H371" s="339"/>
      <c r="I371" s="340"/>
    </row>
    <row r="372" spans="1:17" ht="14.1" customHeight="1" x14ac:dyDescent="0.2">
      <c r="A372" s="140" t="s">
        <v>382</v>
      </c>
      <c r="B372" s="289" t="s">
        <v>368</v>
      </c>
      <c r="C372" s="141" t="s">
        <v>383</v>
      </c>
      <c r="D372" s="142" t="s">
        <v>1735</v>
      </c>
      <c r="E372" s="140">
        <v>1</v>
      </c>
      <c r="F372" s="140">
        <v>30</v>
      </c>
      <c r="G372" s="143">
        <v>23</v>
      </c>
      <c r="H372" s="339"/>
      <c r="I372" s="340"/>
    </row>
    <row r="373" spans="1:17" ht="14.1" customHeight="1" x14ac:dyDescent="0.2">
      <c r="A373" s="289" t="s">
        <v>384</v>
      </c>
      <c r="B373" s="289" t="s">
        <v>368</v>
      </c>
      <c r="C373" s="290" t="s">
        <v>385</v>
      </c>
      <c r="D373" s="291" t="s">
        <v>1735</v>
      </c>
      <c r="E373" s="289">
        <v>1</v>
      </c>
      <c r="F373" s="289">
        <v>30</v>
      </c>
      <c r="G373" s="292">
        <v>37</v>
      </c>
      <c r="H373" s="339"/>
      <c r="I373" s="340"/>
    </row>
    <row r="374" spans="1:17" ht="14.1" customHeight="1" x14ac:dyDescent="0.2">
      <c r="A374" s="289" t="s">
        <v>386</v>
      </c>
      <c r="B374" s="289" t="s">
        <v>368</v>
      </c>
      <c r="C374" s="290" t="s">
        <v>387</v>
      </c>
      <c r="D374" s="291" t="s">
        <v>1735</v>
      </c>
      <c r="E374" s="289">
        <v>1</v>
      </c>
      <c r="F374" s="289">
        <v>30</v>
      </c>
      <c r="G374" s="292">
        <v>36</v>
      </c>
      <c r="H374" s="339"/>
      <c r="I374" s="340"/>
    </row>
    <row r="375" spans="1:17" ht="14.1" customHeight="1" x14ac:dyDescent="0.2">
      <c r="A375" s="289" t="s">
        <v>388</v>
      </c>
      <c r="B375" s="289" t="s">
        <v>368</v>
      </c>
      <c r="C375" s="290" t="s">
        <v>389</v>
      </c>
      <c r="D375" s="291" t="s">
        <v>1735</v>
      </c>
      <c r="E375" s="289">
        <v>1</v>
      </c>
      <c r="F375" s="289">
        <v>30</v>
      </c>
      <c r="G375" s="292">
        <v>36</v>
      </c>
      <c r="H375" s="339"/>
      <c r="I375" s="340"/>
    </row>
    <row r="376" spans="1:17" ht="14.1" customHeight="1" x14ac:dyDescent="0.2">
      <c r="A376" s="289" t="s">
        <v>390</v>
      </c>
      <c r="B376" s="289" t="s">
        <v>391</v>
      </c>
      <c r="C376" s="290" t="s">
        <v>369</v>
      </c>
      <c r="D376" s="291" t="s">
        <v>1735</v>
      </c>
      <c r="E376" s="289">
        <v>1</v>
      </c>
      <c r="F376" s="289">
        <v>28</v>
      </c>
      <c r="G376" s="292">
        <v>26</v>
      </c>
      <c r="H376" s="339"/>
      <c r="I376" s="340"/>
    </row>
    <row r="377" spans="1:17" ht="14.1" customHeight="1" x14ac:dyDescent="0.2">
      <c r="A377" s="289" t="s">
        <v>392</v>
      </c>
      <c r="B377" s="289" t="s">
        <v>391</v>
      </c>
      <c r="C377" s="290" t="s">
        <v>371</v>
      </c>
      <c r="D377" s="291" t="s">
        <v>1735</v>
      </c>
      <c r="E377" s="289">
        <v>1</v>
      </c>
      <c r="F377" s="289">
        <v>28</v>
      </c>
      <c r="G377" s="292">
        <v>25</v>
      </c>
      <c r="H377" s="339"/>
      <c r="I377" s="340"/>
    </row>
    <row r="378" spans="1:17" ht="14.1" customHeight="1" x14ac:dyDescent="0.2">
      <c r="A378" s="289" t="s">
        <v>393</v>
      </c>
      <c r="B378" s="289" t="s">
        <v>391</v>
      </c>
      <c r="C378" s="290" t="s">
        <v>373</v>
      </c>
      <c r="D378" s="291" t="s">
        <v>1735</v>
      </c>
      <c r="E378" s="289">
        <v>1</v>
      </c>
      <c r="F378" s="289">
        <v>28</v>
      </c>
      <c r="G378" s="292">
        <v>25</v>
      </c>
      <c r="H378" s="339"/>
      <c r="I378" s="340"/>
    </row>
    <row r="379" spans="1:17" s="22" customFormat="1" ht="14.1" customHeight="1" x14ac:dyDescent="0.2">
      <c r="A379" s="289" t="s">
        <v>394</v>
      </c>
      <c r="B379" s="289" t="s">
        <v>391</v>
      </c>
      <c r="C379" s="290" t="s">
        <v>375</v>
      </c>
      <c r="D379" s="291" t="s">
        <v>1735</v>
      </c>
      <c r="E379" s="289">
        <v>1</v>
      </c>
      <c r="F379" s="289">
        <v>28</v>
      </c>
      <c r="G379" s="292">
        <v>24</v>
      </c>
      <c r="H379" s="339"/>
      <c r="I379" s="340"/>
      <c r="J379" s="353"/>
      <c r="K379" s="353"/>
      <c r="L379" s="353"/>
      <c r="M379" s="353"/>
      <c r="N379" s="353"/>
      <c r="O379" s="353"/>
      <c r="P379" s="353"/>
      <c r="Q379" s="353"/>
    </row>
    <row r="380" spans="1:17" s="22" customFormat="1" ht="14.1" customHeight="1" x14ac:dyDescent="0.2">
      <c r="A380" s="289" t="s">
        <v>395</v>
      </c>
      <c r="B380" s="289" t="s">
        <v>391</v>
      </c>
      <c r="C380" s="290" t="s">
        <v>377</v>
      </c>
      <c r="D380" s="291" t="s">
        <v>1735</v>
      </c>
      <c r="E380" s="289">
        <v>1</v>
      </c>
      <c r="F380" s="289">
        <v>28</v>
      </c>
      <c r="G380" s="292">
        <v>23</v>
      </c>
      <c r="H380" s="339"/>
      <c r="I380" s="340"/>
      <c r="J380" s="353"/>
      <c r="K380" s="353"/>
      <c r="L380" s="353"/>
      <c r="M380" s="353"/>
      <c r="N380" s="353"/>
      <c r="O380" s="353"/>
      <c r="P380" s="353"/>
      <c r="Q380" s="353"/>
    </row>
    <row r="381" spans="1:17" s="22" customFormat="1" ht="14.1" customHeight="1" x14ac:dyDescent="0.2">
      <c r="A381" s="289" t="s">
        <v>396</v>
      </c>
      <c r="B381" s="289" t="s">
        <v>391</v>
      </c>
      <c r="C381" s="290" t="s">
        <v>379</v>
      </c>
      <c r="D381" s="291" t="s">
        <v>1735</v>
      </c>
      <c r="E381" s="289">
        <v>1</v>
      </c>
      <c r="F381" s="289">
        <v>28</v>
      </c>
      <c r="G381" s="292">
        <v>22</v>
      </c>
      <c r="H381" s="339"/>
      <c r="I381" s="340"/>
      <c r="J381" s="353"/>
      <c r="K381" s="353"/>
      <c r="L381" s="353"/>
      <c r="M381" s="353"/>
      <c r="N381" s="353"/>
      <c r="O381" s="353"/>
      <c r="P381" s="353"/>
      <c r="Q381" s="353"/>
    </row>
    <row r="382" spans="1:17" s="22" customFormat="1" ht="14.1" customHeight="1" x14ac:dyDescent="0.2">
      <c r="A382" s="289" t="s">
        <v>397</v>
      </c>
      <c r="B382" s="289" t="s">
        <v>391</v>
      </c>
      <c r="C382" s="290" t="s">
        <v>381</v>
      </c>
      <c r="D382" s="291" t="s">
        <v>1735</v>
      </c>
      <c r="E382" s="289">
        <v>1</v>
      </c>
      <c r="F382" s="289">
        <v>28</v>
      </c>
      <c r="G382" s="292">
        <v>22</v>
      </c>
      <c r="H382" s="339"/>
      <c r="I382" s="340"/>
      <c r="J382" s="353"/>
      <c r="K382" s="353"/>
      <c r="L382" s="353"/>
      <c r="M382" s="353"/>
      <c r="N382" s="353"/>
      <c r="O382" s="353"/>
      <c r="P382" s="353"/>
      <c r="Q382" s="353"/>
    </row>
    <row r="383" spans="1:17" s="22" customFormat="1" ht="14.1" customHeight="1" x14ac:dyDescent="0.2">
      <c r="A383" s="140" t="s">
        <v>398</v>
      </c>
      <c r="B383" s="289" t="s">
        <v>391</v>
      </c>
      <c r="C383" s="141" t="s">
        <v>383</v>
      </c>
      <c r="D383" s="142" t="s">
        <v>1735</v>
      </c>
      <c r="E383" s="140">
        <v>1</v>
      </c>
      <c r="F383" s="140">
        <v>28</v>
      </c>
      <c r="G383" s="143">
        <v>21</v>
      </c>
      <c r="H383" s="339"/>
      <c r="I383" s="340"/>
      <c r="J383" s="353"/>
      <c r="K383" s="353"/>
      <c r="L383" s="353"/>
      <c r="M383" s="353"/>
      <c r="N383" s="353"/>
      <c r="O383" s="353"/>
      <c r="P383" s="353"/>
      <c r="Q383" s="353"/>
    </row>
    <row r="384" spans="1:17" s="22" customFormat="1" ht="14.1" customHeight="1" x14ac:dyDescent="0.2">
      <c r="A384" s="289" t="s">
        <v>399</v>
      </c>
      <c r="B384" s="289" t="s">
        <v>391</v>
      </c>
      <c r="C384" s="290" t="s">
        <v>385</v>
      </c>
      <c r="D384" s="291" t="s">
        <v>1735</v>
      </c>
      <c r="E384" s="289">
        <v>1</v>
      </c>
      <c r="F384" s="289">
        <v>28</v>
      </c>
      <c r="G384" s="292">
        <v>33</v>
      </c>
      <c r="H384" s="339"/>
      <c r="I384" s="340"/>
      <c r="J384" s="353"/>
      <c r="K384" s="353"/>
      <c r="L384" s="353"/>
      <c r="M384" s="353"/>
      <c r="N384" s="353"/>
      <c r="O384" s="353"/>
      <c r="P384" s="353"/>
      <c r="Q384" s="353"/>
    </row>
    <row r="385" spans="1:17" s="22" customFormat="1" ht="14.1" customHeight="1" x14ac:dyDescent="0.2">
      <c r="A385" s="289" t="s">
        <v>400</v>
      </c>
      <c r="B385" s="289" t="s">
        <v>391</v>
      </c>
      <c r="C385" s="290" t="s">
        <v>387</v>
      </c>
      <c r="D385" s="291" t="s">
        <v>1735</v>
      </c>
      <c r="E385" s="289">
        <v>1</v>
      </c>
      <c r="F385" s="289">
        <v>28</v>
      </c>
      <c r="G385" s="292">
        <v>32</v>
      </c>
      <c r="H385" s="339"/>
      <c r="I385" s="340"/>
      <c r="J385" s="353"/>
      <c r="K385" s="353"/>
      <c r="L385" s="353"/>
      <c r="M385" s="353"/>
      <c r="N385" s="353"/>
      <c r="O385" s="353"/>
      <c r="P385" s="353"/>
      <c r="Q385" s="353"/>
    </row>
    <row r="386" spans="1:17" s="22" customFormat="1" ht="14.1" customHeight="1" x14ac:dyDescent="0.2">
      <c r="A386" s="289" t="s">
        <v>401</v>
      </c>
      <c r="B386" s="289" t="s">
        <v>391</v>
      </c>
      <c r="C386" s="290" t="s">
        <v>389</v>
      </c>
      <c r="D386" s="291" t="s">
        <v>1735</v>
      </c>
      <c r="E386" s="289">
        <v>1</v>
      </c>
      <c r="F386" s="289">
        <v>28</v>
      </c>
      <c r="G386" s="292">
        <v>32</v>
      </c>
      <c r="H386" s="339"/>
      <c r="I386" s="340"/>
      <c r="J386" s="353"/>
      <c r="K386" s="353"/>
      <c r="L386" s="353"/>
      <c r="M386" s="353"/>
      <c r="N386" s="353"/>
      <c r="O386" s="353"/>
      <c r="P386" s="353"/>
      <c r="Q386" s="353"/>
    </row>
    <row r="387" spans="1:17" s="22" customFormat="1" ht="14.1" customHeight="1" x14ac:dyDescent="0.2">
      <c r="A387" s="289" t="s">
        <v>402</v>
      </c>
      <c r="B387" s="289" t="s">
        <v>365</v>
      </c>
      <c r="C387" s="290" t="s">
        <v>403</v>
      </c>
      <c r="D387" s="291" t="s">
        <v>1735</v>
      </c>
      <c r="E387" s="289">
        <v>1</v>
      </c>
      <c r="F387" s="289">
        <v>32</v>
      </c>
      <c r="G387" s="292">
        <v>30</v>
      </c>
      <c r="H387" s="339"/>
      <c r="I387" s="340"/>
      <c r="J387" s="353"/>
      <c r="K387" s="353"/>
      <c r="L387" s="353"/>
      <c r="M387" s="353"/>
      <c r="N387" s="353"/>
      <c r="O387" s="353"/>
      <c r="P387" s="353"/>
      <c r="Q387" s="353"/>
    </row>
    <row r="388" spans="1:17" s="22" customFormat="1" ht="14.1" customHeight="1" x14ac:dyDescent="0.2">
      <c r="A388" s="289" t="s">
        <v>404</v>
      </c>
      <c r="B388" s="289" t="s">
        <v>365</v>
      </c>
      <c r="C388" s="290" t="s">
        <v>405</v>
      </c>
      <c r="D388" s="291" t="s">
        <v>1735</v>
      </c>
      <c r="E388" s="289">
        <v>1</v>
      </c>
      <c r="F388" s="289">
        <v>32</v>
      </c>
      <c r="G388" s="292">
        <v>33</v>
      </c>
      <c r="H388" s="339"/>
      <c r="I388" s="340"/>
      <c r="J388" s="353"/>
      <c r="K388" s="353"/>
      <c r="L388" s="353"/>
      <c r="M388" s="353"/>
      <c r="N388" s="353"/>
      <c r="O388" s="353"/>
      <c r="P388" s="353"/>
      <c r="Q388" s="353"/>
    </row>
    <row r="389" spans="1:17" s="22" customFormat="1" ht="14.1" customHeight="1" x14ac:dyDescent="0.2">
      <c r="A389" s="289" t="s">
        <v>406</v>
      </c>
      <c r="B389" s="289" t="s">
        <v>365</v>
      </c>
      <c r="C389" s="290" t="s">
        <v>407</v>
      </c>
      <c r="D389" s="291" t="s">
        <v>1735</v>
      </c>
      <c r="E389" s="289">
        <v>1</v>
      </c>
      <c r="F389" s="289">
        <v>32</v>
      </c>
      <c r="G389" s="292">
        <v>26</v>
      </c>
      <c r="H389" s="339"/>
      <c r="I389" s="340"/>
      <c r="J389" s="353"/>
      <c r="K389" s="353"/>
      <c r="L389" s="353"/>
      <c r="M389" s="353"/>
      <c r="N389" s="353"/>
      <c r="O389" s="353"/>
      <c r="P389" s="353"/>
      <c r="Q389" s="353"/>
    </row>
    <row r="390" spans="1:17" s="22" customFormat="1" ht="14.1" customHeight="1" x14ac:dyDescent="0.2">
      <c r="A390" s="289" t="s">
        <v>408</v>
      </c>
      <c r="B390" s="289" t="s">
        <v>365</v>
      </c>
      <c r="C390" s="290" t="s">
        <v>409</v>
      </c>
      <c r="D390" s="291" t="s">
        <v>1735</v>
      </c>
      <c r="E390" s="289">
        <v>1</v>
      </c>
      <c r="F390" s="289">
        <v>32</v>
      </c>
      <c r="G390" s="292">
        <v>30</v>
      </c>
      <c r="H390" s="339"/>
      <c r="I390" s="340"/>
      <c r="J390" s="353"/>
      <c r="K390" s="353"/>
      <c r="L390" s="353"/>
      <c r="M390" s="353"/>
      <c r="N390" s="353"/>
      <c r="O390" s="353"/>
      <c r="P390" s="353"/>
      <c r="Q390" s="353"/>
    </row>
    <row r="391" spans="1:17" s="22" customFormat="1" ht="14.1" customHeight="1" x14ac:dyDescent="0.2">
      <c r="A391" s="289" t="s">
        <v>410</v>
      </c>
      <c r="B391" s="289" t="s">
        <v>365</v>
      </c>
      <c r="C391" s="290" t="s">
        <v>411</v>
      </c>
      <c r="D391" s="291" t="s">
        <v>1735</v>
      </c>
      <c r="E391" s="289">
        <v>1</v>
      </c>
      <c r="F391" s="289">
        <v>32</v>
      </c>
      <c r="G391" s="292">
        <v>31</v>
      </c>
      <c r="H391" s="339"/>
      <c r="I391" s="340"/>
      <c r="J391" s="353"/>
      <c r="K391" s="353"/>
      <c r="L391" s="353"/>
      <c r="M391" s="353"/>
      <c r="N391" s="353"/>
      <c r="O391" s="353"/>
      <c r="P391" s="353"/>
      <c r="Q391" s="353"/>
    </row>
    <row r="392" spans="1:17" s="22" customFormat="1" ht="14.1" customHeight="1" x14ac:dyDescent="0.2">
      <c r="A392" s="289" t="s">
        <v>412</v>
      </c>
      <c r="B392" s="289" t="s">
        <v>365</v>
      </c>
      <c r="C392" s="290" t="s">
        <v>413</v>
      </c>
      <c r="D392" s="291" t="s">
        <v>1735</v>
      </c>
      <c r="E392" s="289">
        <v>1</v>
      </c>
      <c r="F392" s="289">
        <v>32</v>
      </c>
      <c r="G392" s="292">
        <v>26</v>
      </c>
      <c r="H392" s="339"/>
      <c r="I392" s="340"/>
      <c r="J392" s="353"/>
      <c r="K392" s="353"/>
      <c r="L392" s="353"/>
      <c r="M392" s="353"/>
      <c r="N392" s="353"/>
      <c r="O392" s="353"/>
      <c r="P392" s="353"/>
      <c r="Q392" s="353"/>
    </row>
    <row r="393" spans="1:17" s="22" customFormat="1" ht="14.1" customHeight="1" x14ac:dyDescent="0.2">
      <c r="A393" s="289" t="s">
        <v>414</v>
      </c>
      <c r="B393" s="289" t="s">
        <v>365</v>
      </c>
      <c r="C393" s="290" t="s">
        <v>415</v>
      </c>
      <c r="D393" s="291" t="s">
        <v>1735</v>
      </c>
      <c r="E393" s="289">
        <v>1</v>
      </c>
      <c r="F393" s="289">
        <v>32</v>
      </c>
      <c r="G393" s="292">
        <v>28</v>
      </c>
      <c r="H393" s="339"/>
      <c r="I393" s="340"/>
      <c r="J393" s="353"/>
      <c r="K393" s="353"/>
      <c r="L393" s="353"/>
      <c r="M393" s="353"/>
      <c r="N393" s="353"/>
      <c r="O393" s="353"/>
      <c r="P393" s="353"/>
      <c r="Q393" s="353"/>
    </row>
    <row r="394" spans="1:17" s="22" customFormat="1" ht="14.1" customHeight="1" x14ac:dyDescent="0.2">
      <c r="A394" s="140" t="s">
        <v>416</v>
      </c>
      <c r="B394" s="140" t="s">
        <v>365</v>
      </c>
      <c r="C394" s="141" t="s">
        <v>417</v>
      </c>
      <c r="D394" s="142" t="s">
        <v>1735</v>
      </c>
      <c r="E394" s="140">
        <v>1</v>
      </c>
      <c r="F394" s="140">
        <v>32</v>
      </c>
      <c r="G394" s="143">
        <v>26</v>
      </c>
      <c r="H394" s="339"/>
      <c r="I394" s="340"/>
      <c r="J394" s="353"/>
      <c r="K394" s="353"/>
      <c r="L394" s="353"/>
      <c r="M394" s="353"/>
      <c r="N394" s="353"/>
      <c r="O394" s="353"/>
      <c r="P394" s="353"/>
      <c r="Q394" s="353"/>
    </row>
    <row r="395" spans="1:17" s="22" customFormat="1" ht="14.1" customHeight="1" x14ac:dyDescent="0.2">
      <c r="A395" s="289" t="s">
        <v>418</v>
      </c>
      <c r="B395" s="289" t="s">
        <v>365</v>
      </c>
      <c r="C395" s="290" t="s">
        <v>419</v>
      </c>
      <c r="D395" s="291" t="s">
        <v>1735</v>
      </c>
      <c r="E395" s="289">
        <v>1</v>
      </c>
      <c r="F395" s="289">
        <v>32</v>
      </c>
      <c r="G395" s="292">
        <v>36</v>
      </c>
      <c r="H395" s="339"/>
      <c r="I395" s="340"/>
      <c r="J395" s="353"/>
      <c r="K395" s="353"/>
      <c r="L395" s="353"/>
      <c r="M395" s="353"/>
      <c r="N395" s="353"/>
      <c r="O395" s="353"/>
      <c r="P395" s="353"/>
      <c r="Q395" s="353"/>
    </row>
    <row r="396" spans="1:17" s="22" customFormat="1" ht="14.1" customHeight="1" x14ac:dyDescent="0.2">
      <c r="A396" s="289" t="s">
        <v>420</v>
      </c>
      <c r="B396" s="289" t="s">
        <v>365</v>
      </c>
      <c r="C396" s="290" t="s">
        <v>421</v>
      </c>
      <c r="D396" s="291" t="s">
        <v>142</v>
      </c>
      <c r="E396" s="289">
        <v>1</v>
      </c>
      <c r="F396" s="289">
        <v>32</v>
      </c>
      <c r="G396" s="292">
        <v>35</v>
      </c>
      <c r="H396" s="339"/>
      <c r="I396" s="340"/>
      <c r="J396" s="353"/>
      <c r="K396" s="353"/>
      <c r="L396" s="353"/>
      <c r="M396" s="353"/>
      <c r="N396" s="353"/>
      <c r="O396" s="353"/>
      <c r="P396" s="353"/>
      <c r="Q396" s="353"/>
    </row>
    <row r="397" spans="1:17" s="22" customFormat="1" ht="14.1" customHeight="1" x14ac:dyDescent="0.2">
      <c r="A397" s="289" t="s">
        <v>422</v>
      </c>
      <c r="B397" s="289" t="s">
        <v>365</v>
      </c>
      <c r="C397" s="290" t="s">
        <v>423</v>
      </c>
      <c r="D397" s="291" t="s">
        <v>1735</v>
      </c>
      <c r="E397" s="289">
        <v>1</v>
      </c>
      <c r="F397" s="289">
        <v>32</v>
      </c>
      <c r="G397" s="292">
        <v>32</v>
      </c>
      <c r="H397" s="339"/>
      <c r="I397" s="340"/>
      <c r="J397" s="353"/>
      <c r="K397" s="353"/>
      <c r="L397" s="353"/>
      <c r="M397" s="353"/>
      <c r="N397" s="353"/>
      <c r="O397" s="353"/>
      <c r="P397" s="353"/>
      <c r="Q397" s="353"/>
    </row>
    <row r="398" spans="1:17" s="22" customFormat="1" ht="14.1" customHeight="1" x14ac:dyDescent="0.2">
      <c r="A398" s="289" t="s">
        <v>424</v>
      </c>
      <c r="B398" s="289" t="s">
        <v>365</v>
      </c>
      <c r="C398" s="290" t="s">
        <v>425</v>
      </c>
      <c r="D398" s="291" t="s">
        <v>1735</v>
      </c>
      <c r="E398" s="289">
        <v>1</v>
      </c>
      <c r="F398" s="289">
        <v>32</v>
      </c>
      <c r="G398" s="292">
        <v>30</v>
      </c>
      <c r="H398" s="339"/>
      <c r="I398" s="340"/>
      <c r="J398" s="353"/>
      <c r="K398" s="353"/>
      <c r="L398" s="353"/>
      <c r="M398" s="353"/>
      <c r="N398" s="353"/>
      <c r="O398" s="353"/>
      <c r="P398" s="353"/>
      <c r="Q398" s="353"/>
    </row>
    <row r="399" spans="1:17" s="22" customFormat="1" ht="14.1" customHeight="1" x14ac:dyDescent="0.2">
      <c r="A399" s="289" t="s">
        <v>426</v>
      </c>
      <c r="B399" s="289" t="s">
        <v>365</v>
      </c>
      <c r="C399" s="290" t="s">
        <v>427</v>
      </c>
      <c r="D399" s="291" t="s">
        <v>1735</v>
      </c>
      <c r="E399" s="289">
        <v>1</v>
      </c>
      <c r="F399" s="289">
        <v>32</v>
      </c>
      <c r="G399" s="292">
        <v>39</v>
      </c>
      <c r="H399" s="339"/>
      <c r="I399" s="340"/>
      <c r="J399" s="353"/>
      <c r="K399" s="353"/>
      <c r="L399" s="353"/>
      <c r="M399" s="353"/>
      <c r="N399" s="353"/>
      <c r="O399" s="353"/>
      <c r="P399" s="353"/>
      <c r="Q399" s="353"/>
    </row>
    <row r="400" spans="1:17" s="22" customFormat="1" ht="14.1" customHeight="1" x14ac:dyDescent="0.2">
      <c r="A400" s="289" t="s">
        <v>428</v>
      </c>
      <c r="B400" s="289" t="s">
        <v>365</v>
      </c>
      <c r="C400" s="290" t="s">
        <v>429</v>
      </c>
      <c r="D400" s="291" t="s">
        <v>1735</v>
      </c>
      <c r="E400" s="289">
        <v>1</v>
      </c>
      <c r="F400" s="289">
        <v>32</v>
      </c>
      <c r="G400" s="292">
        <v>27</v>
      </c>
      <c r="H400" s="339"/>
      <c r="I400" s="340"/>
      <c r="J400" s="353"/>
      <c r="K400" s="353"/>
      <c r="L400" s="353"/>
      <c r="M400" s="353"/>
      <c r="N400" s="353"/>
      <c r="O400" s="353"/>
      <c r="P400" s="353"/>
      <c r="Q400" s="353"/>
    </row>
    <row r="401" spans="1:17" s="22" customFormat="1" ht="14.1" customHeight="1" x14ac:dyDescent="0.2">
      <c r="A401" s="289" t="s">
        <v>430</v>
      </c>
      <c r="B401" s="289" t="s">
        <v>365</v>
      </c>
      <c r="C401" s="290" t="s">
        <v>431</v>
      </c>
      <c r="D401" s="291" t="s">
        <v>1735</v>
      </c>
      <c r="E401" s="289">
        <v>1</v>
      </c>
      <c r="F401" s="289">
        <v>32</v>
      </c>
      <c r="G401" s="292">
        <v>31</v>
      </c>
      <c r="H401" s="339"/>
      <c r="I401" s="340"/>
      <c r="J401" s="353"/>
      <c r="K401" s="353"/>
      <c r="L401" s="353"/>
      <c r="M401" s="353"/>
      <c r="N401" s="353"/>
      <c r="O401" s="353"/>
      <c r="P401" s="353"/>
      <c r="Q401" s="353"/>
    </row>
    <row r="402" spans="1:17" s="22" customFormat="1" ht="14.1" customHeight="1" x14ac:dyDescent="0.2">
      <c r="A402" s="289" t="s">
        <v>432</v>
      </c>
      <c r="B402" s="289" t="s">
        <v>365</v>
      </c>
      <c r="C402" s="290" t="s">
        <v>433</v>
      </c>
      <c r="D402" s="291" t="s">
        <v>1735</v>
      </c>
      <c r="E402" s="289">
        <v>1</v>
      </c>
      <c r="F402" s="289">
        <v>32</v>
      </c>
      <c r="G402" s="292">
        <v>33</v>
      </c>
      <c r="H402" s="339"/>
      <c r="I402" s="340"/>
      <c r="J402" s="353"/>
      <c r="K402" s="353"/>
      <c r="L402" s="353"/>
      <c r="M402" s="353"/>
      <c r="N402" s="353"/>
      <c r="O402" s="353"/>
      <c r="P402" s="353"/>
      <c r="Q402" s="353"/>
    </row>
    <row r="403" spans="1:17" s="22" customFormat="1" ht="14.1" customHeight="1" x14ac:dyDescent="0.2">
      <c r="A403" s="289" t="s">
        <v>434</v>
      </c>
      <c r="B403" s="289" t="s">
        <v>365</v>
      </c>
      <c r="C403" s="290" t="s">
        <v>435</v>
      </c>
      <c r="D403" s="291" t="s">
        <v>1735</v>
      </c>
      <c r="E403" s="289">
        <v>1</v>
      </c>
      <c r="F403" s="289">
        <v>32</v>
      </c>
      <c r="G403" s="292">
        <v>25</v>
      </c>
      <c r="H403" s="339"/>
      <c r="I403" s="340"/>
      <c r="J403" s="353"/>
      <c r="K403" s="353"/>
      <c r="L403" s="353"/>
      <c r="M403" s="353"/>
      <c r="N403" s="353"/>
      <c r="O403" s="353"/>
      <c r="P403" s="353"/>
      <c r="Q403" s="353"/>
    </row>
    <row r="404" spans="1:17" s="22" customFormat="1" ht="14.1" customHeight="1" x14ac:dyDescent="0.2">
      <c r="A404" s="289" t="s">
        <v>436</v>
      </c>
      <c r="B404" s="289" t="s">
        <v>365</v>
      </c>
      <c r="C404" s="290" t="s">
        <v>437</v>
      </c>
      <c r="D404" s="291" t="s">
        <v>1735</v>
      </c>
      <c r="E404" s="289">
        <v>1</v>
      </c>
      <c r="F404" s="289">
        <v>32</v>
      </c>
      <c r="G404" s="292">
        <v>30</v>
      </c>
      <c r="H404" s="339"/>
      <c r="I404" s="340"/>
      <c r="J404" s="353"/>
      <c r="K404" s="353"/>
      <c r="L404" s="353"/>
      <c r="M404" s="353"/>
      <c r="N404" s="353"/>
      <c r="O404" s="353"/>
      <c r="P404" s="353"/>
      <c r="Q404" s="353"/>
    </row>
    <row r="405" spans="1:17" s="22" customFormat="1" ht="14.1" customHeight="1" x14ac:dyDescent="0.2">
      <c r="A405" s="289" t="s">
        <v>438</v>
      </c>
      <c r="B405" s="289" t="s">
        <v>365</v>
      </c>
      <c r="C405" s="290" t="s">
        <v>439</v>
      </c>
      <c r="D405" s="291" t="s">
        <v>1735</v>
      </c>
      <c r="E405" s="289">
        <v>1</v>
      </c>
      <c r="F405" s="289">
        <v>32</v>
      </c>
      <c r="G405" s="292">
        <v>26</v>
      </c>
      <c r="H405" s="339"/>
      <c r="I405" s="340"/>
      <c r="J405" s="353"/>
      <c r="K405" s="353"/>
      <c r="L405" s="353"/>
      <c r="M405" s="353"/>
      <c r="N405" s="353"/>
      <c r="O405" s="353"/>
      <c r="P405" s="353"/>
      <c r="Q405" s="353"/>
    </row>
    <row r="406" spans="1:17" s="22" customFormat="1" ht="14.1" customHeight="1" x14ac:dyDescent="0.2">
      <c r="A406" s="289" t="s">
        <v>440</v>
      </c>
      <c r="B406" s="289" t="s">
        <v>365</v>
      </c>
      <c r="C406" s="290" t="s">
        <v>441</v>
      </c>
      <c r="D406" s="291" t="s">
        <v>1735</v>
      </c>
      <c r="E406" s="289">
        <v>1</v>
      </c>
      <c r="F406" s="289">
        <v>32</v>
      </c>
      <c r="G406" s="292">
        <v>39</v>
      </c>
      <c r="H406" s="339"/>
      <c r="I406" s="340"/>
      <c r="J406" s="353"/>
      <c r="K406" s="353"/>
      <c r="L406" s="353"/>
      <c r="M406" s="353"/>
      <c r="N406" s="353"/>
      <c r="O406" s="353"/>
      <c r="P406" s="353"/>
      <c r="Q406" s="353"/>
    </row>
    <row r="407" spans="1:17" s="22" customFormat="1" ht="14.1" customHeight="1" x14ac:dyDescent="0.2">
      <c r="A407" s="289" t="s">
        <v>442</v>
      </c>
      <c r="B407" s="289" t="s">
        <v>365</v>
      </c>
      <c r="C407" s="290" t="s">
        <v>443</v>
      </c>
      <c r="D407" s="291" t="s">
        <v>1735</v>
      </c>
      <c r="E407" s="289">
        <v>1</v>
      </c>
      <c r="F407" s="289">
        <v>32</v>
      </c>
      <c r="G407" s="292">
        <v>27</v>
      </c>
      <c r="H407" s="339"/>
      <c r="I407" s="340"/>
      <c r="J407" s="353"/>
      <c r="K407" s="353"/>
      <c r="L407" s="353"/>
      <c r="M407" s="353"/>
      <c r="N407" s="353"/>
      <c r="O407" s="353"/>
      <c r="P407" s="353"/>
      <c r="Q407" s="353"/>
    </row>
    <row r="408" spans="1:17" s="22" customFormat="1" ht="14.1" customHeight="1" x14ac:dyDescent="0.2">
      <c r="A408" s="289" t="s">
        <v>444</v>
      </c>
      <c r="B408" s="289" t="s">
        <v>445</v>
      </c>
      <c r="C408" s="290" t="s">
        <v>446</v>
      </c>
      <c r="D408" s="291" t="s">
        <v>142</v>
      </c>
      <c r="E408" s="289">
        <v>1</v>
      </c>
      <c r="F408" s="289">
        <v>40</v>
      </c>
      <c r="G408" s="292">
        <v>50</v>
      </c>
      <c r="H408" s="339"/>
      <c r="I408" s="340"/>
      <c r="J408" s="353"/>
      <c r="K408" s="353"/>
      <c r="L408" s="353"/>
      <c r="M408" s="353"/>
      <c r="N408" s="353"/>
      <c r="O408" s="353"/>
      <c r="P408" s="353"/>
      <c r="Q408" s="353"/>
    </row>
    <row r="409" spans="1:17" ht="14.1" customHeight="1" x14ac:dyDescent="0.2">
      <c r="A409" s="289" t="s">
        <v>447</v>
      </c>
      <c r="B409" s="289" t="s">
        <v>448</v>
      </c>
      <c r="C409" s="290" t="s">
        <v>449</v>
      </c>
      <c r="D409" s="291" t="s">
        <v>1735</v>
      </c>
      <c r="E409" s="289">
        <v>1</v>
      </c>
      <c r="F409" s="289">
        <v>54</v>
      </c>
      <c r="G409" s="292">
        <v>59</v>
      </c>
      <c r="H409" s="339"/>
      <c r="I409" s="340"/>
    </row>
    <row r="410" spans="1:17" ht="14.1" customHeight="1" x14ac:dyDescent="0.2">
      <c r="A410" s="289" t="s">
        <v>450</v>
      </c>
      <c r="B410" s="289" t="s">
        <v>451</v>
      </c>
      <c r="C410" s="290" t="s">
        <v>452</v>
      </c>
      <c r="D410" s="291" t="s">
        <v>1733</v>
      </c>
      <c r="E410" s="289">
        <v>1</v>
      </c>
      <c r="F410" s="289">
        <v>60</v>
      </c>
      <c r="G410" s="292">
        <v>85</v>
      </c>
      <c r="H410" s="339"/>
      <c r="I410" s="340"/>
    </row>
    <row r="411" spans="1:17" ht="14.1" customHeight="1" x14ac:dyDescent="0.2">
      <c r="A411" s="289" t="s">
        <v>453</v>
      </c>
      <c r="B411" s="289" t="s">
        <v>454</v>
      </c>
      <c r="C411" s="290" t="s">
        <v>455</v>
      </c>
      <c r="D411" s="291" t="s">
        <v>1735</v>
      </c>
      <c r="E411" s="289">
        <v>1</v>
      </c>
      <c r="F411" s="289">
        <v>39</v>
      </c>
      <c r="G411" s="292">
        <v>46</v>
      </c>
      <c r="H411" s="339"/>
      <c r="I411" s="340"/>
    </row>
    <row r="412" spans="1:17" ht="14.1" customHeight="1" x14ac:dyDescent="0.2">
      <c r="A412" s="289" t="s">
        <v>456</v>
      </c>
      <c r="B412" s="289" t="s">
        <v>454</v>
      </c>
      <c r="C412" s="290" t="s">
        <v>457</v>
      </c>
      <c r="D412" s="291" t="s">
        <v>1735</v>
      </c>
      <c r="E412" s="289">
        <v>1</v>
      </c>
      <c r="F412" s="289">
        <v>39</v>
      </c>
      <c r="G412" s="292">
        <v>37</v>
      </c>
      <c r="H412" s="339"/>
      <c r="I412" s="340"/>
    </row>
    <row r="413" spans="1:17" ht="14.1" customHeight="1" x14ac:dyDescent="0.2">
      <c r="A413" s="289" t="s">
        <v>458</v>
      </c>
      <c r="B413" s="289" t="s">
        <v>454</v>
      </c>
      <c r="C413" s="290" t="s">
        <v>459</v>
      </c>
      <c r="D413" s="291" t="s">
        <v>1733</v>
      </c>
      <c r="E413" s="289">
        <v>1</v>
      </c>
      <c r="F413" s="289">
        <v>39</v>
      </c>
      <c r="G413" s="292">
        <v>60</v>
      </c>
      <c r="H413" s="339"/>
      <c r="I413" s="340"/>
    </row>
    <row r="414" spans="1:17" ht="14.1" customHeight="1" x14ac:dyDescent="0.2">
      <c r="A414" s="289" t="s">
        <v>460</v>
      </c>
      <c r="B414" s="289" t="s">
        <v>454</v>
      </c>
      <c r="C414" s="290" t="s">
        <v>461</v>
      </c>
      <c r="D414" s="291" t="s">
        <v>1733</v>
      </c>
      <c r="E414" s="289">
        <v>1</v>
      </c>
      <c r="F414" s="289">
        <v>39</v>
      </c>
      <c r="G414" s="292">
        <v>52</v>
      </c>
      <c r="H414" s="339"/>
      <c r="I414" s="340"/>
    </row>
    <row r="415" spans="1:17" ht="14.1" customHeight="1" x14ac:dyDescent="0.2">
      <c r="A415" s="289" t="s">
        <v>462</v>
      </c>
      <c r="B415" s="289" t="s">
        <v>463</v>
      </c>
      <c r="C415" s="290" t="s">
        <v>464</v>
      </c>
      <c r="D415" s="291" t="s">
        <v>1735</v>
      </c>
      <c r="E415" s="289">
        <v>1</v>
      </c>
      <c r="F415" s="289">
        <v>28</v>
      </c>
      <c r="G415" s="292">
        <v>32</v>
      </c>
      <c r="H415" s="339"/>
      <c r="I415" s="340"/>
    </row>
    <row r="416" spans="1:17" s="22" customFormat="1" ht="14.1" customHeight="1" x14ac:dyDescent="0.2">
      <c r="A416" s="289" t="s">
        <v>465</v>
      </c>
      <c r="B416" s="289" t="s">
        <v>445</v>
      </c>
      <c r="C416" s="290" t="s">
        <v>466</v>
      </c>
      <c r="D416" s="291" t="s">
        <v>1735</v>
      </c>
      <c r="E416" s="289">
        <v>1</v>
      </c>
      <c r="F416" s="289">
        <v>40</v>
      </c>
      <c r="G416" s="292">
        <v>36</v>
      </c>
      <c r="H416" s="339"/>
      <c r="I416" s="340"/>
      <c r="J416" s="353"/>
      <c r="K416" s="353"/>
      <c r="L416" s="353"/>
      <c r="M416" s="353"/>
      <c r="N416" s="353"/>
      <c r="O416" s="353"/>
      <c r="P416" s="353"/>
      <c r="Q416" s="353"/>
    </row>
    <row r="417" spans="1:17" s="22" customFormat="1" ht="14.1" customHeight="1" x14ac:dyDescent="0.2">
      <c r="A417" s="289" t="s">
        <v>467</v>
      </c>
      <c r="B417" s="289" t="s">
        <v>445</v>
      </c>
      <c r="C417" s="290" t="s">
        <v>446</v>
      </c>
      <c r="D417" s="291" t="s">
        <v>1733</v>
      </c>
      <c r="E417" s="289">
        <v>1</v>
      </c>
      <c r="F417" s="289">
        <v>40</v>
      </c>
      <c r="G417" s="292">
        <v>57</v>
      </c>
      <c r="H417" s="339"/>
      <c r="I417" s="340"/>
      <c r="J417" s="353"/>
      <c r="K417" s="353"/>
      <c r="L417" s="353"/>
      <c r="M417" s="353"/>
      <c r="N417" s="353"/>
      <c r="O417" s="353"/>
      <c r="P417" s="353"/>
      <c r="Q417" s="353"/>
    </row>
    <row r="418" spans="1:17" s="22" customFormat="1" ht="14.1" customHeight="1" x14ac:dyDescent="0.2">
      <c r="A418" s="289" t="s">
        <v>468</v>
      </c>
      <c r="B418" s="289" t="s">
        <v>469</v>
      </c>
      <c r="C418" s="290" t="s">
        <v>470</v>
      </c>
      <c r="D418" s="291" t="s">
        <v>1733</v>
      </c>
      <c r="E418" s="289">
        <v>1</v>
      </c>
      <c r="F418" s="289">
        <v>110</v>
      </c>
      <c r="G418" s="292">
        <v>135</v>
      </c>
      <c r="H418" s="339"/>
      <c r="I418" s="340"/>
      <c r="J418" s="353"/>
      <c r="K418" s="353"/>
      <c r="L418" s="353"/>
      <c r="M418" s="353"/>
      <c r="N418" s="353"/>
      <c r="O418" s="353"/>
      <c r="P418" s="353"/>
      <c r="Q418" s="353"/>
    </row>
    <row r="419" spans="1:17" s="22" customFormat="1" ht="14.1" customHeight="1" x14ac:dyDescent="0.2">
      <c r="A419" s="289" t="s">
        <v>471</v>
      </c>
      <c r="B419" s="289" t="s">
        <v>472</v>
      </c>
      <c r="C419" s="290" t="s">
        <v>473</v>
      </c>
      <c r="D419" s="291" t="s">
        <v>1733</v>
      </c>
      <c r="E419" s="289">
        <v>1</v>
      </c>
      <c r="F419" s="289">
        <v>40</v>
      </c>
      <c r="G419" s="292">
        <v>51</v>
      </c>
      <c r="H419" s="339"/>
      <c r="I419" s="340"/>
      <c r="J419" s="353"/>
      <c r="K419" s="353"/>
      <c r="L419" s="353"/>
      <c r="M419" s="353"/>
      <c r="N419" s="353"/>
      <c r="O419" s="353"/>
      <c r="P419" s="353"/>
      <c r="Q419" s="353"/>
    </row>
    <row r="420" spans="1:17" s="22" customFormat="1" ht="14.1" customHeight="1" x14ac:dyDescent="0.2">
      <c r="A420" s="289" t="s">
        <v>474</v>
      </c>
      <c r="B420" s="289" t="s">
        <v>337</v>
      </c>
      <c r="C420" s="290" t="s">
        <v>475</v>
      </c>
      <c r="D420" s="291" t="s">
        <v>142</v>
      </c>
      <c r="E420" s="289">
        <v>2</v>
      </c>
      <c r="F420" s="289">
        <v>34</v>
      </c>
      <c r="G420" s="292">
        <v>72</v>
      </c>
      <c r="H420" s="339"/>
      <c r="I420" s="340"/>
      <c r="J420" s="353"/>
      <c r="K420" s="353"/>
      <c r="L420" s="353"/>
      <c r="M420" s="353"/>
      <c r="N420" s="353"/>
      <c r="O420" s="353"/>
      <c r="P420" s="353"/>
      <c r="Q420" s="353"/>
    </row>
    <row r="421" spans="1:17" s="22" customFormat="1" ht="14.1" customHeight="1" x14ac:dyDescent="0.2">
      <c r="A421" s="289" t="s">
        <v>476</v>
      </c>
      <c r="B421" s="289" t="s">
        <v>337</v>
      </c>
      <c r="C421" s="290" t="s">
        <v>477</v>
      </c>
      <c r="D421" s="291" t="s">
        <v>142</v>
      </c>
      <c r="E421" s="289">
        <v>2</v>
      </c>
      <c r="F421" s="289">
        <v>34</v>
      </c>
      <c r="G421" s="292">
        <v>76</v>
      </c>
      <c r="H421" s="339"/>
      <c r="I421" s="340"/>
      <c r="J421" s="353"/>
      <c r="K421" s="353"/>
      <c r="L421" s="353"/>
      <c r="M421" s="353"/>
      <c r="N421" s="353"/>
      <c r="O421" s="353"/>
      <c r="P421" s="353"/>
      <c r="Q421" s="353"/>
    </row>
    <row r="422" spans="1:17" s="22" customFormat="1" ht="14.1" customHeight="1" x14ac:dyDescent="0.2">
      <c r="A422" s="289" t="s">
        <v>478</v>
      </c>
      <c r="B422" s="289" t="s">
        <v>344</v>
      </c>
      <c r="C422" s="290" t="s">
        <v>479</v>
      </c>
      <c r="D422" s="291" t="s">
        <v>1733</v>
      </c>
      <c r="E422" s="289">
        <v>2</v>
      </c>
      <c r="F422" s="289">
        <v>55</v>
      </c>
      <c r="G422" s="292">
        <v>135</v>
      </c>
      <c r="H422" s="339"/>
      <c r="I422" s="340"/>
      <c r="J422" s="353"/>
      <c r="K422" s="353"/>
      <c r="L422" s="353"/>
      <c r="M422" s="353"/>
      <c r="N422" s="353"/>
      <c r="O422" s="353"/>
      <c r="P422" s="353"/>
      <c r="Q422" s="353"/>
    </row>
    <row r="423" spans="1:17" s="22" customFormat="1" ht="14.1" customHeight="1" x14ac:dyDescent="0.2">
      <c r="A423" s="289" t="s">
        <v>480</v>
      </c>
      <c r="B423" s="289" t="s">
        <v>347</v>
      </c>
      <c r="C423" s="290" t="s">
        <v>481</v>
      </c>
      <c r="D423" s="291" t="s">
        <v>1733</v>
      </c>
      <c r="E423" s="289">
        <v>2</v>
      </c>
      <c r="F423" s="289">
        <v>30</v>
      </c>
      <c r="G423" s="292">
        <v>82</v>
      </c>
      <c r="H423" s="339"/>
      <c r="I423" s="340"/>
      <c r="J423" s="353"/>
      <c r="K423" s="353"/>
      <c r="L423" s="353"/>
      <c r="M423" s="353"/>
      <c r="N423" s="353"/>
      <c r="O423" s="353"/>
      <c r="P423" s="353"/>
      <c r="Q423" s="353"/>
    </row>
    <row r="424" spans="1:17" s="22" customFormat="1" ht="14.1" customHeight="1" x14ac:dyDescent="0.2">
      <c r="A424" s="289" t="s">
        <v>482</v>
      </c>
      <c r="B424" s="289" t="s">
        <v>337</v>
      </c>
      <c r="C424" s="290" t="s">
        <v>483</v>
      </c>
      <c r="D424" s="291" t="s">
        <v>1735</v>
      </c>
      <c r="E424" s="289">
        <v>2</v>
      </c>
      <c r="F424" s="289">
        <v>34</v>
      </c>
      <c r="G424" s="292">
        <v>60</v>
      </c>
      <c r="H424" s="339"/>
      <c r="I424" s="340"/>
      <c r="J424" s="353"/>
      <c r="K424" s="353"/>
      <c r="L424" s="353"/>
      <c r="M424" s="353"/>
      <c r="N424" s="353"/>
      <c r="O424" s="353"/>
      <c r="P424" s="353"/>
      <c r="Q424" s="353"/>
    </row>
    <row r="425" spans="1:17" s="22" customFormat="1" ht="14.1" customHeight="1" x14ac:dyDescent="0.2">
      <c r="A425" s="289" t="s">
        <v>484</v>
      </c>
      <c r="B425" s="289" t="s">
        <v>337</v>
      </c>
      <c r="C425" s="290" t="s">
        <v>475</v>
      </c>
      <c r="D425" s="291" t="s">
        <v>1733</v>
      </c>
      <c r="E425" s="289">
        <v>2</v>
      </c>
      <c r="F425" s="289">
        <v>34</v>
      </c>
      <c r="G425" s="292">
        <v>80</v>
      </c>
      <c r="H425" s="339"/>
      <c r="I425" s="340"/>
      <c r="J425" s="353"/>
      <c r="K425" s="353"/>
      <c r="L425" s="353"/>
      <c r="M425" s="353"/>
      <c r="N425" s="353"/>
      <c r="O425" s="353"/>
      <c r="P425" s="353"/>
      <c r="Q425" s="353"/>
    </row>
    <row r="426" spans="1:17" s="22" customFormat="1" ht="14.1" customHeight="1" x14ac:dyDescent="0.2">
      <c r="A426" s="289" t="s">
        <v>485</v>
      </c>
      <c r="B426" s="289" t="s">
        <v>355</v>
      </c>
      <c r="C426" s="290" t="s">
        <v>486</v>
      </c>
      <c r="D426" s="291" t="s">
        <v>1733</v>
      </c>
      <c r="E426" s="289">
        <v>2</v>
      </c>
      <c r="F426" s="289"/>
      <c r="G426" s="292">
        <v>210</v>
      </c>
      <c r="H426" s="339"/>
      <c r="I426" s="340"/>
      <c r="J426" s="353"/>
      <c r="K426" s="353"/>
      <c r="L426" s="353"/>
      <c r="M426" s="353"/>
      <c r="N426" s="353"/>
      <c r="O426" s="353"/>
      <c r="P426" s="353"/>
      <c r="Q426" s="353"/>
    </row>
    <row r="427" spans="1:17" s="22" customFormat="1" ht="14.1" customHeight="1" x14ac:dyDescent="0.2">
      <c r="A427" s="289" t="s">
        <v>487</v>
      </c>
      <c r="B427" s="289" t="s">
        <v>358</v>
      </c>
      <c r="C427" s="290" t="s">
        <v>488</v>
      </c>
      <c r="D427" s="289" t="s">
        <v>1735</v>
      </c>
      <c r="E427" s="289">
        <v>2</v>
      </c>
      <c r="F427" s="289">
        <v>25</v>
      </c>
      <c r="G427" s="144">
        <v>40</v>
      </c>
      <c r="H427" s="339"/>
      <c r="I427" s="340"/>
      <c r="J427" s="353"/>
      <c r="K427" s="353"/>
      <c r="L427" s="353"/>
      <c r="M427" s="353"/>
      <c r="N427" s="353"/>
      <c r="O427" s="353"/>
      <c r="P427" s="353"/>
      <c r="Q427" s="353"/>
    </row>
    <row r="428" spans="1:17" s="22" customFormat="1" ht="14.1" customHeight="1" x14ac:dyDescent="0.2">
      <c r="A428" s="289" t="s">
        <v>489</v>
      </c>
      <c r="B428" s="289" t="s">
        <v>358</v>
      </c>
      <c r="C428" s="290" t="s">
        <v>490</v>
      </c>
      <c r="D428" s="289" t="s">
        <v>1735</v>
      </c>
      <c r="E428" s="289">
        <v>2</v>
      </c>
      <c r="F428" s="289">
        <v>25</v>
      </c>
      <c r="G428" s="144">
        <v>39</v>
      </c>
      <c r="H428" s="339"/>
      <c r="I428" s="340"/>
      <c r="J428" s="353"/>
      <c r="K428" s="353"/>
      <c r="L428" s="353"/>
      <c r="M428" s="353"/>
      <c r="N428" s="353"/>
      <c r="O428" s="353"/>
      <c r="P428" s="353"/>
      <c r="Q428" s="353"/>
    </row>
    <row r="429" spans="1:17" s="22" customFormat="1" ht="14.1" customHeight="1" x14ac:dyDescent="0.2">
      <c r="A429" s="289" t="s">
        <v>1724</v>
      </c>
      <c r="B429" s="289" t="s">
        <v>365</v>
      </c>
      <c r="C429" s="290" t="s">
        <v>491</v>
      </c>
      <c r="D429" s="291" t="s">
        <v>1735</v>
      </c>
      <c r="E429" s="289">
        <v>2</v>
      </c>
      <c r="F429" s="289">
        <v>32</v>
      </c>
      <c r="G429" s="292">
        <v>59</v>
      </c>
      <c r="H429" s="339"/>
      <c r="I429" s="340"/>
      <c r="J429" s="353"/>
      <c r="K429" s="353"/>
      <c r="L429" s="353"/>
      <c r="M429" s="353"/>
      <c r="N429" s="353"/>
      <c r="O429" s="353"/>
      <c r="P429" s="353"/>
      <c r="Q429" s="353"/>
    </row>
    <row r="430" spans="1:17" s="22" customFormat="1" ht="14.1" customHeight="1" x14ac:dyDescent="0.2">
      <c r="A430" s="289" t="s">
        <v>492</v>
      </c>
      <c r="B430" s="289" t="s">
        <v>368</v>
      </c>
      <c r="C430" s="290" t="s">
        <v>493</v>
      </c>
      <c r="D430" s="291" t="s">
        <v>1735</v>
      </c>
      <c r="E430" s="289">
        <v>2</v>
      </c>
      <c r="F430" s="289">
        <v>30</v>
      </c>
      <c r="G430" s="292">
        <v>53</v>
      </c>
      <c r="H430" s="339"/>
      <c r="I430" s="340"/>
      <c r="J430" s="353"/>
      <c r="K430" s="353"/>
      <c r="L430" s="353"/>
      <c r="M430" s="353"/>
      <c r="N430" s="353"/>
      <c r="O430" s="353"/>
      <c r="P430" s="353"/>
      <c r="Q430" s="353"/>
    </row>
    <row r="431" spans="1:17" s="22" customFormat="1" ht="14.1" customHeight="1" x14ac:dyDescent="0.2">
      <c r="A431" s="289" t="s">
        <v>2048</v>
      </c>
      <c r="B431" s="289" t="s">
        <v>368</v>
      </c>
      <c r="C431" s="290" t="s">
        <v>494</v>
      </c>
      <c r="D431" s="291" t="s">
        <v>1735</v>
      </c>
      <c r="E431" s="289">
        <v>2</v>
      </c>
      <c r="F431" s="289">
        <v>30</v>
      </c>
      <c r="G431" s="292">
        <v>52</v>
      </c>
      <c r="H431" s="343">
        <v>40463</v>
      </c>
      <c r="I431" s="340" t="s">
        <v>2784</v>
      </c>
      <c r="J431" s="353"/>
      <c r="K431" s="353"/>
      <c r="L431" s="353"/>
      <c r="M431" s="353"/>
      <c r="N431" s="353"/>
      <c r="O431" s="353"/>
      <c r="P431" s="353"/>
      <c r="Q431" s="353"/>
    </row>
    <row r="432" spans="1:17" s="22" customFormat="1" ht="14.1" customHeight="1" x14ac:dyDescent="0.2">
      <c r="A432" s="289" t="s">
        <v>495</v>
      </c>
      <c r="B432" s="289" t="s">
        <v>368</v>
      </c>
      <c r="C432" s="290" t="s">
        <v>496</v>
      </c>
      <c r="D432" s="291" t="s">
        <v>1735</v>
      </c>
      <c r="E432" s="289">
        <v>2</v>
      </c>
      <c r="F432" s="289">
        <v>30</v>
      </c>
      <c r="G432" s="292">
        <v>47</v>
      </c>
      <c r="H432" s="339"/>
      <c r="I432" s="340"/>
      <c r="J432" s="353"/>
      <c r="K432" s="353"/>
      <c r="L432" s="353"/>
      <c r="M432" s="353"/>
      <c r="N432" s="353"/>
      <c r="O432" s="353"/>
      <c r="P432" s="353"/>
      <c r="Q432" s="353"/>
    </row>
    <row r="433" spans="1:17" s="22" customFormat="1" ht="14.1" customHeight="1" x14ac:dyDescent="0.2">
      <c r="A433" s="140" t="s">
        <v>2049</v>
      </c>
      <c r="B433" s="289" t="s">
        <v>368</v>
      </c>
      <c r="C433" s="141" t="s">
        <v>497</v>
      </c>
      <c r="D433" s="142" t="s">
        <v>1735</v>
      </c>
      <c r="E433" s="140">
        <v>2</v>
      </c>
      <c r="F433" s="140">
        <v>30</v>
      </c>
      <c r="G433" s="143">
        <v>46</v>
      </c>
      <c r="H433" s="343">
        <v>40463</v>
      </c>
      <c r="I433" s="340" t="s">
        <v>2785</v>
      </c>
      <c r="J433" s="353"/>
      <c r="K433" s="353"/>
      <c r="L433" s="353"/>
      <c r="M433" s="353"/>
      <c r="N433" s="353"/>
      <c r="O433" s="353"/>
      <c r="P433" s="353"/>
      <c r="Q433" s="353"/>
    </row>
    <row r="434" spans="1:17" s="22" customFormat="1" ht="14.1" customHeight="1" x14ac:dyDescent="0.2">
      <c r="A434" s="289" t="s">
        <v>498</v>
      </c>
      <c r="B434" s="289" t="s">
        <v>368</v>
      </c>
      <c r="C434" s="290" t="s">
        <v>499</v>
      </c>
      <c r="D434" s="291" t="s">
        <v>1735</v>
      </c>
      <c r="E434" s="289">
        <v>2</v>
      </c>
      <c r="F434" s="289">
        <v>30</v>
      </c>
      <c r="G434" s="292">
        <v>72</v>
      </c>
      <c r="H434" s="339"/>
      <c r="I434" s="340"/>
      <c r="J434" s="353"/>
      <c r="K434" s="353"/>
      <c r="L434" s="353"/>
      <c r="M434" s="353"/>
      <c r="N434" s="353"/>
      <c r="O434" s="353"/>
      <c r="P434" s="353"/>
      <c r="Q434" s="353"/>
    </row>
    <row r="435" spans="1:17" s="22" customFormat="1" ht="14.1" customHeight="1" x14ac:dyDescent="0.2">
      <c r="A435" s="289" t="s">
        <v>500</v>
      </c>
      <c r="B435" s="289" t="s">
        <v>391</v>
      </c>
      <c r="C435" s="290" t="s">
        <v>493</v>
      </c>
      <c r="D435" s="291" t="s">
        <v>1735</v>
      </c>
      <c r="E435" s="289">
        <v>2</v>
      </c>
      <c r="F435" s="289">
        <v>28</v>
      </c>
      <c r="G435" s="292">
        <v>48</v>
      </c>
      <c r="H435" s="339"/>
      <c r="I435" s="340"/>
      <c r="J435" s="353"/>
      <c r="K435" s="353"/>
      <c r="L435" s="353"/>
      <c r="M435" s="353"/>
      <c r="N435" s="353"/>
      <c r="O435" s="353"/>
      <c r="P435" s="353"/>
      <c r="Q435" s="353"/>
    </row>
    <row r="436" spans="1:17" s="22" customFormat="1" ht="14.1" customHeight="1" x14ac:dyDescent="0.2">
      <c r="A436" s="289" t="s">
        <v>2050</v>
      </c>
      <c r="B436" s="289" t="s">
        <v>391</v>
      </c>
      <c r="C436" s="290" t="s">
        <v>494</v>
      </c>
      <c r="D436" s="291" t="s">
        <v>1735</v>
      </c>
      <c r="E436" s="289">
        <v>2</v>
      </c>
      <c r="F436" s="289">
        <v>28</v>
      </c>
      <c r="G436" s="292">
        <v>47</v>
      </c>
      <c r="H436" s="343">
        <v>40463</v>
      </c>
      <c r="I436" s="340" t="s">
        <v>2786</v>
      </c>
      <c r="J436" s="353"/>
      <c r="K436" s="353"/>
      <c r="L436" s="353"/>
      <c r="M436" s="353"/>
      <c r="N436" s="353"/>
      <c r="O436" s="353"/>
      <c r="P436" s="353"/>
      <c r="Q436" s="353"/>
    </row>
    <row r="437" spans="1:17" s="22" customFormat="1" ht="14.1" customHeight="1" x14ac:dyDescent="0.2">
      <c r="A437" s="289" t="s">
        <v>501</v>
      </c>
      <c r="B437" s="289" t="s">
        <v>391</v>
      </c>
      <c r="C437" s="290" t="s">
        <v>496</v>
      </c>
      <c r="D437" s="291" t="s">
        <v>1735</v>
      </c>
      <c r="E437" s="289">
        <v>2</v>
      </c>
      <c r="F437" s="289">
        <v>28</v>
      </c>
      <c r="G437" s="292">
        <v>45</v>
      </c>
      <c r="H437" s="339"/>
      <c r="I437" s="340"/>
      <c r="J437" s="353"/>
      <c r="K437" s="353"/>
      <c r="L437" s="353"/>
      <c r="M437" s="353"/>
      <c r="N437" s="353"/>
      <c r="O437" s="353"/>
      <c r="P437" s="353"/>
      <c r="Q437" s="353"/>
    </row>
    <row r="438" spans="1:17" s="22" customFormat="1" ht="14.1" customHeight="1" x14ac:dyDescent="0.2">
      <c r="A438" s="140" t="s">
        <v>2051</v>
      </c>
      <c r="B438" s="289" t="s">
        <v>391</v>
      </c>
      <c r="C438" s="141" t="s">
        <v>497</v>
      </c>
      <c r="D438" s="142" t="s">
        <v>1735</v>
      </c>
      <c r="E438" s="140">
        <v>2</v>
      </c>
      <c r="F438" s="140">
        <v>28</v>
      </c>
      <c r="G438" s="143">
        <v>44</v>
      </c>
      <c r="H438" s="343">
        <v>40463</v>
      </c>
      <c r="I438" s="340" t="s">
        <v>2787</v>
      </c>
      <c r="J438" s="353"/>
      <c r="K438" s="353"/>
      <c r="L438" s="353"/>
      <c r="M438" s="353"/>
      <c r="N438" s="353"/>
      <c r="O438" s="353"/>
      <c r="P438" s="353"/>
      <c r="Q438" s="353"/>
    </row>
    <row r="439" spans="1:17" ht="14.1" customHeight="1" x14ac:dyDescent="0.2">
      <c r="A439" s="289" t="s">
        <v>502</v>
      </c>
      <c r="B439" s="289" t="s">
        <v>391</v>
      </c>
      <c r="C439" s="290" t="s">
        <v>499</v>
      </c>
      <c r="D439" s="291" t="s">
        <v>1735</v>
      </c>
      <c r="E439" s="289">
        <v>2</v>
      </c>
      <c r="F439" s="289">
        <v>28</v>
      </c>
      <c r="G439" s="292">
        <v>67</v>
      </c>
      <c r="H439" s="339"/>
      <c r="I439" s="340"/>
    </row>
    <row r="440" spans="1:17" ht="14.1" customHeight="1" x14ac:dyDescent="0.2">
      <c r="A440" s="289" t="s">
        <v>503</v>
      </c>
      <c r="B440" s="289" t="s">
        <v>365</v>
      </c>
      <c r="C440" s="290" t="s">
        <v>504</v>
      </c>
      <c r="D440" s="291" t="s">
        <v>1735</v>
      </c>
      <c r="E440" s="289">
        <v>2</v>
      </c>
      <c r="F440" s="289">
        <v>32</v>
      </c>
      <c r="G440" s="292">
        <v>56</v>
      </c>
      <c r="H440" s="339"/>
      <c r="I440" s="340"/>
    </row>
    <row r="441" spans="1:17" s="22" customFormat="1" ht="14.1" customHeight="1" x14ac:dyDescent="0.2">
      <c r="A441" s="289" t="s">
        <v>505</v>
      </c>
      <c r="B441" s="289" t="s">
        <v>365</v>
      </c>
      <c r="C441" s="290" t="s">
        <v>506</v>
      </c>
      <c r="D441" s="291" t="s">
        <v>1735</v>
      </c>
      <c r="E441" s="289">
        <v>2</v>
      </c>
      <c r="F441" s="289">
        <v>32</v>
      </c>
      <c r="G441" s="292">
        <v>51</v>
      </c>
      <c r="H441" s="339"/>
      <c r="I441" s="340"/>
      <c r="J441" s="353"/>
      <c r="K441" s="353"/>
      <c r="L441" s="353"/>
      <c r="M441" s="353"/>
      <c r="N441" s="353"/>
      <c r="O441" s="353"/>
      <c r="P441" s="353"/>
      <c r="Q441" s="353"/>
    </row>
    <row r="442" spans="1:17" s="22" customFormat="1" ht="14.1" customHeight="1" x14ac:dyDescent="0.2">
      <c r="A442" s="289" t="s">
        <v>507</v>
      </c>
      <c r="B442" s="289" t="s">
        <v>365</v>
      </c>
      <c r="C442" s="290" t="s">
        <v>508</v>
      </c>
      <c r="D442" s="291" t="s">
        <v>1735</v>
      </c>
      <c r="E442" s="289">
        <v>2</v>
      </c>
      <c r="F442" s="289">
        <v>32</v>
      </c>
      <c r="G442" s="292">
        <v>65</v>
      </c>
      <c r="H442" s="339"/>
      <c r="I442" s="340"/>
      <c r="J442" s="353"/>
      <c r="K442" s="353"/>
      <c r="L442" s="353"/>
      <c r="M442" s="353"/>
      <c r="N442" s="353"/>
      <c r="O442" s="353"/>
      <c r="P442" s="353"/>
      <c r="Q442" s="353"/>
    </row>
    <row r="443" spans="1:17" ht="14.1" customHeight="1" x14ac:dyDescent="0.2">
      <c r="A443" s="289" t="s">
        <v>509</v>
      </c>
      <c r="B443" s="289" t="s">
        <v>365</v>
      </c>
      <c r="C443" s="290" t="s">
        <v>510</v>
      </c>
      <c r="D443" s="291" t="s">
        <v>1735</v>
      </c>
      <c r="E443" s="289">
        <v>2</v>
      </c>
      <c r="F443" s="289">
        <v>32</v>
      </c>
      <c r="G443" s="292">
        <v>52</v>
      </c>
      <c r="H443" s="339"/>
      <c r="I443" s="340"/>
    </row>
    <row r="444" spans="1:17" ht="14.1" customHeight="1" x14ac:dyDescent="0.2">
      <c r="A444" s="289" t="s">
        <v>511</v>
      </c>
      <c r="B444" s="289" t="s">
        <v>365</v>
      </c>
      <c r="C444" s="290" t="s">
        <v>512</v>
      </c>
      <c r="D444" s="291" t="s">
        <v>1735</v>
      </c>
      <c r="E444" s="289">
        <v>2</v>
      </c>
      <c r="F444" s="289">
        <v>32</v>
      </c>
      <c r="G444" s="292">
        <v>79</v>
      </c>
      <c r="H444" s="339"/>
      <c r="I444" s="340"/>
    </row>
    <row r="445" spans="1:17" ht="14.1" customHeight="1" x14ac:dyDescent="0.2">
      <c r="A445" s="289" t="s">
        <v>513</v>
      </c>
      <c r="B445" s="289" t="s">
        <v>365</v>
      </c>
      <c r="C445" s="290" t="s">
        <v>514</v>
      </c>
      <c r="D445" s="291" t="s">
        <v>142</v>
      </c>
      <c r="E445" s="289">
        <v>2</v>
      </c>
      <c r="F445" s="289">
        <v>32</v>
      </c>
      <c r="G445" s="292">
        <v>71</v>
      </c>
      <c r="H445" s="339"/>
      <c r="I445" s="340"/>
    </row>
    <row r="446" spans="1:17" ht="14.1" customHeight="1" x14ac:dyDescent="0.2">
      <c r="A446" s="289" t="s">
        <v>515</v>
      </c>
      <c r="B446" s="289" t="s">
        <v>365</v>
      </c>
      <c r="C446" s="290" t="s">
        <v>516</v>
      </c>
      <c r="D446" s="291" t="s">
        <v>1735</v>
      </c>
      <c r="E446" s="289">
        <v>2</v>
      </c>
      <c r="F446" s="289">
        <v>32</v>
      </c>
      <c r="G446" s="292">
        <v>60</v>
      </c>
      <c r="H446" s="339"/>
      <c r="I446" s="340"/>
    </row>
    <row r="447" spans="1:17" ht="14.1" customHeight="1" x14ac:dyDescent="0.2">
      <c r="A447" s="289" t="s">
        <v>517</v>
      </c>
      <c r="B447" s="289" t="s">
        <v>365</v>
      </c>
      <c r="C447" s="290" t="s">
        <v>518</v>
      </c>
      <c r="D447" s="291" t="s">
        <v>1735</v>
      </c>
      <c r="E447" s="289">
        <v>2</v>
      </c>
      <c r="F447" s="289">
        <v>32</v>
      </c>
      <c r="G447" s="292">
        <v>59</v>
      </c>
      <c r="H447" s="339"/>
      <c r="I447" s="340"/>
    </row>
    <row r="448" spans="1:17" ht="14.1" customHeight="1" x14ac:dyDescent="0.2">
      <c r="A448" s="289" t="s">
        <v>519</v>
      </c>
      <c r="B448" s="289" t="s">
        <v>365</v>
      </c>
      <c r="C448" s="290" t="s">
        <v>520</v>
      </c>
      <c r="D448" s="291" t="s">
        <v>1735</v>
      </c>
      <c r="E448" s="289">
        <v>2</v>
      </c>
      <c r="F448" s="289">
        <v>32</v>
      </c>
      <c r="G448" s="292">
        <v>53</v>
      </c>
      <c r="H448" s="339"/>
      <c r="I448" s="340"/>
    </row>
    <row r="449" spans="1:9" ht="14.1" customHeight="1" x14ac:dyDescent="0.2">
      <c r="A449" s="289" t="s">
        <v>521</v>
      </c>
      <c r="B449" s="289" t="s">
        <v>365</v>
      </c>
      <c r="C449" s="290" t="s">
        <v>522</v>
      </c>
      <c r="D449" s="291" t="s">
        <v>1735</v>
      </c>
      <c r="E449" s="289">
        <v>2</v>
      </c>
      <c r="F449" s="289">
        <v>32</v>
      </c>
      <c r="G449" s="292">
        <v>70</v>
      </c>
      <c r="H449" s="339"/>
      <c r="I449" s="340"/>
    </row>
    <row r="450" spans="1:9" ht="14.1" customHeight="1" x14ac:dyDescent="0.2">
      <c r="A450" s="289" t="s">
        <v>523</v>
      </c>
      <c r="B450" s="289" t="s">
        <v>365</v>
      </c>
      <c r="C450" s="290" t="s">
        <v>524</v>
      </c>
      <c r="D450" s="291" t="s">
        <v>1735</v>
      </c>
      <c r="E450" s="289">
        <v>2</v>
      </c>
      <c r="F450" s="289">
        <v>32</v>
      </c>
      <c r="G450" s="292">
        <v>54</v>
      </c>
      <c r="H450" s="339"/>
      <c r="I450" s="340"/>
    </row>
    <row r="451" spans="1:9" ht="14.1" customHeight="1" x14ac:dyDescent="0.2">
      <c r="A451" s="289" t="s">
        <v>525</v>
      </c>
      <c r="B451" s="289" t="s">
        <v>365</v>
      </c>
      <c r="C451" s="290" t="s">
        <v>526</v>
      </c>
      <c r="D451" s="291" t="s">
        <v>1735</v>
      </c>
      <c r="E451" s="289">
        <v>2</v>
      </c>
      <c r="F451" s="289">
        <v>32</v>
      </c>
      <c r="G451" s="292">
        <v>85</v>
      </c>
      <c r="H451" s="339"/>
      <c r="I451" s="340"/>
    </row>
    <row r="452" spans="1:9" ht="14.1" customHeight="1" x14ac:dyDescent="0.2">
      <c r="A452" s="289" t="s">
        <v>527</v>
      </c>
      <c r="B452" s="289" t="s">
        <v>445</v>
      </c>
      <c r="C452" s="290" t="s">
        <v>528</v>
      </c>
      <c r="D452" s="291" t="s">
        <v>142</v>
      </c>
      <c r="E452" s="289">
        <v>2</v>
      </c>
      <c r="F452" s="289">
        <v>40</v>
      </c>
      <c r="G452" s="292">
        <v>86</v>
      </c>
      <c r="H452" s="339"/>
      <c r="I452" s="340"/>
    </row>
    <row r="453" spans="1:9" ht="14.1" customHeight="1" x14ac:dyDescent="0.2">
      <c r="A453" s="289" t="s">
        <v>529</v>
      </c>
      <c r="B453" s="289" t="s">
        <v>448</v>
      </c>
      <c r="C453" s="290" t="s">
        <v>530</v>
      </c>
      <c r="D453" s="291" t="s">
        <v>1735</v>
      </c>
      <c r="E453" s="289">
        <v>2</v>
      </c>
      <c r="F453" s="289">
        <v>54</v>
      </c>
      <c r="G453" s="292">
        <v>117</v>
      </c>
      <c r="H453" s="339"/>
      <c r="I453" s="340"/>
    </row>
    <row r="454" spans="1:9" ht="14.1" customHeight="1" x14ac:dyDescent="0.2">
      <c r="A454" s="289" t="s">
        <v>531</v>
      </c>
      <c r="B454" s="289" t="s">
        <v>451</v>
      </c>
      <c r="C454" s="290" t="s">
        <v>532</v>
      </c>
      <c r="D454" s="291" t="s">
        <v>1733</v>
      </c>
      <c r="E454" s="289">
        <v>2</v>
      </c>
      <c r="F454" s="289">
        <v>60</v>
      </c>
      <c r="G454" s="292">
        <v>145</v>
      </c>
      <c r="H454" s="339"/>
      <c r="I454" s="340"/>
    </row>
    <row r="455" spans="1:9" ht="14.1" customHeight="1" x14ac:dyDescent="0.2">
      <c r="A455" s="289" t="s">
        <v>533</v>
      </c>
      <c r="B455" s="289" t="s">
        <v>454</v>
      </c>
      <c r="C455" s="290" t="s">
        <v>534</v>
      </c>
      <c r="D455" s="291" t="s">
        <v>1735</v>
      </c>
      <c r="E455" s="289">
        <v>2</v>
      </c>
      <c r="F455" s="289">
        <v>39</v>
      </c>
      <c r="G455" s="292">
        <v>74</v>
      </c>
      <c r="H455" s="339"/>
      <c r="I455" s="340"/>
    </row>
    <row r="456" spans="1:9" ht="14.1" customHeight="1" x14ac:dyDescent="0.2">
      <c r="A456" s="289" t="s">
        <v>535</v>
      </c>
      <c r="B456" s="289" t="s">
        <v>454</v>
      </c>
      <c r="C456" s="290" t="s">
        <v>536</v>
      </c>
      <c r="D456" s="291" t="s">
        <v>1733</v>
      </c>
      <c r="E456" s="289">
        <v>2</v>
      </c>
      <c r="F456" s="289">
        <v>39</v>
      </c>
      <c r="G456" s="292">
        <v>103</v>
      </c>
      <c r="H456" s="339"/>
      <c r="I456" s="340"/>
    </row>
    <row r="457" spans="1:9" ht="14.1" customHeight="1" x14ac:dyDescent="0.2">
      <c r="A457" s="289" t="s">
        <v>537</v>
      </c>
      <c r="B457" s="289" t="s">
        <v>463</v>
      </c>
      <c r="C457" s="290" t="s">
        <v>538</v>
      </c>
      <c r="D457" s="291" t="s">
        <v>1735</v>
      </c>
      <c r="E457" s="289">
        <v>2</v>
      </c>
      <c r="F457" s="289">
        <v>28</v>
      </c>
      <c r="G457" s="292">
        <v>63</v>
      </c>
      <c r="H457" s="339"/>
      <c r="I457" s="340"/>
    </row>
    <row r="458" spans="1:9" ht="14.1" customHeight="1" x14ac:dyDescent="0.2">
      <c r="A458" s="140" t="s">
        <v>539</v>
      </c>
      <c r="B458" s="140" t="s">
        <v>445</v>
      </c>
      <c r="C458" s="141" t="s">
        <v>528</v>
      </c>
      <c r="D458" s="142" t="s">
        <v>1733</v>
      </c>
      <c r="E458" s="140">
        <v>2</v>
      </c>
      <c r="F458" s="140">
        <v>40</v>
      </c>
      <c r="G458" s="143">
        <v>94</v>
      </c>
      <c r="H458" s="339"/>
      <c r="I458" s="340"/>
    </row>
    <row r="459" spans="1:9" ht="14.1" customHeight="1" x14ac:dyDescent="0.2">
      <c r="A459" s="289" t="s">
        <v>540</v>
      </c>
      <c r="B459" s="289" t="s">
        <v>469</v>
      </c>
      <c r="C459" s="290" t="s">
        <v>541</v>
      </c>
      <c r="D459" s="291" t="s">
        <v>1733</v>
      </c>
      <c r="E459" s="289">
        <v>2</v>
      </c>
      <c r="F459" s="289">
        <v>110</v>
      </c>
      <c r="G459" s="292">
        <v>242</v>
      </c>
      <c r="H459" s="339"/>
      <c r="I459" s="340"/>
    </row>
    <row r="460" spans="1:9" ht="14.1" customHeight="1" x14ac:dyDescent="0.2">
      <c r="A460" s="289" t="s">
        <v>542</v>
      </c>
      <c r="B460" s="289" t="s">
        <v>337</v>
      </c>
      <c r="C460" s="290" t="s">
        <v>543</v>
      </c>
      <c r="D460" s="291" t="s">
        <v>142</v>
      </c>
      <c r="E460" s="289">
        <v>3</v>
      </c>
      <c r="F460" s="289">
        <v>34</v>
      </c>
      <c r="G460" s="292">
        <v>115</v>
      </c>
      <c r="H460" s="339"/>
      <c r="I460" s="340"/>
    </row>
    <row r="461" spans="1:9" ht="14.1" customHeight="1" x14ac:dyDescent="0.2">
      <c r="A461" s="289" t="s">
        <v>544</v>
      </c>
      <c r="B461" s="289" t="s">
        <v>344</v>
      </c>
      <c r="C461" s="290" t="s">
        <v>545</v>
      </c>
      <c r="D461" s="291" t="s">
        <v>1733</v>
      </c>
      <c r="E461" s="289">
        <v>3</v>
      </c>
      <c r="F461" s="289">
        <v>55</v>
      </c>
      <c r="G461" s="292">
        <v>215</v>
      </c>
      <c r="H461" s="339"/>
      <c r="I461" s="340"/>
    </row>
    <row r="462" spans="1:9" ht="14.1" customHeight="1" x14ac:dyDescent="0.2">
      <c r="A462" s="289" t="s">
        <v>546</v>
      </c>
      <c r="B462" s="289" t="s">
        <v>347</v>
      </c>
      <c r="C462" s="290" t="s">
        <v>547</v>
      </c>
      <c r="D462" s="291" t="s">
        <v>1733</v>
      </c>
      <c r="E462" s="289">
        <v>3</v>
      </c>
      <c r="F462" s="289">
        <v>30</v>
      </c>
      <c r="G462" s="292">
        <v>133</v>
      </c>
      <c r="H462" s="339"/>
      <c r="I462" s="340"/>
    </row>
    <row r="463" spans="1:9" ht="14.1" customHeight="1" x14ac:dyDescent="0.2">
      <c r="A463" s="289" t="s">
        <v>548</v>
      </c>
      <c r="B463" s="289" t="s">
        <v>337</v>
      </c>
      <c r="C463" s="290" t="s">
        <v>549</v>
      </c>
      <c r="D463" s="291" t="s">
        <v>1735</v>
      </c>
      <c r="E463" s="289">
        <v>3</v>
      </c>
      <c r="F463" s="289">
        <v>34</v>
      </c>
      <c r="G463" s="292">
        <v>92</v>
      </c>
      <c r="H463" s="339"/>
      <c r="I463" s="340"/>
    </row>
    <row r="464" spans="1:9" ht="14.1" customHeight="1" x14ac:dyDescent="0.2">
      <c r="A464" s="289" t="s">
        <v>550</v>
      </c>
      <c r="B464" s="289" t="s">
        <v>337</v>
      </c>
      <c r="C464" s="290" t="s">
        <v>543</v>
      </c>
      <c r="D464" s="291" t="s">
        <v>1733</v>
      </c>
      <c r="E464" s="289">
        <v>3</v>
      </c>
      <c r="F464" s="289">
        <v>34</v>
      </c>
      <c r="G464" s="292">
        <v>130</v>
      </c>
      <c r="H464" s="339"/>
      <c r="I464" s="340"/>
    </row>
    <row r="465" spans="1:9" ht="14.1" customHeight="1" x14ac:dyDescent="0.2">
      <c r="A465" s="289" t="s">
        <v>551</v>
      </c>
      <c r="B465" s="289" t="s">
        <v>355</v>
      </c>
      <c r="C465" s="290" t="s">
        <v>552</v>
      </c>
      <c r="D465" s="291" t="s">
        <v>1733</v>
      </c>
      <c r="E465" s="289">
        <v>3</v>
      </c>
      <c r="F465" s="289"/>
      <c r="G465" s="292">
        <v>333</v>
      </c>
      <c r="H465" s="339"/>
      <c r="I465" s="340"/>
    </row>
    <row r="466" spans="1:9" ht="14.1" customHeight="1" x14ac:dyDescent="0.2">
      <c r="A466" s="289" t="s">
        <v>553</v>
      </c>
      <c r="B466" s="289" t="s">
        <v>358</v>
      </c>
      <c r="C466" s="290" t="s">
        <v>554</v>
      </c>
      <c r="D466" s="289" t="s">
        <v>1735</v>
      </c>
      <c r="E466" s="289">
        <v>3</v>
      </c>
      <c r="F466" s="289">
        <v>25</v>
      </c>
      <c r="G466" s="144">
        <v>60</v>
      </c>
      <c r="H466" s="339"/>
      <c r="I466" s="340"/>
    </row>
    <row r="467" spans="1:9" ht="14.1" customHeight="1" x14ac:dyDescent="0.2">
      <c r="A467" s="289" t="s">
        <v>555</v>
      </c>
      <c r="B467" s="289" t="s">
        <v>365</v>
      </c>
      <c r="C467" s="290" t="s">
        <v>556</v>
      </c>
      <c r="D467" s="291" t="s">
        <v>1735</v>
      </c>
      <c r="E467" s="289">
        <v>3</v>
      </c>
      <c r="F467" s="289">
        <v>32</v>
      </c>
      <c r="G467" s="292">
        <v>89</v>
      </c>
      <c r="H467" s="339"/>
      <c r="I467" s="340"/>
    </row>
    <row r="468" spans="1:9" ht="14.1" customHeight="1" x14ac:dyDescent="0.2">
      <c r="A468" s="289" t="s">
        <v>557</v>
      </c>
      <c r="B468" s="289" t="s">
        <v>368</v>
      </c>
      <c r="C468" s="290" t="s">
        <v>558</v>
      </c>
      <c r="D468" s="291" t="s">
        <v>1735</v>
      </c>
      <c r="E468" s="289">
        <v>3</v>
      </c>
      <c r="F468" s="289">
        <v>30</v>
      </c>
      <c r="G468" s="292">
        <v>78</v>
      </c>
      <c r="H468" s="339"/>
      <c r="I468" s="340"/>
    </row>
    <row r="469" spans="1:9" ht="14.1" customHeight="1" x14ac:dyDescent="0.2">
      <c r="A469" s="289" t="s">
        <v>559</v>
      </c>
      <c r="B469" s="289" t="s">
        <v>368</v>
      </c>
      <c r="C469" s="290" t="s">
        <v>560</v>
      </c>
      <c r="D469" s="291" t="s">
        <v>1735</v>
      </c>
      <c r="E469" s="289">
        <v>3</v>
      </c>
      <c r="F469" s="289">
        <v>30</v>
      </c>
      <c r="G469" s="292">
        <v>70</v>
      </c>
      <c r="H469" s="339"/>
      <c r="I469" s="340"/>
    </row>
    <row r="470" spans="1:9" ht="14.1" customHeight="1" x14ac:dyDescent="0.2">
      <c r="A470" s="289" t="s">
        <v>561</v>
      </c>
      <c r="B470" s="289" t="s">
        <v>368</v>
      </c>
      <c r="C470" s="290" t="s">
        <v>562</v>
      </c>
      <c r="D470" s="291" t="s">
        <v>1735</v>
      </c>
      <c r="E470" s="289">
        <v>3</v>
      </c>
      <c r="F470" s="289">
        <v>30</v>
      </c>
      <c r="G470" s="292">
        <v>105</v>
      </c>
      <c r="H470" s="339"/>
      <c r="I470" s="340"/>
    </row>
    <row r="471" spans="1:9" ht="14.1" customHeight="1" x14ac:dyDescent="0.2">
      <c r="A471" s="289" t="s">
        <v>563</v>
      </c>
      <c r="B471" s="289" t="s">
        <v>391</v>
      </c>
      <c r="C471" s="290" t="s">
        <v>558</v>
      </c>
      <c r="D471" s="291" t="s">
        <v>1735</v>
      </c>
      <c r="E471" s="289">
        <v>3</v>
      </c>
      <c r="F471" s="289">
        <v>28</v>
      </c>
      <c r="G471" s="292">
        <v>72</v>
      </c>
      <c r="H471" s="339"/>
      <c r="I471" s="340"/>
    </row>
    <row r="472" spans="1:9" ht="14.1" customHeight="1" x14ac:dyDescent="0.2">
      <c r="A472" s="289" t="s">
        <v>564</v>
      </c>
      <c r="B472" s="289" t="s">
        <v>391</v>
      </c>
      <c r="C472" s="290" t="s">
        <v>560</v>
      </c>
      <c r="D472" s="291" t="s">
        <v>1735</v>
      </c>
      <c r="E472" s="289">
        <v>3</v>
      </c>
      <c r="F472" s="289">
        <v>28</v>
      </c>
      <c r="G472" s="292">
        <v>66</v>
      </c>
      <c r="H472" s="339"/>
      <c r="I472" s="340"/>
    </row>
    <row r="473" spans="1:9" ht="14.1" customHeight="1" x14ac:dyDescent="0.2">
      <c r="A473" s="289" t="s">
        <v>565</v>
      </c>
      <c r="B473" s="289" t="s">
        <v>391</v>
      </c>
      <c r="C473" s="290" t="s">
        <v>562</v>
      </c>
      <c r="D473" s="291" t="s">
        <v>1735</v>
      </c>
      <c r="E473" s="289">
        <v>3</v>
      </c>
      <c r="F473" s="289">
        <v>28</v>
      </c>
      <c r="G473" s="292">
        <v>98</v>
      </c>
      <c r="H473" s="339"/>
      <c r="I473" s="340"/>
    </row>
    <row r="474" spans="1:9" ht="14.1" customHeight="1" x14ac:dyDescent="0.2">
      <c r="A474" s="289" t="s">
        <v>566</v>
      </c>
      <c r="B474" s="289" t="s">
        <v>365</v>
      </c>
      <c r="C474" s="290" t="s">
        <v>567</v>
      </c>
      <c r="D474" s="291" t="s">
        <v>1735</v>
      </c>
      <c r="E474" s="289">
        <v>3</v>
      </c>
      <c r="F474" s="289">
        <v>32</v>
      </c>
      <c r="G474" s="292">
        <v>90</v>
      </c>
      <c r="H474" s="339"/>
      <c r="I474" s="340"/>
    </row>
    <row r="475" spans="1:9" ht="14.1" customHeight="1" x14ac:dyDescent="0.2">
      <c r="A475" s="289" t="s">
        <v>568</v>
      </c>
      <c r="B475" s="289" t="s">
        <v>365</v>
      </c>
      <c r="C475" s="290" t="s">
        <v>569</v>
      </c>
      <c r="D475" s="291" t="s">
        <v>1735</v>
      </c>
      <c r="E475" s="289">
        <v>3</v>
      </c>
      <c r="F475" s="289">
        <v>32</v>
      </c>
      <c r="G475" s="292">
        <v>93</v>
      </c>
      <c r="H475" s="339"/>
      <c r="I475" s="340"/>
    </row>
    <row r="476" spans="1:9" ht="14.1" customHeight="1" x14ac:dyDescent="0.2">
      <c r="A476" s="289" t="s">
        <v>570</v>
      </c>
      <c r="B476" s="289" t="s">
        <v>365</v>
      </c>
      <c r="C476" s="290" t="s">
        <v>571</v>
      </c>
      <c r="D476" s="291" t="s">
        <v>1735</v>
      </c>
      <c r="E476" s="289">
        <v>3</v>
      </c>
      <c r="F476" s="289">
        <v>32</v>
      </c>
      <c r="G476" s="292">
        <v>78</v>
      </c>
      <c r="H476" s="339"/>
      <c r="I476" s="340"/>
    </row>
    <row r="477" spans="1:9" ht="14.1" customHeight="1" x14ac:dyDescent="0.2">
      <c r="A477" s="289" t="s">
        <v>572</v>
      </c>
      <c r="B477" s="289" t="s">
        <v>365</v>
      </c>
      <c r="C477" s="290" t="s">
        <v>573</v>
      </c>
      <c r="D477" s="291" t="s">
        <v>1735</v>
      </c>
      <c r="E477" s="289">
        <v>3</v>
      </c>
      <c r="F477" s="289">
        <v>32</v>
      </c>
      <c r="G477" s="292">
        <v>112</v>
      </c>
      <c r="H477" s="339"/>
      <c r="I477" s="340"/>
    </row>
    <row r="478" spans="1:9" ht="14.1" customHeight="1" x14ac:dyDescent="0.2">
      <c r="A478" s="289" t="s">
        <v>574</v>
      </c>
      <c r="B478" s="289" t="s">
        <v>365</v>
      </c>
      <c r="C478" s="290" t="s">
        <v>575</v>
      </c>
      <c r="D478" s="291" t="s">
        <v>142</v>
      </c>
      <c r="E478" s="289">
        <v>3</v>
      </c>
      <c r="F478" s="289">
        <v>32</v>
      </c>
      <c r="G478" s="292">
        <v>110</v>
      </c>
      <c r="H478" s="339"/>
      <c r="I478" s="340"/>
    </row>
    <row r="479" spans="1:9" ht="14.1" customHeight="1" x14ac:dyDescent="0.2">
      <c r="A479" s="289" t="s">
        <v>576</v>
      </c>
      <c r="B479" s="289" t="s">
        <v>365</v>
      </c>
      <c r="C479" s="290" t="s">
        <v>577</v>
      </c>
      <c r="D479" s="291" t="s">
        <v>1735</v>
      </c>
      <c r="E479" s="289">
        <v>3</v>
      </c>
      <c r="F479" s="289">
        <v>32</v>
      </c>
      <c r="G479" s="292">
        <v>93</v>
      </c>
      <c r="H479" s="339"/>
      <c r="I479" s="340"/>
    </row>
    <row r="480" spans="1:9" ht="14.1" customHeight="1" x14ac:dyDescent="0.2">
      <c r="A480" s="289" t="s">
        <v>578</v>
      </c>
      <c r="B480" s="289" t="s">
        <v>365</v>
      </c>
      <c r="C480" s="290" t="s">
        <v>579</v>
      </c>
      <c r="D480" s="291" t="s">
        <v>1735</v>
      </c>
      <c r="E480" s="289">
        <v>3</v>
      </c>
      <c r="F480" s="289">
        <v>32</v>
      </c>
      <c r="G480" s="292">
        <v>92</v>
      </c>
      <c r="H480" s="339"/>
      <c r="I480" s="340"/>
    </row>
    <row r="481" spans="1:9" ht="14.1" customHeight="1" x14ac:dyDescent="0.2">
      <c r="A481" s="289" t="s">
        <v>580</v>
      </c>
      <c r="B481" s="289" t="s">
        <v>365</v>
      </c>
      <c r="C481" s="290" t="s">
        <v>581</v>
      </c>
      <c r="D481" s="291" t="s">
        <v>1735</v>
      </c>
      <c r="E481" s="289">
        <v>3</v>
      </c>
      <c r="F481" s="289">
        <v>32</v>
      </c>
      <c r="G481" s="292">
        <v>98</v>
      </c>
      <c r="H481" s="339"/>
      <c r="I481" s="340"/>
    </row>
    <row r="482" spans="1:9" ht="14.1" customHeight="1" x14ac:dyDescent="0.2">
      <c r="A482" s="289" t="s">
        <v>582</v>
      </c>
      <c r="B482" s="289" t="s">
        <v>365</v>
      </c>
      <c r="C482" s="290" t="s">
        <v>583</v>
      </c>
      <c r="D482" s="291" t="s">
        <v>1735</v>
      </c>
      <c r="E482" s="289">
        <v>3</v>
      </c>
      <c r="F482" s="289">
        <v>32</v>
      </c>
      <c r="G482" s="292">
        <v>76</v>
      </c>
      <c r="H482" s="339"/>
      <c r="I482" s="340"/>
    </row>
    <row r="483" spans="1:9" ht="14.1" customHeight="1" x14ac:dyDescent="0.2">
      <c r="A483" s="289" t="s">
        <v>584</v>
      </c>
      <c r="B483" s="289" t="s">
        <v>445</v>
      </c>
      <c r="C483" s="290" t="s">
        <v>585</v>
      </c>
      <c r="D483" s="291" t="s">
        <v>142</v>
      </c>
      <c r="E483" s="289">
        <v>3</v>
      </c>
      <c r="F483" s="289">
        <v>40</v>
      </c>
      <c r="G483" s="292">
        <v>136</v>
      </c>
      <c r="H483" s="339"/>
      <c r="I483" s="340"/>
    </row>
    <row r="484" spans="1:9" ht="14.1" customHeight="1" x14ac:dyDescent="0.2">
      <c r="A484" s="289" t="s">
        <v>586</v>
      </c>
      <c r="B484" s="289" t="s">
        <v>448</v>
      </c>
      <c r="C484" s="290" t="s">
        <v>587</v>
      </c>
      <c r="D484" s="291" t="s">
        <v>1735</v>
      </c>
      <c r="E484" s="289">
        <v>3</v>
      </c>
      <c r="F484" s="289">
        <v>54</v>
      </c>
      <c r="G484" s="292">
        <v>177</v>
      </c>
      <c r="H484" s="339"/>
      <c r="I484" s="340"/>
    </row>
    <row r="485" spans="1:9" ht="14.1" customHeight="1" x14ac:dyDescent="0.2">
      <c r="A485" s="289" t="s">
        <v>588</v>
      </c>
      <c r="B485" s="289" t="s">
        <v>451</v>
      </c>
      <c r="C485" s="290" t="s">
        <v>589</v>
      </c>
      <c r="D485" s="291" t="s">
        <v>1733</v>
      </c>
      <c r="E485" s="289">
        <v>3</v>
      </c>
      <c r="F485" s="289">
        <v>60</v>
      </c>
      <c r="G485" s="292">
        <v>230</v>
      </c>
      <c r="H485" s="339"/>
      <c r="I485" s="340"/>
    </row>
    <row r="486" spans="1:9" ht="14.1" customHeight="1" x14ac:dyDescent="0.2">
      <c r="A486" s="289" t="s">
        <v>590</v>
      </c>
      <c r="B486" s="289" t="s">
        <v>445</v>
      </c>
      <c r="C486" s="290" t="s">
        <v>591</v>
      </c>
      <c r="D486" s="291" t="s">
        <v>1735</v>
      </c>
      <c r="E486" s="289">
        <v>3</v>
      </c>
      <c r="F486" s="289">
        <v>39</v>
      </c>
      <c r="G486" s="292">
        <v>120</v>
      </c>
      <c r="H486" s="339"/>
      <c r="I486" s="340"/>
    </row>
    <row r="487" spans="1:9" ht="14.1" customHeight="1" x14ac:dyDescent="0.2">
      <c r="A487" s="289" t="s">
        <v>592</v>
      </c>
      <c r="B487" s="289" t="s">
        <v>454</v>
      </c>
      <c r="C487" s="290" t="s">
        <v>593</v>
      </c>
      <c r="D487" s="291" t="s">
        <v>1733</v>
      </c>
      <c r="E487" s="289">
        <v>3</v>
      </c>
      <c r="F487" s="289">
        <v>39</v>
      </c>
      <c r="G487" s="292">
        <v>162</v>
      </c>
      <c r="H487" s="339"/>
      <c r="I487" s="340"/>
    </row>
    <row r="488" spans="1:9" ht="14.1" customHeight="1" x14ac:dyDescent="0.2">
      <c r="A488" s="289" t="s">
        <v>594</v>
      </c>
      <c r="B488" s="289" t="s">
        <v>445</v>
      </c>
      <c r="C488" s="290" t="s">
        <v>585</v>
      </c>
      <c r="D488" s="291" t="s">
        <v>1733</v>
      </c>
      <c r="E488" s="289">
        <v>3</v>
      </c>
      <c r="F488" s="289">
        <v>40</v>
      </c>
      <c r="G488" s="292">
        <v>151</v>
      </c>
      <c r="H488" s="339"/>
      <c r="I488" s="340"/>
    </row>
    <row r="489" spans="1:9" ht="14.1" customHeight="1" x14ac:dyDescent="0.2">
      <c r="A489" s="289" t="s">
        <v>595</v>
      </c>
      <c r="B489" s="289" t="s">
        <v>469</v>
      </c>
      <c r="C489" s="290" t="s">
        <v>596</v>
      </c>
      <c r="D489" s="291" t="s">
        <v>1733</v>
      </c>
      <c r="E489" s="289">
        <v>3</v>
      </c>
      <c r="F489" s="289">
        <v>110</v>
      </c>
      <c r="G489" s="292">
        <v>377</v>
      </c>
      <c r="H489" s="339"/>
      <c r="I489" s="340"/>
    </row>
    <row r="490" spans="1:9" ht="14.1" customHeight="1" x14ac:dyDescent="0.2">
      <c r="A490" s="289" t="s">
        <v>597</v>
      </c>
      <c r="B490" s="289" t="s">
        <v>337</v>
      </c>
      <c r="C490" s="290" t="s">
        <v>598</v>
      </c>
      <c r="D490" s="291" t="s">
        <v>142</v>
      </c>
      <c r="E490" s="289">
        <v>4</v>
      </c>
      <c r="F490" s="289">
        <v>34</v>
      </c>
      <c r="G490" s="292">
        <v>144</v>
      </c>
      <c r="H490" s="339"/>
      <c r="I490" s="340"/>
    </row>
    <row r="491" spans="1:9" ht="14.1" customHeight="1" x14ac:dyDescent="0.2">
      <c r="A491" s="289" t="s">
        <v>599</v>
      </c>
      <c r="B491" s="289" t="s">
        <v>337</v>
      </c>
      <c r="C491" s="290" t="s">
        <v>600</v>
      </c>
      <c r="D491" s="291" t="s">
        <v>142</v>
      </c>
      <c r="E491" s="289">
        <v>4</v>
      </c>
      <c r="F491" s="289">
        <v>34</v>
      </c>
      <c r="G491" s="292">
        <v>152</v>
      </c>
      <c r="H491" s="339"/>
      <c r="I491" s="340"/>
    </row>
    <row r="492" spans="1:9" ht="14.1" customHeight="1" x14ac:dyDescent="0.2">
      <c r="A492" s="289" t="s">
        <v>601</v>
      </c>
      <c r="B492" s="140" t="s">
        <v>344</v>
      </c>
      <c r="C492" s="290" t="s">
        <v>602</v>
      </c>
      <c r="D492" s="291" t="s">
        <v>1733</v>
      </c>
      <c r="E492" s="289">
        <v>4</v>
      </c>
      <c r="F492" s="289">
        <v>55</v>
      </c>
      <c r="G492" s="292">
        <v>270</v>
      </c>
      <c r="H492" s="339"/>
      <c r="I492" s="340"/>
    </row>
    <row r="493" spans="1:9" ht="14.1" customHeight="1" x14ac:dyDescent="0.2">
      <c r="A493" s="289" t="s">
        <v>603</v>
      </c>
      <c r="B493" s="140" t="s">
        <v>347</v>
      </c>
      <c r="C493" s="290" t="s">
        <v>604</v>
      </c>
      <c r="D493" s="291" t="s">
        <v>1733</v>
      </c>
      <c r="E493" s="289">
        <v>4</v>
      </c>
      <c r="F493" s="289">
        <v>30</v>
      </c>
      <c r="G493" s="292">
        <v>164</v>
      </c>
      <c r="H493" s="339"/>
      <c r="I493" s="340"/>
    </row>
    <row r="494" spans="1:9" ht="14.1" customHeight="1" x14ac:dyDescent="0.2">
      <c r="A494" s="289" t="s">
        <v>605</v>
      </c>
      <c r="B494" s="140" t="s">
        <v>337</v>
      </c>
      <c r="C494" s="290" t="s">
        <v>606</v>
      </c>
      <c r="D494" s="291" t="s">
        <v>1735</v>
      </c>
      <c r="E494" s="289">
        <v>4</v>
      </c>
      <c r="F494" s="289">
        <v>34</v>
      </c>
      <c r="G494" s="292">
        <v>120</v>
      </c>
      <c r="H494" s="339"/>
      <c r="I494" s="340"/>
    </row>
    <row r="495" spans="1:9" ht="14.1" customHeight="1" x14ac:dyDescent="0.2">
      <c r="A495" s="289" t="s">
        <v>607</v>
      </c>
      <c r="B495" s="140" t="s">
        <v>337</v>
      </c>
      <c r="C495" s="290" t="s">
        <v>598</v>
      </c>
      <c r="D495" s="291" t="s">
        <v>1733</v>
      </c>
      <c r="E495" s="289">
        <v>4</v>
      </c>
      <c r="F495" s="289">
        <v>34</v>
      </c>
      <c r="G495" s="292">
        <v>160</v>
      </c>
      <c r="H495" s="339"/>
      <c r="I495" s="340"/>
    </row>
    <row r="496" spans="1:9" ht="14.1" customHeight="1" x14ac:dyDescent="0.2">
      <c r="A496" s="289" t="s">
        <v>608</v>
      </c>
      <c r="B496" s="140" t="s">
        <v>355</v>
      </c>
      <c r="C496" s="290" t="s">
        <v>609</v>
      </c>
      <c r="D496" s="291" t="s">
        <v>1733</v>
      </c>
      <c r="E496" s="289">
        <v>4</v>
      </c>
      <c r="F496" s="289"/>
      <c r="G496" s="292">
        <v>420</v>
      </c>
      <c r="H496" s="339"/>
      <c r="I496" s="340"/>
    </row>
    <row r="497" spans="1:9" ht="14.1" customHeight="1" x14ac:dyDescent="0.2">
      <c r="A497" s="289" t="s">
        <v>610</v>
      </c>
      <c r="B497" s="140" t="s">
        <v>358</v>
      </c>
      <c r="C497" s="290" t="s">
        <v>611</v>
      </c>
      <c r="D497" s="289" t="s">
        <v>1735</v>
      </c>
      <c r="E497" s="289">
        <v>4</v>
      </c>
      <c r="F497" s="289">
        <v>25</v>
      </c>
      <c r="G497" s="144">
        <v>80</v>
      </c>
      <c r="H497" s="339"/>
      <c r="I497" s="340"/>
    </row>
    <row r="498" spans="1:9" ht="14.1" customHeight="1" x14ac:dyDescent="0.2">
      <c r="A498" s="289" t="s">
        <v>612</v>
      </c>
      <c r="B498" s="140" t="s">
        <v>365</v>
      </c>
      <c r="C498" s="290" t="s">
        <v>613</v>
      </c>
      <c r="D498" s="291" t="s">
        <v>1735</v>
      </c>
      <c r="E498" s="289">
        <v>4</v>
      </c>
      <c r="F498" s="289">
        <v>32</v>
      </c>
      <c r="G498" s="292">
        <v>112</v>
      </c>
      <c r="H498" s="339"/>
      <c r="I498" s="340"/>
    </row>
    <row r="499" spans="1:9" ht="14.1" customHeight="1" x14ac:dyDescent="0.2">
      <c r="A499" s="289" t="s">
        <v>2788</v>
      </c>
      <c r="B499" s="140" t="s">
        <v>365</v>
      </c>
      <c r="C499" s="290" t="s">
        <v>2789</v>
      </c>
      <c r="D499" s="291" t="s">
        <v>1735</v>
      </c>
      <c r="E499" s="289">
        <v>4</v>
      </c>
      <c r="F499" s="289">
        <v>32</v>
      </c>
      <c r="G499" s="292">
        <v>151</v>
      </c>
      <c r="H499" s="343">
        <v>41767</v>
      </c>
      <c r="I499" s="340" t="s">
        <v>2790</v>
      </c>
    </row>
    <row r="500" spans="1:9" ht="14.1" customHeight="1" x14ac:dyDescent="0.2">
      <c r="A500" s="289" t="s">
        <v>614</v>
      </c>
      <c r="B500" s="289" t="s">
        <v>368</v>
      </c>
      <c r="C500" s="290" t="s">
        <v>615</v>
      </c>
      <c r="D500" s="291" t="s">
        <v>1735</v>
      </c>
      <c r="E500" s="289">
        <v>4</v>
      </c>
      <c r="F500" s="289">
        <v>30</v>
      </c>
      <c r="G500" s="292">
        <v>105</v>
      </c>
      <c r="H500" s="339"/>
      <c r="I500" s="340"/>
    </row>
    <row r="501" spans="1:9" ht="14.1" customHeight="1" x14ac:dyDescent="0.2">
      <c r="A501" s="289" t="s">
        <v>616</v>
      </c>
      <c r="B501" s="289" t="s">
        <v>368</v>
      </c>
      <c r="C501" s="290" t="s">
        <v>617</v>
      </c>
      <c r="D501" s="291" t="s">
        <v>1735</v>
      </c>
      <c r="E501" s="289">
        <v>4</v>
      </c>
      <c r="F501" s="289">
        <v>30</v>
      </c>
      <c r="G501" s="292">
        <v>91</v>
      </c>
      <c r="H501" s="339"/>
      <c r="I501" s="340"/>
    </row>
    <row r="502" spans="1:9" ht="14.1" customHeight="1" x14ac:dyDescent="0.2">
      <c r="A502" s="289" t="s">
        <v>618</v>
      </c>
      <c r="B502" s="289" t="s">
        <v>368</v>
      </c>
      <c r="C502" s="290" t="s">
        <v>619</v>
      </c>
      <c r="D502" s="291" t="s">
        <v>1735</v>
      </c>
      <c r="E502" s="289">
        <v>4</v>
      </c>
      <c r="F502" s="289">
        <v>30</v>
      </c>
      <c r="G502" s="292">
        <v>140</v>
      </c>
      <c r="H502" s="339"/>
      <c r="I502" s="340"/>
    </row>
    <row r="503" spans="1:9" ht="14.1" customHeight="1" x14ac:dyDescent="0.2">
      <c r="A503" s="289" t="s">
        <v>620</v>
      </c>
      <c r="B503" s="289" t="s">
        <v>391</v>
      </c>
      <c r="C503" s="290" t="s">
        <v>615</v>
      </c>
      <c r="D503" s="291" t="s">
        <v>1735</v>
      </c>
      <c r="E503" s="289">
        <v>4</v>
      </c>
      <c r="F503" s="289">
        <v>28</v>
      </c>
      <c r="G503" s="292">
        <v>96</v>
      </c>
      <c r="H503" s="339"/>
      <c r="I503" s="340"/>
    </row>
    <row r="504" spans="1:9" ht="14.1" customHeight="1" x14ac:dyDescent="0.2">
      <c r="A504" s="289" t="s">
        <v>621</v>
      </c>
      <c r="B504" s="289" t="s">
        <v>391</v>
      </c>
      <c r="C504" s="290" t="s">
        <v>617</v>
      </c>
      <c r="D504" s="291" t="s">
        <v>1735</v>
      </c>
      <c r="E504" s="289">
        <v>4</v>
      </c>
      <c r="F504" s="289">
        <v>28</v>
      </c>
      <c r="G504" s="292">
        <v>86</v>
      </c>
      <c r="H504" s="339"/>
      <c r="I504" s="340"/>
    </row>
    <row r="505" spans="1:9" ht="14.1" customHeight="1" x14ac:dyDescent="0.2">
      <c r="A505" s="289" t="s">
        <v>622</v>
      </c>
      <c r="B505" s="289" t="s">
        <v>391</v>
      </c>
      <c r="C505" s="290" t="s">
        <v>619</v>
      </c>
      <c r="D505" s="291" t="s">
        <v>1735</v>
      </c>
      <c r="E505" s="289">
        <v>4</v>
      </c>
      <c r="F505" s="289">
        <v>28</v>
      </c>
      <c r="G505" s="292">
        <v>131</v>
      </c>
      <c r="H505" s="339"/>
      <c r="I505" s="340"/>
    </row>
    <row r="506" spans="1:9" ht="14.1" customHeight="1" x14ac:dyDescent="0.2">
      <c r="A506" s="289" t="s">
        <v>623</v>
      </c>
      <c r="B506" s="140" t="s">
        <v>365</v>
      </c>
      <c r="C506" s="290" t="s">
        <v>624</v>
      </c>
      <c r="D506" s="291" t="s">
        <v>1735</v>
      </c>
      <c r="E506" s="289">
        <v>4</v>
      </c>
      <c r="F506" s="289">
        <v>32</v>
      </c>
      <c r="G506" s="292">
        <v>118</v>
      </c>
      <c r="H506" s="339"/>
      <c r="I506" s="340"/>
    </row>
    <row r="507" spans="1:9" ht="14.1" customHeight="1" x14ac:dyDescent="0.2">
      <c r="A507" s="289" t="s">
        <v>625</v>
      </c>
      <c r="B507" s="289" t="s">
        <v>365</v>
      </c>
      <c r="C507" s="290" t="s">
        <v>626</v>
      </c>
      <c r="D507" s="291" t="s">
        <v>1735</v>
      </c>
      <c r="E507" s="289">
        <v>4</v>
      </c>
      <c r="F507" s="289">
        <v>32</v>
      </c>
      <c r="G507" s="292">
        <v>102</v>
      </c>
      <c r="H507" s="339"/>
      <c r="I507" s="340"/>
    </row>
    <row r="508" spans="1:9" ht="14.1" customHeight="1" x14ac:dyDescent="0.2">
      <c r="A508" s="289" t="s">
        <v>627</v>
      </c>
      <c r="B508" s="289" t="s">
        <v>365</v>
      </c>
      <c r="C508" s="290" t="s">
        <v>628</v>
      </c>
      <c r="D508" s="291" t="s">
        <v>142</v>
      </c>
      <c r="E508" s="289">
        <v>4</v>
      </c>
      <c r="F508" s="289">
        <v>32</v>
      </c>
      <c r="G508" s="292">
        <v>142</v>
      </c>
      <c r="H508" s="339"/>
      <c r="I508" s="340"/>
    </row>
    <row r="509" spans="1:9" ht="14.1" customHeight="1" x14ac:dyDescent="0.2">
      <c r="A509" s="289" t="s">
        <v>629</v>
      </c>
      <c r="B509" s="289" t="s">
        <v>365</v>
      </c>
      <c r="C509" s="290" t="s">
        <v>630</v>
      </c>
      <c r="D509" s="291" t="s">
        <v>1735</v>
      </c>
      <c r="E509" s="289">
        <v>4</v>
      </c>
      <c r="F509" s="289">
        <v>32</v>
      </c>
      <c r="G509" s="292">
        <v>118</v>
      </c>
      <c r="H509" s="339"/>
      <c r="I509" s="340"/>
    </row>
    <row r="510" spans="1:9" ht="14.1" customHeight="1" x14ac:dyDescent="0.2">
      <c r="A510" s="289" t="s">
        <v>631</v>
      </c>
      <c r="B510" s="289" t="s">
        <v>365</v>
      </c>
      <c r="C510" s="290" t="s">
        <v>632</v>
      </c>
      <c r="D510" s="291" t="s">
        <v>1735</v>
      </c>
      <c r="E510" s="289">
        <v>4</v>
      </c>
      <c r="F510" s="289">
        <v>32</v>
      </c>
      <c r="G510" s="292">
        <v>120</v>
      </c>
      <c r="H510" s="339"/>
      <c r="I510" s="340"/>
    </row>
    <row r="511" spans="1:9" ht="14.1" customHeight="1" x14ac:dyDescent="0.2">
      <c r="A511" s="289" t="s">
        <v>633</v>
      </c>
      <c r="B511" s="289" t="s">
        <v>365</v>
      </c>
      <c r="C511" s="290" t="s">
        <v>634</v>
      </c>
      <c r="D511" s="291" t="s">
        <v>1735</v>
      </c>
      <c r="E511" s="289">
        <v>4</v>
      </c>
      <c r="F511" s="289">
        <v>32</v>
      </c>
      <c r="G511" s="292">
        <v>105</v>
      </c>
      <c r="H511" s="339"/>
      <c r="I511" s="340"/>
    </row>
    <row r="512" spans="1:9" ht="14.1" customHeight="1" x14ac:dyDescent="0.2">
      <c r="A512" s="289" t="s">
        <v>635</v>
      </c>
      <c r="B512" s="289" t="s">
        <v>445</v>
      </c>
      <c r="C512" s="290" t="s">
        <v>636</v>
      </c>
      <c r="D512" s="291" t="s">
        <v>142</v>
      </c>
      <c r="E512" s="289">
        <v>4</v>
      </c>
      <c r="F512" s="289">
        <v>40</v>
      </c>
      <c r="G512" s="292">
        <v>172</v>
      </c>
      <c r="H512" s="339"/>
      <c r="I512" s="340"/>
    </row>
    <row r="513" spans="1:9" ht="14.1" customHeight="1" x14ac:dyDescent="0.2">
      <c r="A513" s="289" t="s">
        <v>637</v>
      </c>
      <c r="B513" s="289" t="s">
        <v>448</v>
      </c>
      <c r="C513" s="290" t="s">
        <v>638</v>
      </c>
      <c r="D513" s="291" t="s">
        <v>1735</v>
      </c>
      <c r="E513" s="289">
        <v>4</v>
      </c>
      <c r="F513" s="289">
        <v>54</v>
      </c>
      <c r="G513" s="292">
        <v>234</v>
      </c>
      <c r="H513" s="339"/>
      <c r="I513" s="340"/>
    </row>
    <row r="514" spans="1:9" ht="14.1" customHeight="1" x14ac:dyDescent="0.2">
      <c r="A514" s="289" t="s">
        <v>639</v>
      </c>
      <c r="B514" s="289" t="s">
        <v>451</v>
      </c>
      <c r="C514" s="290" t="s">
        <v>640</v>
      </c>
      <c r="D514" s="291" t="s">
        <v>1733</v>
      </c>
      <c r="E514" s="289">
        <v>4</v>
      </c>
      <c r="F514" s="289">
        <v>60</v>
      </c>
      <c r="G514" s="292">
        <v>290</v>
      </c>
      <c r="H514" s="339"/>
      <c r="I514" s="340"/>
    </row>
    <row r="515" spans="1:9" ht="14.1" customHeight="1" x14ac:dyDescent="0.2">
      <c r="A515" s="289" t="s">
        <v>641</v>
      </c>
      <c r="B515" s="289" t="s">
        <v>454</v>
      </c>
      <c r="C515" s="290" t="s">
        <v>642</v>
      </c>
      <c r="D515" s="291" t="s">
        <v>1735</v>
      </c>
      <c r="E515" s="289">
        <v>4</v>
      </c>
      <c r="F515" s="289">
        <v>39</v>
      </c>
      <c r="G515" s="292">
        <v>148</v>
      </c>
      <c r="H515" s="339"/>
      <c r="I515" s="340"/>
    </row>
    <row r="516" spans="1:9" ht="14.1" customHeight="1" x14ac:dyDescent="0.2">
      <c r="A516" s="289" t="s">
        <v>643</v>
      </c>
      <c r="B516" s="289" t="s">
        <v>454</v>
      </c>
      <c r="C516" s="290" t="s">
        <v>644</v>
      </c>
      <c r="D516" s="291" t="s">
        <v>1733</v>
      </c>
      <c r="E516" s="289">
        <v>4</v>
      </c>
      <c r="F516" s="289">
        <v>39</v>
      </c>
      <c r="G516" s="292">
        <v>204</v>
      </c>
      <c r="H516" s="339"/>
      <c r="I516" s="340"/>
    </row>
    <row r="517" spans="1:9" ht="14.1" customHeight="1" x14ac:dyDescent="0.2">
      <c r="A517" s="289" t="s">
        <v>645</v>
      </c>
      <c r="B517" s="289" t="s">
        <v>445</v>
      </c>
      <c r="C517" s="290" t="s">
        <v>636</v>
      </c>
      <c r="D517" s="291" t="s">
        <v>1733</v>
      </c>
      <c r="E517" s="289">
        <v>4</v>
      </c>
      <c r="F517" s="289">
        <v>40</v>
      </c>
      <c r="G517" s="292">
        <v>188</v>
      </c>
      <c r="H517" s="339"/>
      <c r="I517" s="340"/>
    </row>
    <row r="518" spans="1:9" ht="14.1" customHeight="1" x14ac:dyDescent="0.2">
      <c r="A518" s="289" t="s">
        <v>646</v>
      </c>
      <c r="B518" s="289" t="s">
        <v>469</v>
      </c>
      <c r="C518" s="290" t="s">
        <v>647</v>
      </c>
      <c r="D518" s="291" t="s">
        <v>1733</v>
      </c>
      <c r="E518" s="289">
        <v>4</v>
      </c>
      <c r="F518" s="289">
        <v>110</v>
      </c>
      <c r="G518" s="292">
        <v>484</v>
      </c>
      <c r="H518" s="339"/>
      <c r="I518" s="340"/>
    </row>
    <row r="519" spans="1:9" ht="14.1" customHeight="1" x14ac:dyDescent="0.2">
      <c r="A519" s="289" t="s">
        <v>648</v>
      </c>
      <c r="B519" s="289" t="s">
        <v>365</v>
      </c>
      <c r="C519" s="290" t="s">
        <v>649</v>
      </c>
      <c r="D519" s="291" t="s">
        <v>1735</v>
      </c>
      <c r="E519" s="289">
        <v>5</v>
      </c>
      <c r="F519" s="289">
        <v>32</v>
      </c>
      <c r="G519" s="292">
        <v>148</v>
      </c>
      <c r="H519" s="339"/>
      <c r="I519" s="340"/>
    </row>
    <row r="520" spans="1:9" ht="14.1" customHeight="1" x14ac:dyDescent="0.2">
      <c r="A520" s="289" t="s">
        <v>650</v>
      </c>
      <c r="B520" s="289" t="s">
        <v>448</v>
      </c>
      <c r="C520" s="290" t="s">
        <v>651</v>
      </c>
      <c r="D520" s="291" t="s">
        <v>1735</v>
      </c>
      <c r="E520" s="289">
        <v>5</v>
      </c>
      <c r="F520" s="289">
        <v>54</v>
      </c>
      <c r="G520" s="292">
        <v>294</v>
      </c>
      <c r="H520" s="339"/>
      <c r="I520" s="340"/>
    </row>
    <row r="521" spans="1:9" ht="14.1" customHeight="1" x14ac:dyDescent="0.2">
      <c r="A521" s="289" t="s">
        <v>652</v>
      </c>
      <c r="B521" s="289" t="s">
        <v>337</v>
      </c>
      <c r="C521" s="290" t="s">
        <v>653</v>
      </c>
      <c r="D521" s="291" t="s">
        <v>142</v>
      </c>
      <c r="E521" s="289">
        <v>6</v>
      </c>
      <c r="F521" s="289">
        <v>34</v>
      </c>
      <c r="G521" s="292">
        <v>216</v>
      </c>
      <c r="H521" s="339"/>
      <c r="I521" s="340"/>
    </row>
    <row r="522" spans="1:9" ht="14.1" customHeight="1" x14ac:dyDescent="0.2">
      <c r="A522" s="289" t="s">
        <v>654</v>
      </c>
      <c r="B522" s="289" t="s">
        <v>337</v>
      </c>
      <c r="C522" s="290" t="s">
        <v>653</v>
      </c>
      <c r="D522" s="291" t="s">
        <v>1735</v>
      </c>
      <c r="E522" s="289">
        <v>6</v>
      </c>
      <c r="F522" s="289">
        <v>34</v>
      </c>
      <c r="G522" s="292">
        <v>186</v>
      </c>
      <c r="H522" s="339"/>
      <c r="I522" s="340"/>
    </row>
    <row r="523" spans="1:9" ht="14.1" customHeight="1" x14ac:dyDescent="0.2">
      <c r="A523" s="289" t="s">
        <v>655</v>
      </c>
      <c r="B523" s="289" t="s">
        <v>337</v>
      </c>
      <c r="C523" s="290" t="s">
        <v>653</v>
      </c>
      <c r="D523" s="291" t="s">
        <v>1733</v>
      </c>
      <c r="E523" s="289">
        <v>6</v>
      </c>
      <c r="F523" s="289">
        <v>34</v>
      </c>
      <c r="G523" s="292">
        <v>236</v>
      </c>
      <c r="H523" s="339"/>
      <c r="I523" s="340"/>
    </row>
    <row r="524" spans="1:9" ht="14.1" customHeight="1" x14ac:dyDescent="0.2">
      <c r="A524" s="289" t="s">
        <v>656</v>
      </c>
      <c r="B524" s="289" t="s">
        <v>344</v>
      </c>
      <c r="C524" s="290" t="s">
        <v>657</v>
      </c>
      <c r="D524" s="289" t="s">
        <v>1733</v>
      </c>
      <c r="E524" s="289">
        <v>6</v>
      </c>
      <c r="F524" s="289">
        <v>55</v>
      </c>
      <c r="G524" s="292">
        <v>405</v>
      </c>
      <c r="H524" s="343">
        <v>40255</v>
      </c>
      <c r="I524" s="345" t="s">
        <v>2791</v>
      </c>
    </row>
    <row r="525" spans="1:9" ht="14.1" customHeight="1" x14ac:dyDescent="0.2">
      <c r="A525" s="289" t="s">
        <v>658</v>
      </c>
      <c r="B525" s="289" t="s">
        <v>365</v>
      </c>
      <c r="C525" s="290" t="s">
        <v>659</v>
      </c>
      <c r="D525" s="291" t="s">
        <v>1735</v>
      </c>
      <c r="E525" s="289">
        <v>6</v>
      </c>
      <c r="F525" s="289">
        <v>32</v>
      </c>
      <c r="G525" s="292">
        <v>175</v>
      </c>
      <c r="H525" s="339"/>
      <c r="I525" s="340"/>
    </row>
    <row r="526" spans="1:9" ht="14.1" customHeight="1" x14ac:dyDescent="0.2">
      <c r="A526" s="289" t="s">
        <v>660</v>
      </c>
      <c r="B526" s="289" t="s">
        <v>365</v>
      </c>
      <c r="C526" s="290" t="s">
        <v>661</v>
      </c>
      <c r="D526" s="291" t="s">
        <v>1735</v>
      </c>
      <c r="E526" s="289">
        <v>6</v>
      </c>
      <c r="F526" s="289">
        <v>32</v>
      </c>
      <c r="G526" s="292">
        <v>156</v>
      </c>
      <c r="H526" s="339"/>
      <c r="I526" s="340"/>
    </row>
    <row r="527" spans="1:9" ht="14.1" customHeight="1" x14ac:dyDescent="0.2">
      <c r="A527" s="289" t="s">
        <v>662</v>
      </c>
      <c r="B527" s="289" t="s">
        <v>365</v>
      </c>
      <c r="C527" s="290" t="s">
        <v>663</v>
      </c>
      <c r="D527" s="291" t="s">
        <v>1735</v>
      </c>
      <c r="E527" s="289">
        <v>6</v>
      </c>
      <c r="F527" s="289">
        <v>32</v>
      </c>
      <c r="G527" s="292">
        <v>182</v>
      </c>
      <c r="H527" s="339"/>
      <c r="I527" s="340"/>
    </row>
    <row r="528" spans="1:9" ht="14.1" customHeight="1" x14ac:dyDescent="0.2">
      <c r="A528" s="289" t="s">
        <v>664</v>
      </c>
      <c r="B528" s="289" t="s">
        <v>448</v>
      </c>
      <c r="C528" s="290" t="s">
        <v>665</v>
      </c>
      <c r="D528" s="291" t="s">
        <v>1735</v>
      </c>
      <c r="E528" s="289">
        <v>6</v>
      </c>
      <c r="F528" s="289">
        <v>54</v>
      </c>
      <c r="G528" s="292">
        <v>351</v>
      </c>
      <c r="H528" s="339"/>
      <c r="I528" s="340"/>
    </row>
    <row r="529" spans="1:9" ht="14.1" customHeight="1" x14ac:dyDescent="0.2">
      <c r="A529" s="289" t="s">
        <v>666</v>
      </c>
      <c r="B529" s="289" t="s">
        <v>445</v>
      </c>
      <c r="C529" s="290" t="s">
        <v>667</v>
      </c>
      <c r="D529" s="291" t="s">
        <v>142</v>
      </c>
      <c r="E529" s="289">
        <v>6</v>
      </c>
      <c r="F529" s="289">
        <v>40</v>
      </c>
      <c r="G529" s="292">
        <v>258</v>
      </c>
      <c r="H529" s="339"/>
      <c r="I529" s="340"/>
    </row>
    <row r="530" spans="1:9" ht="14.1" customHeight="1" x14ac:dyDescent="0.2">
      <c r="A530" s="289" t="s">
        <v>668</v>
      </c>
      <c r="B530" s="289" t="s">
        <v>445</v>
      </c>
      <c r="C530" s="290" t="s">
        <v>667</v>
      </c>
      <c r="D530" s="291" t="s">
        <v>1733</v>
      </c>
      <c r="E530" s="289">
        <v>6</v>
      </c>
      <c r="F530" s="289">
        <v>40</v>
      </c>
      <c r="G530" s="292">
        <v>282</v>
      </c>
      <c r="H530" s="339"/>
      <c r="I530" s="340"/>
    </row>
    <row r="531" spans="1:9" ht="14.1" customHeight="1" x14ac:dyDescent="0.2">
      <c r="A531" s="289" t="s">
        <v>669</v>
      </c>
      <c r="B531" s="289" t="s">
        <v>337</v>
      </c>
      <c r="C531" s="290" t="s">
        <v>670</v>
      </c>
      <c r="D531" s="291" t="s">
        <v>142</v>
      </c>
      <c r="E531" s="289">
        <v>8</v>
      </c>
      <c r="F531" s="289">
        <v>34</v>
      </c>
      <c r="G531" s="292">
        <v>288</v>
      </c>
      <c r="H531" s="339"/>
      <c r="I531" s="340"/>
    </row>
    <row r="532" spans="1:9" ht="14.1" customHeight="1" x14ac:dyDescent="0.2">
      <c r="A532" s="289" t="s">
        <v>671</v>
      </c>
      <c r="B532" s="289" t="s">
        <v>344</v>
      </c>
      <c r="C532" s="290" t="s">
        <v>672</v>
      </c>
      <c r="D532" s="289" t="s">
        <v>1733</v>
      </c>
      <c r="E532" s="289">
        <v>8</v>
      </c>
      <c r="F532" s="289">
        <v>55</v>
      </c>
      <c r="G532" s="292">
        <v>540</v>
      </c>
      <c r="H532" s="343">
        <v>40255</v>
      </c>
      <c r="I532" s="345" t="s">
        <v>2792</v>
      </c>
    </row>
    <row r="533" spans="1:9" ht="14.1" customHeight="1" x14ac:dyDescent="0.2">
      <c r="A533" s="289" t="s">
        <v>673</v>
      </c>
      <c r="B533" s="289" t="s">
        <v>365</v>
      </c>
      <c r="C533" s="290" t="s">
        <v>674</v>
      </c>
      <c r="D533" s="291" t="s">
        <v>1735</v>
      </c>
      <c r="E533" s="289">
        <v>8</v>
      </c>
      <c r="F533" s="289">
        <v>32</v>
      </c>
      <c r="G533" s="292">
        <v>224</v>
      </c>
      <c r="H533" s="339"/>
      <c r="I533" s="340"/>
    </row>
    <row r="534" spans="1:9" ht="14.1" customHeight="1" x14ac:dyDescent="0.2">
      <c r="A534" s="289" t="s">
        <v>675</v>
      </c>
      <c r="B534" s="289" t="s">
        <v>365</v>
      </c>
      <c r="C534" s="290" t="s">
        <v>676</v>
      </c>
      <c r="D534" s="291" t="s">
        <v>1735</v>
      </c>
      <c r="E534" s="289">
        <v>8</v>
      </c>
      <c r="F534" s="289">
        <v>32</v>
      </c>
      <c r="G534" s="292">
        <v>204</v>
      </c>
      <c r="H534" s="339"/>
      <c r="I534" s="340"/>
    </row>
    <row r="535" spans="1:9" ht="14.1" customHeight="1" x14ac:dyDescent="0.2">
      <c r="A535" s="289" t="s">
        <v>677</v>
      </c>
      <c r="B535" s="289" t="s">
        <v>448</v>
      </c>
      <c r="C535" s="290" t="s">
        <v>678</v>
      </c>
      <c r="D535" s="291" t="s">
        <v>1735</v>
      </c>
      <c r="E535" s="289">
        <v>8</v>
      </c>
      <c r="F535" s="289">
        <v>54</v>
      </c>
      <c r="G535" s="292">
        <v>468</v>
      </c>
      <c r="H535" s="339"/>
      <c r="I535" s="340"/>
    </row>
    <row r="536" spans="1:9" ht="14.1" customHeight="1" x14ac:dyDescent="0.2">
      <c r="A536" s="289" t="s">
        <v>679</v>
      </c>
      <c r="B536" s="289" t="s">
        <v>680</v>
      </c>
      <c r="C536" s="290" t="s">
        <v>681</v>
      </c>
      <c r="D536" s="291" t="s">
        <v>1735</v>
      </c>
      <c r="E536" s="289">
        <v>1</v>
      </c>
      <c r="F536" s="289">
        <v>55</v>
      </c>
      <c r="G536" s="292">
        <v>59</v>
      </c>
      <c r="H536" s="339"/>
      <c r="I536" s="340"/>
    </row>
    <row r="537" spans="1:9" ht="14.1" customHeight="1" x14ac:dyDescent="0.2">
      <c r="A537" s="289" t="s">
        <v>682</v>
      </c>
      <c r="B537" s="289" t="s">
        <v>683</v>
      </c>
      <c r="C537" s="290" t="s">
        <v>684</v>
      </c>
      <c r="D537" s="291" t="s">
        <v>1735</v>
      </c>
      <c r="E537" s="289">
        <v>1</v>
      </c>
      <c r="F537" s="289">
        <v>40</v>
      </c>
      <c r="G537" s="292">
        <v>36</v>
      </c>
      <c r="H537" s="339"/>
      <c r="I537" s="340"/>
    </row>
    <row r="538" spans="1:9" ht="14.1" customHeight="1" x14ac:dyDescent="0.2">
      <c r="A538" s="289" t="s">
        <v>685</v>
      </c>
      <c r="B538" s="289" t="s">
        <v>683</v>
      </c>
      <c r="C538" s="290" t="s">
        <v>686</v>
      </c>
      <c r="D538" s="291" t="s">
        <v>1735</v>
      </c>
      <c r="E538" s="289">
        <v>1</v>
      </c>
      <c r="F538" s="289">
        <v>40</v>
      </c>
      <c r="G538" s="292">
        <v>36</v>
      </c>
      <c r="H538" s="339"/>
      <c r="I538" s="340"/>
    </row>
    <row r="539" spans="1:9" ht="14.1" customHeight="1" x14ac:dyDescent="0.2">
      <c r="A539" s="289" t="s">
        <v>687</v>
      </c>
      <c r="B539" s="289" t="s">
        <v>683</v>
      </c>
      <c r="C539" s="290" t="s">
        <v>688</v>
      </c>
      <c r="D539" s="291" t="s">
        <v>1735</v>
      </c>
      <c r="E539" s="289">
        <v>1</v>
      </c>
      <c r="F539" s="289">
        <v>40</v>
      </c>
      <c r="G539" s="292">
        <v>35</v>
      </c>
      <c r="H539" s="339"/>
      <c r="I539" s="340"/>
    </row>
    <row r="540" spans="1:9" ht="14.1" customHeight="1" x14ac:dyDescent="0.2">
      <c r="A540" s="289" t="s">
        <v>689</v>
      </c>
      <c r="B540" s="289" t="s">
        <v>683</v>
      </c>
      <c r="C540" s="290" t="s">
        <v>690</v>
      </c>
      <c r="D540" s="291" t="s">
        <v>1735</v>
      </c>
      <c r="E540" s="289">
        <v>1</v>
      </c>
      <c r="F540" s="289">
        <v>40</v>
      </c>
      <c r="G540" s="292">
        <v>34</v>
      </c>
      <c r="H540" s="339"/>
      <c r="I540" s="340"/>
    </row>
    <row r="541" spans="1:9" ht="14.1" customHeight="1" x14ac:dyDescent="0.2">
      <c r="A541" s="289" t="s">
        <v>691</v>
      </c>
      <c r="B541" s="289" t="s">
        <v>683</v>
      </c>
      <c r="C541" s="290" t="s">
        <v>692</v>
      </c>
      <c r="D541" s="291" t="s">
        <v>1735</v>
      </c>
      <c r="E541" s="289">
        <v>1</v>
      </c>
      <c r="F541" s="289">
        <v>40</v>
      </c>
      <c r="G541" s="292">
        <v>43</v>
      </c>
      <c r="H541" s="339"/>
      <c r="I541" s="340"/>
    </row>
    <row r="542" spans="1:9" ht="14.1" customHeight="1" x14ac:dyDescent="0.2">
      <c r="A542" s="289" t="s">
        <v>693</v>
      </c>
      <c r="B542" s="289" t="s">
        <v>680</v>
      </c>
      <c r="C542" s="290" t="s">
        <v>694</v>
      </c>
      <c r="D542" s="291" t="s">
        <v>142</v>
      </c>
      <c r="E542" s="289">
        <v>1</v>
      </c>
      <c r="F542" s="289">
        <v>75</v>
      </c>
      <c r="G542" s="292">
        <v>88</v>
      </c>
      <c r="H542" s="339"/>
      <c r="I542" s="340"/>
    </row>
    <row r="543" spans="1:9" ht="14.1" customHeight="1" x14ac:dyDescent="0.2">
      <c r="A543" s="289" t="s">
        <v>695</v>
      </c>
      <c r="B543" s="289" t="s">
        <v>680</v>
      </c>
      <c r="C543" s="290" t="s">
        <v>694</v>
      </c>
      <c r="D543" s="291" t="s">
        <v>1735</v>
      </c>
      <c r="E543" s="289">
        <v>1</v>
      </c>
      <c r="F543" s="289">
        <v>75</v>
      </c>
      <c r="G543" s="292">
        <v>69</v>
      </c>
      <c r="H543" s="339"/>
      <c r="I543" s="340"/>
    </row>
    <row r="544" spans="1:9" ht="14.1" customHeight="1" x14ac:dyDescent="0.2">
      <c r="A544" s="346"/>
      <c r="B544" s="346" t="s">
        <v>697</v>
      </c>
      <c r="C544" s="347" t="s">
        <v>698</v>
      </c>
      <c r="D544" s="348" t="s">
        <v>1735</v>
      </c>
      <c r="E544" s="346">
        <v>1</v>
      </c>
      <c r="F544" s="346">
        <v>49</v>
      </c>
      <c r="G544" s="349">
        <v>54</v>
      </c>
      <c r="H544" s="343">
        <v>40463</v>
      </c>
      <c r="I544" s="340" t="s">
        <v>2793</v>
      </c>
    </row>
    <row r="545" spans="1:9" ht="14.1" customHeight="1" x14ac:dyDescent="0.2">
      <c r="A545" s="289" t="s">
        <v>696</v>
      </c>
      <c r="B545" s="289" t="s">
        <v>697</v>
      </c>
      <c r="C545" s="290" t="s">
        <v>698</v>
      </c>
      <c r="D545" s="291" t="s">
        <v>1735</v>
      </c>
      <c r="E545" s="289">
        <v>1</v>
      </c>
      <c r="F545" s="289">
        <v>80</v>
      </c>
      <c r="G545" s="292">
        <v>89</v>
      </c>
      <c r="H545" s="339"/>
      <c r="I545" s="340"/>
    </row>
    <row r="546" spans="1:9" ht="14.1" customHeight="1" x14ac:dyDescent="0.2">
      <c r="A546" s="289" t="s">
        <v>699</v>
      </c>
      <c r="B546" s="289" t="s">
        <v>680</v>
      </c>
      <c r="C546" s="290" t="s">
        <v>694</v>
      </c>
      <c r="D546" s="291" t="s">
        <v>1733</v>
      </c>
      <c r="E546" s="289">
        <v>1</v>
      </c>
      <c r="F546" s="289">
        <v>75</v>
      </c>
      <c r="G546" s="292">
        <v>92</v>
      </c>
      <c r="H546" s="339"/>
      <c r="I546" s="340"/>
    </row>
    <row r="547" spans="1:9" ht="14.1" customHeight="1" x14ac:dyDescent="0.2">
      <c r="A547" s="289" t="s">
        <v>700</v>
      </c>
      <c r="B547" s="289" t="s">
        <v>701</v>
      </c>
      <c r="C547" s="290" t="s">
        <v>702</v>
      </c>
      <c r="D547" s="291" t="s">
        <v>1735</v>
      </c>
      <c r="E547" s="289">
        <v>1</v>
      </c>
      <c r="F547" s="289">
        <v>50</v>
      </c>
      <c r="G547" s="292">
        <v>44</v>
      </c>
      <c r="H547" s="339"/>
      <c r="I547" s="340"/>
    </row>
    <row r="548" spans="1:9" ht="14.1" customHeight="1" x14ac:dyDescent="0.2">
      <c r="A548" s="289" t="s">
        <v>703</v>
      </c>
      <c r="B548" s="289" t="s">
        <v>704</v>
      </c>
      <c r="C548" s="290" t="s">
        <v>705</v>
      </c>
      <c r="D548" s="291" t="s">
        <v>1735</v>
      </c>
      <c r="E548" s="289">
        <v>1</v>
      </c>
      <c r="F548" s="289">
        <v>35</v>
      </c>
      <c r="G548" s="292">
        <v>39</v>
      </c>
      <c r="H548" s="339"/>
      <c r="I548" s="340"/>
    </row>
    <row r="549" spans="1:9" ht="14.1" customHeight="1" x14ac:dyDescent="0.2">
      <c r="A549" s="289" t="s">
        <v>706</v>
      </c>
      <c r="B549" s="289" t="s">
        <v>701</v>
      </c>
      <c r="C549" s="290" t="s">
        <v>702</v>
      </c>
      <c r="D549" s="291" t="s">
        <v>1733</v>
      </c>
      <c r="E549" s="289">
        <v>1</v>
      </c>
      <c r="F549" s="289">
        <v>50</v>
      </c>
      <c r="G549" s="292">
        <v>63</v>
      </c>
      <c r="H549" s="339"/>
      <c r="I549" s="340"/>
    </row>
    <row r="550" spans="1:9" ht="14.1" customHeight="1" x14ac:dyDescent="0.2">
      <c r="A550" s="289" t="s">
        <v>707</v>
      </c>
      <c r="B550" s="289" t="s">
        <v>708</v>
      </c>
      <c r="C550" s="290" t="s">
        <v>709</v>
      </c>
      <c r="D550" s="291" t="s">
        <v>1733</v>
      </c>
      <c r="E550" s="289">
        <v>1</v>
      </c>
      <c r="F550" s="289">
        <v>135</v>
      </c>
      <c r="G550" s="292">
        <v>165</v>
      </c>
      <c r="H550" s="339"/>
      <c r="I550" s="340"/>
    </row>
    <row r="551" spans="1:9" ht="14.1" customHeight="1" x14ac:dyDescent="0.2">
      <c r="A551" s="289" t="s">
        <v>710</v>
      </c>
      <c r="B551" s="289" t="s">
        <v>680</v>
      </c>
      <c r="C551" s="290" t="s">
        <v>711</v>
      </c>
      <c r="D551" s="291" t="s">
        <v>1735</v>
      </c>
      <c r="E551" s="289">
        <v>2</v>
      </c>
      <c r="F551" s="289">
        <v>55</v>
      </c>
      <c r="G551" s="292">
        <v>123</v>
      </c>
      <c r="H551" s="339"/>
      <c r="I551" s="340"/>
    </row>
    <row r="552" spans="1:9" ht="14.1" customHeight="1" x14ac:dyDescent="0.2">
      <c r="A552" s="289" t="s">
        <v>712</v>
      </c>
      <c r="B552" s="289" t="s">
        <v>683</v>
      </c>
      <c r="C552" s="290" t="s">
        <v>713</v>
      </c>
      <c r="D552" s="291" t="s">
        <v>1735</v>
      </c>
      <c r="E552" s="289">
        <v>2</v>
      </c>
      <c r="F552" s="289">
        <v>40</v>
      </c>
      <c r="G552" s="292">
        <v>72</v>
      </c>
      <c r="H552" s="339"/>
      <c r="I552" s="340"/>
    </row>
    <row r="553" spans="1:9" ht="14.1" customHeight="1" x14ac:dyDescent="0.2">
      <c r="A553" s="289" t="s">
        <v>714</v>
      </c>
      <c r="B553" s="289" t="s">
        <v>683</v>
      </c>
      <c r="C553" s="290" t="s">
        <v>715</v>
      </c>
      <c r="D553" s="291" t="s">
        <v>1735</v>
      </c>
      <c r="E553" s="289">
        <v>2</v>
      </c>
      <c r="F553" s="289">
        <v>40</v>
      </c>
      <c r="G553" s="292">
        <v>67</v>
      </c>
      <c r="H553" s="339"/>
      <c r="I553" s="340"/>
    </row>
    <row r="554" spans="1:9" ht="14.1" customHeight="1" x14ac:dyDescent="0.2">
      <c r="A554" s="289" t="s">
        <v>716</v>
      </c>
      <c r="B554" s="289" t="s">
        <v>683</v>
      </c>
      <c r="C554" s="290" t="s">
        <v>717</v>
      </c>
      <c r="D554" s="291" t="s">
        <v>1735</v>
      </c>
      <c r="E554" s="289">
        <v>2</v>
      </c>
      <c r="F554" s="289">
        <v>40</v>
      </c>
      <c r="G554" s="292">
        <v>80</v>
      </c>
      <c r="H554" s="339"/>
      <c r="I554" s="340"/>
    </row>
    <row r="555" spans="1:9" ht="14.1" customHeight="1" x14ac:dyDescent="0.2">
      <c r="A555" s="140" t="s">
        <v>718</v>
      </c>
      <c r="B555" s="140" t="s">
        <v>683</v>
      </c>
      <c r="C555" s="141" t="s">
        <v>719</v>
      </c>
      <c r="D555" s="142" t="s">
        <v>1735</v>
      </c>
      <c r="E555" s="140">
        <v>2</v>
      </c>
      <c r="F555" s="140">
        <v>40</v>
      </c>
      <c r="G555" s="143">
        <v>73</v>
      </c>
      <c r="H555" s="339"/>
      <c r="I555" s="340"/>
    </row>
    <row r="556" spans="1:9" ht="14.1" customHeight="1" x14ac:dyDescent="0.2">
      <c r="A556" s="289" t="s">
        <v>720</v>
      </c>
      <c r="B556" s="289" t="s">
        <v>680</v>
      </c>
      <c r="C556" s="290" t="s">
        <v>721</v>
      </c>
      <c r="D556" s="291" t="s">
        <v>142</v>
      </c>
      <c r="E556" s="289">
        <v>2</v>
      </c>
      <c r="F556" s="289">
        <v>75</v>
      </c>
      <c r="G556" s="292">
        <v>176</v>
      </c>
      <c r="H556" s="339"/>
      <c r="I556" s="340"/>
    </row>
    <row r="557" spans="1:9" ht="14.1" customHeight="1" x14ac:dyDescent="0.2">
      <c r="A557" s="289" t="s">
        <v>722</v>
      </c>
      <c r="B557" s="289" t="s">
        <v>680</v>
      </c>
      <c r="C557" s="290" t="s">
        <v>721</v>
      </c>
      <c r="D557" s="291" t="s">
        <v>1735</v>
      </c>
      <c r="E557" s="289">
        <v>2</v>
      </c>
      <c r="F557" s="289">
        <v>75</v>
      </c>
      <c r="G557" s="292">
        <v>138</v>
      </c>
      <c r="H557" s="339"/>
      <c r="I557" s="340"/>
    </row>
    <row r="558" spans="1:9" ht="14.1" customHeight="1" x14ac:dyDescent="0.2">
      <c r="A558" s="346"/>
      <c r="B558" s="346" t="s">
        <v>697</v>
      </c>
      <c r="C558" s="347" t="s">
        <v>2794</v>
      </c>
      <c r="D558" s="348" t="s">
        <v>1735</v>
      </c>
      <c r="E558" s="346">
        <v>2</v>
      </c>
      <c r="F558" s="346">
        <v>49</v>
      </c>
      <c r="G558" s="349">
        <v>106</v>
      </c>
      <c r="H558" s="343">
        <v>40463</v>
      </c>
      <c r="I558" s="340" t="s">
        <v>2795</v>
      </c>
    </row>
    <row r="559" spans="1:9" ht="14.1" customHeight="1" x14ac:dyDescent="0.2">
      <c r="A559" s="289" t="s">
        <v>723</v>
      </c>
      <c r="B559" s="289" t="s">
        <v>680</v>
      </c>
      <c r="C559" s="290" t="s">
        <v>721</v>
      </c>
      <c r="D559" s="291" t="s">
        <v>1733</v>
      </c>
      <c r="E559" s="289">
        <v>2</v>
      </c>
      <c r="F559" s="289">
        <v>75</v>
      </c>
      <c r="G559" s="292">
        <v>168</v>
      </c>
      <c r="H559" s="339"/>
      <c r="I559" s="340"/>
    </row>
    <row r="560" spans="1:9" ht="14.1" customHeight="1" x14ac:dyDescent="0.2">
      <c r="A560" s="289" t="s">
        <v>724</v>
      </c>
      <c r="B560" s="289" t="s">
        <v>701</v>
      </c>
      <c r="C560" s="290" t="s">
        <v>725</v>
      </c>
      <c r="D560" s="291" t="s">
        <v>1735</v>
      </c>
      <c r="E560" s="289">
        <v>2</v>
      </c>
      <c r="F560" s="289">
        <v>50</v>
      </c>
      <c r="G560" s="292">
        <v>88</v>
      </c>
      <c r="H560" s="339"/>
      <c r="I560" s="340"/>
    </row>
    <row r="561" spans="1:9" ht="14.1" customHeight="1" x14ac:dyDescent="0.2">
      <c r="A561" s="289" t="s">
        <v>726</v>
      </c>
      <c r="B561" s="289" t="s">
        <v>704</v>
      </c>
      <c r="C561" s="290" t="s">
        <v>727</v>
      </c>
      <c r="D561" s="291" t="s">
        <v>1735</v>
      </c>
      <c r="E561" s="289">
        <v>2</v>
      </c>
      <c r="F561" s="289">
        <v>35</v>
      </c>
      <c r="G561" s="292">
        <v>76</v>
      </c>
      <c r="H561" s="339"/>
      <c r="I561" s="340"/>
    </row>
    <row r="562" spans="1:9" ht="14.1" customHeight="1" x14ac:dyDescent="0.2">
      <c r="A562" s="289" t="s">
        <v>728</v>
      </c>
      <c r="B562" s="289" t="s">
        <v>701</v>
      </c>
      <c r="C562" s="290" t="s">
        <v>725</v>
      </c>
      <c r="D562" s="291" t="s">
        <v>1733</v>
      </c>
      <c r="E562" s="289">
        <v>2</v>
      </c>
      <c r="F562" s="289">
        <v>50</v>
      </c>
      <c r="G562" s="292">
        <v>128</v>
      </c>
      <c r="H562" s="339"/>
      <c r="I562" s="340"/>
    </row>
    <row r="563" spans="1:9" ht="14.1" customHeight="1" x14ac:dyDescent="0.2">
      <c r="A563" s="289" t="s">
        <v>729</v>
      </c>
      <c r="B563" s="289" t="s">
        <v>708</v>
      </c>
      <c r="C563" s="290" t="s">
        <v>730</v>
      </c>
      <c r="D563" s="291" t="s">
        <v>1733</v>
      </c>
      <c r="E563" s="289">
        <v>2</v>
      </c>
      <c r="F563" s="289">
        <v>135</v>
      </c>
      <c r="G563" s="292">
        <v>310</v>
      </c>
      <c r="H563" s="339"/>
      <c r="I563" s="340"/>
    </row>
    <row r="564" spans="1:9" ht="14.1" customHeight="1" x14ac:dyDescent="0.2">
      <c r="A564" s="289" t="s">
        <v>731</v>
      </c>
      <c r="B564" s="289" t="s">
        <v>683</v>
      </c>
      <c r="C564" s="290" t="s">
        <v>732</v>
      </c>
      <c r="D564" s="291" t="s">
        <v>1735</v>
      </c>
      <c r="E564" s="289">
        <v>3</v>
      </c>
      <c r="F564" s="289">
        <v>40</v>
      </c>
      <c r="G564" s="292">
        <v>106</v>
      </c>
      <c r="H564" s="339"/>
      <c r="I564" s="340"/>
    </row>
    <row r="565" spans="1:9" ht="14.1" customHeight="1" x14ac:dyDescent="0.2">
      <c r="A565" s="289" t="s">
        <v>733</v>
      </c>
      <c r="B565" s="289" t="s">
        <v>683</v>
      </c>
      <c r="C565" s="290" t="s">
        <v>734</v>
      </c>
      <c r="D565" s="291" t="s">
        <v>1735</v>
      </c>
      <c r="E565" s="289">
        <v>3</v>
      </c>
      <c r="F565" s="289">
        <v>40</v>
      </c>
      <c r="G565" s="292">
        <v>108</v>
      </c>
      <c r="H565" s="339"/>
      <c r="I565" s="340"/>
    </row>
    <row r="566" spans="1:9" ht="14.1" customHeight="1" x14ac:dyDescent="0.2">
      <c r="A566" s="289" t="s">
        <v>735</v>
      </c>
      <c r="B566" s="289" t="s">
        <v>683</v>
      </c>
      <c r="C566" s="290" t="s">
        <v>736</v>
      </c>
      <c r="D566" s="291" t="s">
        <v>1735</v>
      </c>
      <c r="E566" s="289">
        <v>4</v>
      </c>
      <c r="F566" s="289">
        <v>40</v>
      </c>
      <c r="G566" s="292">
        <v>134</v>
      </c>
      <c r="H566" s="339"/>
      <c r="I566" s="340"/>
    </row>
    <row r="567" spans="1:9" ht="14.1" customHeight="1" x14ac:dyDescent="0.2">
      <c r="A567" s="289" t="s">
        <v>737</v>
      </c>
      <c r="B567" s="289" t="s">
        <v>683</v>
      </c>
      <c r="C567" s="290" t="s">
        <v>738</v>
      </c>
      <c r="D567" s="291" t="s">
        <v>1735</v>
      </c>
      <c r="E567" s="289">
        <v>4</v>
      </c>
      <c r="F567" s="289">
        <v>40</v>
      </c>
      <c r="G567" s="292">
        <v>126</v>
      </c>
      <c r="H567" s="339"/>
      <c r="I567" s="340"/>
    </row>
    <row r="568" spans="1:9" ht="14.1" customHeight="1" x14ac:dyDescent="0.2">
      <c r="A568" s="289" t="s">
        <v>739</v>
      </c>
      <c r="B568" s="289" t="s">
        <v>740</v>
      </c>
      <c r="C568" s="290" t="s">
        <v>741</v>
      </c>
      <c r="D568" s="291" t="s">
        <v>1735</v>
      </c>
      <c r="E568" s="289">
        <v>1</v>
      </c>
      <c r="F568" s="289">
        <v>55</v>
      </c>
      <c r="G568" s="292">
        <v>68</v>
      </c>
      <c r="H568" s="339"/>
      <c r="I568" s="340"/>
    </row>
    <row r="569" spans="1:9" ht="14.1" customHeight="1" x14ac:dyDescent="0.2">
      <c r="A569" s="289" t="s">
        <v>742</v>
      </c>
      <c r="B569" s="289" t="s">
        <v>740</v>
      </c>
      <c r="C569" s="290" t="s">
        <v>743</v>
      </c>
      <c r="D569" s="291" t="s">
        <v>142</v>
      </c>
      <c r="E569" s="289">
        <v>1</v>
      </c>
      <c r="F569" s="289">
        <v>55</v>
      </c>
      <c r="G569" s="292">
        <v>76</v>
      </c>
      <c r="H569" s="339"/>
      <c r="I569" s="340"/>
    </row>
    <row r="570" spans="1:9" ht="14.1" customHeight="1" x14ac:dyDescent="0.2">
      <c r="A570" s="289" t="s">
        <v>744</v>
      </c>
      <c r="B570" s="289" t="s">
        <v>745</v>
      </c>
      <c r="C570" s="290" t="s">
        <v>746</v>
      </c>
      <c r="D570" s="291" t="s">
        <v>1733</v>
      </c>
      <c r="E570" s="289">
        <v>1</v>
      </c>
      <c r="F570" s="289">
        <v>85</v>
      </c>
      <c r="G570" s="292">
        <v>120</v>
      </c>
      <c r="H570" s="339"/>
      <c r="I570" s="340"/>
    </row>
    <row r="571" spans="1:9" ht="14.1" customHeight="1" x14ac:dyDescent="0.2">
      <c r="A571" s="289" t="s">
        <v>747</v>
      </c>
      <c r="B571" s="289" t="s">
        <v>740</v>
      </c>
      <c r="C571" s="290" t="s">
        <v>743</v>
      </c>
      <c r="D571" s="291" t="s">
        <v>1733</v>
      </c>
      <c r="E571" s="289">
        <v>1</v>
      </c>
      <c r="F571" s="289">
        <v>55</v>
      </c>
      <c r="G571" s="292">
        <v>90</v>
      </c>
      <c r="H571" s="339"/>
      <c r="I571" s="340"/>
    </row>
    <row r="572" spans="1:9" ht="14.1" customHeight="1" x14ac:dyDescent="0.2">
      <c r="A572" s="289" t="s">
        <v>748</v>
      </c>
      <c r="B572" s="289" t="s">
        <v>749</v>
      </c>
      <c r="C572" s="290" t="s">
        <v>750</v>
      </c>
      <c r="D572" s="291" t="s">
        <v>1733</v>
      </c>
      <c r="E572" s="289">
        <v>1</v>
      </c>
      <c r="F572" s="289">
        <v>160</v>
      </c>
      <c r="G572" s="292">
        <v>180</v>
      </c>
      <c r="H572" s="339"/>
      <c r="I572" s="340"/>
    </row>
    <row r="573" spans="1:9" ht="14.1" customHeight="1" x14ac:dyDescent="0.2">
      <c r="A573" s="289" t="s">
        <v>751</v>
      </c>
      <c r="B573" s="289" t="s">
        <v>752</v>
      </c>
      <c r="C573" s="290" t="s">
        <v>753</v>
      </c>
      <c r="D573" s="291" t="s">
        <v>1735</v>
      </c>
      <c r="E573" s="289">
        <v>2</v>
      </c>
      <c r="F573" s="289">
        <v>65</v>
      </c>
      <c r="G573" s="292">
        <v>147</v>
      </c>
      <c r="H573" s="339"/>
      <c r="I573" s="340"/>
    </row>
    <row r="574" spans="1:9" ht="14.1" customHeight="1" x14ac:dyDescent="0.2">
      <c r="A574" s="289" t="s">
        <v>754</v>
      </c>
      <c r="B574" s="289" t="s">
        <v>740</v>
      </c>
      <c r="C574" s="290" t="s">
        <v>755</v>
      </c>
      <c r="D574" s="291" t="s">
        <v>1735</v>
      </c>
      <c r="E574" s="289">
        <v>2</v>
      </c>
      <c r="F574" s="289">
        <v>55</v>
      </c>
      <c r="G574" s="292">
        <v>108</v>
      </c>
      <c r="H574" s="339"/>
      <c r="I574" s="340"/>
    </row>
    <row r="575" spans="1:9" ht="14.1" customHeight="1" x14ac:dyDescent="0.2">
      <c r="A575" s="289" t="s">
        <v>756</v>
      </c>
      <c r="B575" s="289" t="s">
        <v>740</v>
      </c>
      <c r="C575" s="290" t="s">
        <v>757</v>
      </c>
      <c r="D575" s="291" t="s">
        <v>142</v>
      </c>
      <c r="E575" s="289">
        <v>2</v>
      </c>
      <c r="F575" s="289">
        <v>55</v>
      </c>
      <c r="G575" s="292">
        <v>122</v>
      </c>
      <c r="H575" s="339"/>
      <c r="I575" s="340"/>
    </row>
    <row r="576" spans="1:9" ht="14.1" customHeight="1" x14ac:dyDescent="0.2">
      <c r="A576" s="289" t="s">
        <v>758</v>
      </c>
      <c r="B576" s="289" t="s">
        <v>745</v>
      </c>
      <c r="C576" s="290" t="s">
        <v>759</v>
      </c>
      <c r="D576" s="291" t="s">
        <v>142</v>
      </c>
      <c r="E576" s="289">
        <v>2</v>
      </c>
      <c r="F576" s="289">
        <v>85</v>
      </c>
      <c r="G576" s="292">
        <v>194</v>
      </c>
      <c r="H576" s="339"/>
      <c r="I576" s="340"/>
    </row>
    <row r="577" spans="1:9" ht="14.1" customHeight="1" x14ac:dyDescent="0.2">
      <c r="A577" s="289" t="s">
        <v>760</v>
      </c>
      <c r="B577" s="289" t="s">
        <v>745</v>
      </c>
      <c r="C577" s="290" t="s">
        <v>759</v>
      </c>
      <c r="D577" s="291" t="s">
        <v>1733</v>
      </c>
      <c r="E577" s="289">
        <v>2</v>
      </c>
      <c r="F577" s="289">
        <v>85</v>
      </c>
      <c r="G577" s="292">
        <v>220</v>
      </c>
      <c r="H577" s="339"/>
      <c r="I577" s="340"/>
    </row>
    <row r="578" spans="1:9" ht="14.1" customHeight="1" x14ac:dyDescent="0.2">
      <c r="A578" s="289" t="s">
        <v>761</v>
      </c>
      <c r="B578" s="289" t="s">
        <v>740</v>
      </c>
      <c r="C578" s="290" t="s">
        <v>757</v>
      </c>
      <c r="D578" s="291" t="s">
        <v>1735</v>
      </c>
      <c r="E578" s="289">
        <v>2</v>
      </c>
      <c r="F578" s="289">
        <v>55</v>
      </c>
      <c r="G578" s="292">
        <v>108</v>
      </c>
      <c r="H578" s="339"/>
      <c r="I578" s="340"/>
    </row>
    <row r="579" spans="1:9" ht="14.1" customHeight="1" x14ac:dyDescent="0.2">
      <c r="A579" s="289" t="s">
        <v>762</v>
      </c>
      <c r="B579" s="289" t="s">
        <v>740</v>
      </c>
      <c r="C579" s="290" t="s">
        <v>757</v>
      </c>
      <c r="D579" s="291" t="s">
        <v>1733</v>
      </c>
      <c r="E579" s="289">
        <v>2</v>
      </c>
      <c r="F579" s="289">
        <v>55</v>
      </c>
      <c r="G579" s="292">
        <v>145</v>
      </c>
      <c r="H579" s="339"/>
      <c r="I579" s="340"/>
    </row>
    <row r="580" spans="1:9" ht="14.1" customHeight="1" x14ac:dyDescent="0.2">
      <c r="A580" s="289" t="s">
        <v>763</v>
      </c>
      <c r="B580" s="289" t="s">
        <v>749</v>
      </c>
      <c r="C580" s="290" t="s">
        <v>764</v>
      </c>
      <c r="D580" s="291" t="s">
        <v>1733</v>
      </c>
      <c r="E580" s="289">
        <v>2</v>
      </c>
      <c r="F580" s="289">
        <v>160</v>
      </c>
      <c r="G580" s="292">
        <v>330</v>
      </c>
      <c r="H580" s="339"/>
      <c r="I580" s="340"/>
    </row>
    <row r="581" spans="1:9" ht="14.1" customHeight="1" x14ac:dyDescent="0.2">
      <c r="A581" s="289" t="s">
        <v>765</v>
      </c>
      <c r="B581" s="289" t="s">
        <v>740</v>
      </c>
      <c r="C581" s="290" t="s">
        <v>766</v>
      </c>
      <c r="D581" s="291" t="s">
        <v>1735</v>
      </c>
      <c r="E581" s="289">
        <v>3</v>
      </c>
      <c r="F581" s="289">
        <v>55</v>
      </c>
      <c r="G581" s="292">
        <v>176</v>
      </c>
      <c r="H581" s="339"/>
      <c r="I581" s="340"/>
    </row>
    <row r="582" spans="1:9" ht="14.1" customHeight="1" x14ac:dyDescent="0.2">
      <c r="A582" s="289" t="s">
        <v>767</v>
      </c>
      <c r="B582" s="289" t="s">
        <v>740</v>
      </c>
      <c r="C582" s="290" t="s">
        <v>768</v>
      </c>
      <c r="D582" s="291" t="s">
        <v>1733</v>
      </c>
      <c r="E582" s="289">
        <v>3</v>
      </c>
      <c r="F582" s="289">
        <v>55</v>
      </c>
      <c r="G582" s="292">
        <v>202</v>
      </c>
      <c r="H582" s="339"/>
      <c r="I582" s="340"/>
    </row>
    <row r="583" spans="1:9" ht="14.1" customHeight="1" x14ac:dyDescent="0.2">
      <c r="A583" s="289" t="s">
        <v>769</v>
      </c>
      <c r="B583" s="289" t="s">
        <v>740</v>
      </c>
      <c r="C583" s="290" t="s">
        <v>770</v>
      </c>
      <c r="D583" s="291" t="s">
        <v>1735</v>
      </c>
      <c r="E583" s="289">
        <v>4</v>
      </c>
      <c r="F583" s="289">
        <v>55</v>
      </c>
      <c r="G583" s="292">
        <v>216</v>
      </c>
      <c r="H583" s="339"/>
      <c r="I583" s="340"/>
    </row>
    <row r="584" spans="1:9" ht="14.1" customHeight="1" x14ac:dyDescent="0.2">
      <c r="A584" s="289" t="s">
        <v>771</v>
      </c>
      <c r="B584" s="289" t="s">
        <v>740</v>
      </c>
      <c r="C584" s="290" t="s">
        <v>772</v>
      </c>
      <c r="D584" s="291" t="s">
        <v>142</v>
      </c>
      <c r="E584" s="289">
        <v>4</v>
      </c>
      <c r="F584" s="289">
        <v>55</v>
      </c>
      <c r="G584" s="292">
        <v>230</v>
      </c>
      <c r="H584" s="339"/>
      <c r="I584" s="340"/>
    </row>
    <row r="585" spans="1:9" ht="14.1" customHeight="1" x14ac:dyDescent="0.2">
      <c r="A585" s="289" t="s">
        <v>773</v>
      </c>
      <c r="B585" s="289" t="s">
        <v>745</v>
      </c>
      <c r="C585" s="290" t="s">
        <v>774</v>
      </c>
      <c r="D585" s="291" t="s">
        <v>142</v>
      </c>
      <c r="E585" s="289">
        <v>4</v>
      </c>
      <c r="F585" s="289">
        <v>85</v>
      </c>
      <c r="G585" s="292">
        <v>388</v>
      </c>
      <c r="H585" s="339"/>
      <c r="I585" s="340"/>
    </row>
    <row r="586" spans="1:9" ht="14.1" customHeight="1" x14ac:dyDescent="0.2">
      <c r="A586" s="289" t="s">
        <v>775</v>
      </c>
      <c r="B586" s="289" t="s">
        <v>740</v>
      </c>
      <c r="C586" s="290" t="s">
        <v>772</v>
      </c>
      <c r="D586" s="291" t="s">
        <v>1733</v>
      </c>
      <c r="E586" s="289">
        <v>4</v>
      </c>
      <c r="F586" s="289">
        <v>55</v>
      </c>
      <c r="G586" s="292">
        <v>244</v>
      </c>
      <c r="H586" s="339"/>
      <c r="I586" s="340"/>
    </row>
    <row r="587" spans="1:9" ht="14.1" customHeight="1" x14ac:dyDescent="0.2">
      <c r="A587" s="289" t="s">
        <v>776</v>
      </c>
      <c r="B587" s="289" t="s">
        <v>779</v>
      </c>
      <c r="C587" s="290" t="s">
        <v>780</v>
      </c>
      <c r="D587" s="291" t="s">
        <v>142</v>
      </c>
      <c r="E587" s="289">
        <v>1</v>
      </c>
      <c r="F587" s="289">
        <v>60</v>
      </c>
      <c r="G587" s="292">
        <v>61</v>
      </c>
      <c r="H587" s="343">
        <v>40255</v>
      </c>
      <c r="I587" s="340" t="s">
        <v>2796</v>
      </c>
    </row>
    <row r="588" spans="1:9" ht="14.1" customHeight="1" x14ac:dyDescent="0.2">
      <c r="A588" s="289" t="s">
        <v>781</v>
      </c>
      <c r="B588" s="289" t="s">
        <v>779</v>
      </c>
      <c r="C588" s="290" t="s">
        <v>782</v>
      </c>
      <c r="D588" s="291" t="s">
        <v>142</v>
      </c>
      <c r="E588" s="289">
        <v>1</v>
      </c>
      <c r="F588" s="289">
        <v>60</v>
      </c>
      <c r="G588" s="292">
        <v>62</v>
      </c>
      <c r="H588" s="339"/>
      <c r="I588" s="340"/>
    </row>
    <row r="589" spans="1:9" ht="14.1" customHeight="1" x14ac:dyDescent="0.2">
      <c r="A589" s="289" t="s">
        <v>783</v>
      </c>
      <c r="B589" s="289" t="s">
        <v>784</v>
      </c>
      <c r="C589" s="290" t="s">
        <v>785</v>
      </c>
      <c r="D589" s="291" t="s">
        <v>1735</v>
      </c>
      <c r="E589" s="289">
        <v>1</v>
      </c>
      <c r="F589" s="289">
        <v>95</v>
      </c>
      <c r="G589" s="292">
        <v>80</v>
      </c>
      <c r="H589" s="339"/>
      <c r="I589" s="340"/>
    </row>
    <row r="590" spans="1:9" ht="14.1" customHeight="1" x14ac:dyDescent="0.2">
      <c r="A590" s="289" t="s">
        <v>786</v>
      </c>
      <c r="B590" s="289" t="s">
        <v>784</v>
      </c>
      <c r="C590" s="290" t="s">
        <v>787</v>
      </c>
      <c r="D590" s="291" t="s">
        <v>1735</v>
      </c>
      <c r="E590" s="289">
        <v>1</v>
      </c>
      <c r="F590" s="289">
        <v>95</v>
      </c>
      <c r="G590" s="292">
        <v>85</v>
      </c>
      <c r="H590" s="339"/>
      <c r="I590" s="340"/>
    </row>
    <row r="591" spans="1:9" ht="14.1" customHeight="1" x14ac:dyDescent="0.2">
      <c r="A591" s="289" t="s">
        <v>788</v>
      </c>
      <c r="B591" s="289" t="s">
        <v>784</v>
      </c>
      <c r="C591" s="290" t="s">
        <v>785</v>
      </c>
      <c r="D591" s="291" t="s">
        <v>1733</v>
      </c>
      <c r="E591" s="289">
        <v>1</v>
      </c>
      <c r="F591" s="289">
        <v>95</v>
      </c>
      <c r="G591" s="292">
        <v>125</v>
      </c>
      <c r="H591" s="339"/>
      <c r="I591" s="340"/>
    </row>
    <row r="592" spans="1:9" ht="14.1" customHeight="1" x14ac:dyDescent="0.2">
      <c r="A592" s="289" t="s">
        <v>789</v>
      </c>
      <c r="B592" s="289" t="s">
        <v>779</v>
      </c>
      <c r="C592" s="290" t="s">
        <v>780</v>
      </c>
      <c r="D592" s="291" t="s">
        <v>1735</v>
      </c>
      <c r="E592" s="289">
        <v>1</v>
      </c>
      <c r="F592" s="289">
        <v>60</v>
      </c>
      <c r="G592" s="292">
        <v>60</v>
      </c>
      <c r="H592" s="339"/>
      <c r="I592" s="340"/>
    </row>
    <row r="593" spans="1:9" ht="14.1" customHeight="1" x14ac:dyDescent="0.2">
      <c r="A593" s="289" t="s">
        <v>790</v>
      </c>
      <c r="B593" s="289" t="s">
        <v>779</v>
      </c>
      <c r="C593" s="290" t="s">
        <v>791</v>
      </c>
      <c r="D593" s="291" t="s">
        <v>1735</v>
      </c>
      <c r="E593" s="289">
        <v>1</v>
      </c>
      <c r="F593" s="289">
        <v>60</v>
      </c>
      <c r="G593" s="292">
        <v>55</v>
      </c>
      <c r="H593" s="339"/>
      <c r="I593" s="340"/>
    </row>
    <row r="594" spans="1:9" ht="14.1" customHeight="1" x14ac:dyDescent="0.2">
      <c r="A594" s="289" t="s">
        <v>792</v>
      </c>
      <c r="B594" s="289" t="s">
        <v>779</v>
      </c>
      <c r="C594" s="290" t="s">
        <v>780</v>
      </c>
      <c r="D594" s="291" t="s">
        <v>1733</v>
      </c>
      <c r="E594" s="289">
        <v>1</v>
      </c>
      <c r="F594" s="289">
        <v>60</v>
      </c>
      <c r="G594" s="292">
        <v>83</v>
      </c>
      <c r="H594" s="339"/>
      <c r="I594" s="340"/>
    </row>
    <row r="595" spans="1:9" ht="14.1" customHeight="1" x14ac:dyDescent="0.2">
      <c r="A595" s="289" t="s">
        <v>793</v>
      </c>
      <c r="B595" s="289" t="s">
        <v>779</v>
      </c>
      <c r="C595" s="290" t="s">
        <v>782</v>
      </c>
      <c r="D595" s="291" t="s">
        <v>1733</v>
      </c>
      <c r="E595" s="289">
        <v>1</v>
      </c>
      <c r="F595" s="289">
        <v>60</v>
      </c>
      <c r="G595" s="292">
        <v>64</v>
      </c>
      <c r="H595" s="339"/>
      <c r="I595" s="340"/>
    </row>
    <row r="596" spans="1:9" ht="14.1" customHeight="1" x14ac:dyDescent="0.2">
      <c r="A596" s="289" t="s">
        <v>794</v>
      </c>
      <c r="B596" s="289" t="s">
        <v>795</v>
      </c>
      <c r="C596" s="290" t="s">
        <v>796</v>
      </c>
      <c r="D596" s="291" t="s">
        <v>1733</v>
      </c>
      <c r="E596" s="289">
        <v>1</v>
      </c>
      <c r="F596" s="289">
        <v>185</v>
      </c>
      <c r="G596" s="292">
        <v>200</v>
      </c>
      <c r="H596" s="339"/>
      <c r="I596" s="340"/>
    </row>
    <row r="597" spans="1:9" ht="14.1" customHeight="1" x14ac:dyDescent="0.2">
      <c r="A597" s="289" t="s">
        <v>797</v>
      </c>
      <c r="B597" s="289" t="s">
        <v>798</v>
      </c>
      <c r="C597" s="290" t="s">
        <v>799</v>
      </c>
      <c r="D597" s="291" t="s">
        <v>1735</v>
      </c>
      <c r="E597" s="289">
        <v>1</v>
      </c>
      <c r="F597" s="289">
        <v>59</v>
      </c>
      <c r="G597" s="292">
        <v>58</v>
      </c>
      <c r="H597" s="339"/>
      <c r="I597" s="340"/>
    </row>
    <row r="598" spans="1:9" ht="14.1" customHeight="1" x14ac:dyDescent="0.2">
      <c r="A598" s="289" t="s">
        <v>800</v>
      </c>
      <c r="B598" s="289" t="s">
        <v>798</v>
      </c>
      <c r="C598" s="290" t="s">
        <v>801</v>
      </c>
      <c r="D598" s="291" t="s">
        <v>1735</v>
      </c>
      <c r="E598" s="289">
        <v>1</v>
      </c>
      <c r="F598" s="289">
        <v>59</v>
      </c>
      <c r="G598" s="292">
        <v>55</v>
      </c>
      <c r="H598" s="339"/>
      <c r="I598" s="340"/>
    </row>
    <row r="599" spans="1:9" ht="14.1" customHeight="1" x14ac:dyDescent="0.2">
      <c r="A599" s="289" t="s">
        <v>802</v>
      </c>
      <c r="B599" s="289" t="s">
        <v>798</v>
      </c>
      <c r="C599" s="290" t="s">
        <v>803</v>
      </c>
      <c r="D599" s="291" t="s">
        <v>1735</v>
      </c>
      <c r="E599" s="289">
        <v>1</v>
      </c>
      <c r="F599" s="289">
        <v>59</v>
      </c>
      <c r="G599" s="292">
        <v>49</v>
      </c>
      <c r="H599" s="339"/>
      <c r="I599" s="340"/>
    </row>
    <row r="600" spans="1:9" ht="14.1" customHeight="1" x14ac:dyDescent="0.2">
      <c r="A600" s="289" t="s">
        <v>804</v>
      </c>
      <c r="B600" s="289" t="s">
        <v>798</v>
      </c>
      <c r="C600" s="290" t="s">
        <v>805</v>
      </c>
      <c r="D600" s="291" t="s">
        <v>1735</v>
      </c>
      <c r="E600" s="289">
        <v>1</v>
      </c>
      <c r="F600" s="289">
        <v>59</v>
      </c>
      <c r="G600" s="292">
        <v>68</v>
      </c>
      <c r="H600" s="339"/>
      <c r="I600" s="340"/>
    </row>
    <row r="601" spans="1:9" ht="14.1" customHeight="1" x14ac:dyDescent="0.2">
      <c r="A601" s="289" t="s">
        <v>806</v>
      </c>
      <c r="B601" s="289" t="s">
        <v>798</v>
      </c>
      <c r="C601" s="290" t="s">
        <v>807</v>
      </c>
      <c r="D601" s="291" t="s">
        <v>1735</v>
      </c>
      <c r="E601" s="289">
        <v>1</v>
      </c>
      <c r="F601" s="289">
        <v>59</v>
      </c>
      <c r="G601" s="292">
        <v>57</v>
      </c>
      <c r="H601" s="339"/>
      <c r="I601" s="340"/>
    </row>
    <row r="602" spans="1:9" ht="14.1" customHeight="1" x14ac:dyDescent="0.2">
      <c r="A602" s="289" t="s">
        <v>808</v>
      </c>
      <c r="B602" s="289" t="s">
        <v>798</v>
      </c>
      <c r="C602" s="290" t="s">
        <v>809</v>
      </c>
      <c r="D602" s="291" t="s">
        <v>1735</v>
      </c>
      <c r="E602" s="289">
        <v>1</v>
      </c>
      <c r="F602" s="289">
        <v>59</v>
      </c>
      <c r="G602" s="292">
        <v>71</v>
      </c>
      <c r="H602" s="339"/>
      <c r="I602" s="340"/>
    </row>
    <row r="603" spans="1:9" ht="14.1" customHeight="1" x14ac:dyDescent="0.2">
      <c r="A603" s="289" t="s">
        <v>810</v>
      </c>
      <c r="B603" s="289" t="s">
        <v>811</v>
      </c>
      <c r="C603" s="290" t="s">
        <v>812</v>
      </c>
      <c r="D603" s="291" t="s">
        <v>1735</v>
      </c>
      <c r="E603" s="289">
        <v>1</v>
      </c>
      <c r="F603" s="289">
        <v>86</v>
      </c>
      <c r="G603" s="292">
        <v>85</v>
      </c>
      <c r="H603" s="339"/>
      <c r="I603" s="340"/>
    </row>
    <row r="604" spans="1:9" ht="14.1" customHeight="1" x14ac:dyDescent="0.2">
      <c r="A604" s="289" t="s">
        <v>813</v>
      </c>
      <c r="B604" s="289" t="s">
        <v>811</v>
      </c>
      <c r="C604" s="290" t="s">
        <v>838</v>
      </c>
      <c r="D604" s="291" t="s">
        <v>1735</v>
      </c>
      <c r="E604" s="289">
        <v>1</v>
      </c>
      <c r="F604" s="289">
        <v>86</v>
      </c>
      <c r="G604" s="292">
        <v>80</v>
      </c>
      <c r="H604" s="339"/>
      <c r="I604" s="340"/>
    </row>
    <row r="605" spans="1:9" ht="14.1" customHeight="1" x14ac:dyDescent="0.2">
      <c r="A605" s="289" t="s">
        <v>839</v>
      </c>
      <c r="B605" s="289" t="s">
        <v>840</v>
      </c>
      <c r="C605" s="290" t="s">
        <v>841</v>
      </c>
      <c r="D605" s="291" t="s">
        <v>142</v>
      </c>
      <c r="E605" s="289">
        <v>1</v>
      </c>
      <c r="F605" s="289">
        <v>75</v>
      </c>
      <c r="G605" s="292">
        <v>91</v>
      </c>
      <c r="H605" s="339"/>
      <c r="I605" s="340"/>
    </row>
    <row r="606" spans="1:9" ht="14.1" customHeight="1" x14ac:dyDescent="0.2">
      <c r="A606" s="346"/>
      <c r="B606" s="346" t="s">
        <v>842</v>
      </c>
      <c r="C606" s="347" t="s">
        <v>785</v>
      </c>
      <c r="D606" s="348" t="s">
        <v>1733</v>
      </c>
      <c r="E606" s="346">
        <v>1</v>
      </c>
      <c r="F606" s="346">
        <v>95</v>
      </c>
      <c r="G606" s="349">
        <v>125</v>
      </c>
      <c r="H606" s="343">
        <v>40463</v>
      </c>
      <c r="I606" s="340" t="s">
        <v>2797</v>
      </c>
    </row>
    <row r="607" spans="1:9" ht="14.1" customHeight="1" x14ac:dyDescent="0.2">
      <c r="A607" s="289" t="s">
        <v>843</v>
      </c>
      <c r="B607" s="289" t="s">
        <v>842</v>
      </c>
      <c r="C607" s="290" t="s">
        <v>844</v>
      </c>
      <c r="D607" s="291" t="s">
        <v>142</v>
      </c>
      <c r="E607" s="289">
        <v>1</v>
      </c>
      <c r="F607" s="289">
        <v>110</v>
      </c>
      <c r="G607" s="292">
        <v>132</v>
      </c>
      <c r="H607" s="339"/>
      <c r="I607" s="340"/>
    </row>
    <row r="608" spans="1:9" ht="14.1" customHeight="1" x14ac:dyDescent="0.2">
      <c r="A608" s="289" t="s">
        <v>845</v>
      </c>
      <c r="B608" s="289" t="s">
        <v>842</v>
      </c>
      <c r="C608" s="290" t="s">
        <v>846</v>
      </c>
      <c r="D608" s="291" t="s">
        <v>1735</v>
      </c>
      <c r="E608" s="289">
        <v>1</v>
      </c>
      <c r="F608" s="289">
        <v>110</v>
      </c>
      <c r="G608" s="292">
        <v>98</v>
      </c>
      <c r="H608" s="339"/>
      <c r="I608" s="340"/>
    </row>
    <row r="609" spans="1:9" ht="14.1" customHeight="1" x14ac:dyDescent="0.2">
      <c r="A609" s="289" t="s">
        <v>847</v>
      </c>
      <c r="B609" s="289" t="s">
        <v>842</v>
      </c>
      <c r="C609" s="290" t="s">
        <v>844</v>
      </c>
      <c r="D609" s="291" t="s">
        <v>1733</v>
      </c>
      <c r="E609" s="289">
        <v>1</v>
      </c>
      <c r="F609" s="289">
        <v>110</v>
      </c>
      <c r="G609" s="292">
        <v>145</v>
      </c>
      <c r="H609" s="339"/>
      <c r="I609" s="340"/>
    </row>
    <row r="610" spans="1:9" ht="14.1" customHeight="1" x14ac:dyDescent="0.2">
      <c r="A610" s="289" t="s">
        <v>848</v>
      </c>
      <c r="B610" s="289" t="s">
        <v>840</v>
      </c>
      <c r="C610" s="290" t="s">
        <v>849</v>
      </c>
      <c r="D610" s="291" t="s">
        <v>1735</v>
      </c>
      <c r="E610" s="289">
        <v>1</v>
      </c>
      <c r="F610" s="289">
        <v>75</v>
      </c>
      <c r="G610" s="292">
        <v>70</v>
      </c>
      <c r="H610" s="339"/>
      <c r="I610" s="340"/>
    </row>
    <row r="611" spans="1:9" ht="14.1" customHeight="1" x14ac:dyDescent="0.2">
      <c r="A611" s="289" t="s">
        <v>850</v>
      </c>
      <c r="B611" s="289" t="s">
        <v>840</v>
      </c>
      <c r="C611" s="290" t="s">
        <v>851</v>
      </c>
      <c r="D611" s="291" t="s">
        <v>1735</v>
      </c>
      <c r="E611" s="289">
        <v>1</v>
      </c>
      <c r="F611" s="289">
        <v>75</v>
      </c>
      <c r="G611" s="292">
        <v>67</v>
      </c>
      <c r="H611" s="339"/>
      <c r="I611" s="340"/>
    </row>
    <row r="612" spans="1:9" ht="14.1" customHeight="1" x14ac:dyDescent="0.2">
      <c r="A612" s="289" t="s">
        <v>852</v>
      </c>
      <c r="B612" s="289" t="s">
        <v>840</v>
      </c>
      <c r="C612" s="290" t="s">
        <v>841</v>
      </c>
      <c r="D612" s="291" t="s">
        <v>1733</v>
      </c>
      <c r="E612" s="289">
        <v>1</v>
      </c>
      <c r="F612" s="289">
        <v>75</v>
      </c>
      <c r="G612" s="292">
        <v>100</v>
      </c>
      <c r="H612" s="339"/>
      <c r="I612" s="340"/>
    </row>
    <row r="613" spans="1:9" ht="14.1" customHeight="1" x14ac:dyDescent="0.2">
      <c r="A613" s="289" t="s">
        <v>853</v>
      </c>
      <c r="B613" s="289" t="s">
        <v>854</v>
      </c>
      <c r="C613" s="290" t="s">
        <v>855</v>
      </c>
      <c r="D613" s="291" t="s">
        <v>1733</v>
      </c>
      <c r="E613" s="289">
        <v>1</v>
      </c>
      <c r="F613" s="289">
        <v>215</v>
      </c>
      <c r="G613" s="292">
        <v>230</v>
      </c>
      <c r="H613" s="339"/>
      <c r="I613" s="340"/>
    </row>
    <row r="614" spans="1:9" ht="14.1" customHeight="1" x14ac:dyDescent="0.2">
      <c r="A614" s="289" t="s">
        <v>856</v>
      </c>
      <c r="B614" s="289" t="s">
        <v>779</v>
      </c>
      <c r="C614" s="290" t="s">
        <v>857</v>
      </c>
      <c r="D614" s="291" t="s">
        <v>142</v>
      </c>
      <c r="E614" s="289">
        <v>2</v>
      </c>
      <c r="F614" s="289">
        <v>60</v>
      </c>
      <c r="G614" s="292">
        <v>123</v>
      </c>
      <c r="H614" s="339"/>
      <c r="I614" s="340"/>
    </row>
    <row r="615" spans="1:9" ht="14.1" customHeight="1" x14ac:dyDescent="0.2">
      <c r="A615" s="289" t="s">
        <v>858</v>
      </c>
      <c r="B615" s="289" t="s">
        <v>784</v>
      </c>
      <c r="C615" s="290" t="s">
        <v>859</v>
      </c>
      <c r="D615" s="291" t="s">
        <v>142</v>
      </c>
      <c r="E615" s="289">
        <v>2</v>
      </c>
      <c r="F615" s="289">
        <v>95</v>
      </c>
      <c r="G615" s="292">
        <v>207</v>
      </c>
      <c r="H615" s="339"/>
      <c r="I615" s="340"/>
    </row>
    <row r="616" spans="1:9" ht="14.1" customHeight="1" x14ac:dyDescent="0.2">
      <c r="A616" s="289" t="s">
        <v>860</v>
      </c>
      <c r="B616" s="289" t="s">
        <v>784</v>
      </c>
      <c r="C616" s="290" t="s">
        <v>859</v>
      </c>
      <c r="D616" s="291" t="s">
        <v>1735</v>
      </c>
      <c r="E616" s="289">
        <v>2</v>
      </c>
      <c r="F616" s="289">
        <v>95</v>
      </c>
      <c r="G616" s="292">
        <v>170</v>
      </c>
      <c r="H616" s="339"/>
      <c r="I616" s="340"/>
    </row>
    <row r="617" spans="1:9" ht="14.1" customHeight="1" x14ac:dyDescent="0.2">
      <c r="A617" s="289" t="s">
        <v>861</v>
      </c>
      <c r="B617" s="289" t="s">
        <v>784</v>
      </c>
      <c r="C617" s="290" t="s">
        <v>859</v>
      </c>
      <c r="D617" s="291" t="s">
        <v>1733</v>
      </c>
      <c r="E617" s="289">
        <v>2</v>
      </c>
      <c r="F617" s="289">
        <v>95</v>
      </c>
      <c r="G617" s="292">
        <v>227</v>
      </c>
      <c r="H617" s="339"/>
      <c r="I617" s="340"/>
    </row>
    <row r="618" spans="1:9" ht="14.1" customHeight="1" x14ac:dyDescent="0.2">
      <c r="A618" s="289" t="s">
        <v>862</v>
      </c>
      <c r="B618" s="289" t="s">
        <v>779</v>
      </c>
      <c r="C618" s="290" t="s">
        <v>857</v>
      </c>
      <c r="D618" s="291" t="s">
        <v>1735</v>
      </c>
      <c r="E618" s="289">
        <v>2</v>
      </c>
      <c r="F618" s="289">
        <v>60</v>
      </c>
      <c r="G618" s="292">
        <v>110</v>
      </c>
      <c r="H618" s="339"/>
      <c r="I618" s="340"/>
    </row>
    <row r="619" spans="1:9" ht="14.1" customHeight="1" x14ac:dyDescent="0.2">
      <c r="A619" s="140" t="s">
        <v>863</v>
      </c>
      <c r="B619" s="140" t="s">
        <v>779</v>
      </c>
      <c r="C619" s="141" t="s">
        <v>857</v>
      </c>
      <c r="D619" s="142" t="s">
        <v>1733</v>
      </c>
      <c r="E619" s="140">
        <v>2</v>
      </c>
      <c r="F619" s="140">
        <v>60</v>
      </c>
      <c r="G619" s="143">
        <v>138</v>
      </c>
      <c r="H619" s="339"/>
      <c r="I619" s="340"/>
    </row>
    <row r="620" spans="1:9" ht="14.1" customHeight="1" x14ac:dyDescent="0.2">
      <c r="A620" s="289" t="s">
        <v>864</v>
      </c>
      <c r="B620" s="289" t="s">
        <v>795</v>
      </c>
      <c r="C620" s="290" t="s">
        <v>865</v>
      </c>
      <c r="D620" s="291" t="s">
        <v>1733</v>
      </c>
      <c r="E620" s="289">
        <v>2</v>
      </c>
      <c r="F620" s="289">
        <v>185</v>
      </c>
      <c r="G620" s="292">
        <v>390</v>
      </c>
      <c r="H620" s="339"/>
      <c r="I620" s="340"/>
    </row>
    <row r="621" spans="1:9" ht="14.1" customHeight="1" x14ac:dyDescent="0.2">
      <c r="A621" s="289" t="s">
        <v>866</v>
      </c>
      <c r="B621" s="289" t="s">
        <v>798</v>
      </c>
      <c r="C621" s="290" t="s">
        <v>867</v>
      </c>
      <c r="D621" s="291" t="s">
        <v>1735</v>
      </c>
      <c r="E621" s="289">
        <v>2</v>
      </c>
      <c r="F621" s="289">
        <v>59</v>
      </c>
      <c r="G621" s="292">
        <v>109</v>
      </c>
      <c r="H621" s="339"/>
      <c r="I621" s="340"/>
    </row>
    <row r="622" spans="1:9" ht="14.1" customHeight="1" x14ac:dyDescent="0.2">
      <c r="A622" s="289" t="s">
        <v>868</v>
      </c>
      <c r="B622" s="289" t="s">
        <v>798</v>
      </c>
      <c r="C622" s="290" t="s">
        <v>869</v>
      </c>
      <c r="D622" s="291" t="s">
        <v>1735</v>
      </c>
      <c r="E622" s="289">
        <v>2</v>
      </c>
      <c r="F622" s="289">
        <v>59</v>
      </c>
      <c r="G622" s="292">
        <v>98</v>
      </c>
      <c r="H622" s="339"/>
      <c r="I622" s="340"/>
    </row>
    <row r="623" spans="1:9" ht="14.1" customHeight="1" x14ac:dyDescent="0.2">
      <c r="A623" s="289" t="s">
        <v>870</v>
      </c>
      <c r="B623" s="289" t="s">
        <v>811</v>
      </c>
      <c r="C623" s="290" t="s">
        <v>871</v>
      </c>
      <c r="D623" s="291" t="s">
        <v>1735</v>
      </c>
      <c r="E623" s="289">
        <v>2</v>
      </c>
      <c r="F623" s="289">
        <v>86</v>
      </c>
      <c r="G623" s="292">
        <v>160</v>
      </c>
      <c r="H623" s="339"/>
      <c r="I623" s="340"/>
    </row>
    <row r="624" spans="1:9" ht="14.1" customHeight="1" x14ac:dyDescent="0.2">
      <c r="A624" s="289" t="s">
        <v>872</v>
      </c>
      <c r="B624" s="289" t="s">
        <v>840</v>
      </c>
      <c r="C624" s="290" t="s">
        <v>873</v>
      </c>
      <c r="D624" s="291" t="s">
        <v>142</v>
      </c>
      <c r="E624" s="289">
        <v>2</v>
      </c>
      <c r="F624" s="289">
        <v>75</v>
      </c>
      <c r="G624" s="292">
        <v>158</v>
      </c>
      <c r="H624" s="339"/>
      <c r="I624" s="340"/>
    </row>
    <row r="625" spans="1:9" ht="14.1" customHeight="1" x14ac:dyDescent="0.2">
      <c r="A625" s="289" t="s">
        <v>874</v>
      </c>
      <c r="B625" s="289" t="s">
        <v>842</v>
      </c>
      <c r="C625" s="290" t="s">
        <v>875</v>
      </c>
      <c r="D625" s="291" t="s">
        <v>142</v>
      </c>
      <c r="E625" s="289">
        <v>2</v>
      </c>
      <c r="F625" s="289">
        <v>110</v>
      </c>
      <c r="G625" s="292">
        <v>237</v>
      </c>
      <c r="H625" s="339"/>
      <c r="I625" s="340"/>
    </row>
    <row r="626" spans="1:9" ht="14.1" customHeight="1" x14ac:dyDescent="0.2">
      <c r="A626" s="289" t="s">
        <v>876</v>
      </c>
      <c r="B626" s="289" t="s">
        <v>842</v>
      </c>
      <c r="C626" s="290" t="s">
        <v>875</v>
      </c>
      <c r="D626" s="291" t="s">
        <v>1735</v>
      </c>
      <c r="E626" s="289">
        <v>2</v>
      </c>
      <c r="F626" s="289">
        <v>110</v>
      </c>
      <c r="G626" s="292">
        <v>195</v>
      </c>
      <c r="H626" s="339"/>
      <c r="I626" s="340"/>
    </row>
    <row r="627" spans="1:9" ht="14.1" customHeight="1" x14ac:dyDescent="0.2">
      <c r="A627" s="289" t="s">
        <v>877</v>
      </c>
      <c r="B627" s="289" t="s">
        <v>842</v>
      </c>
      <c r="C627" s="290" t="s">
        <v>875</v>
      </c>
      <c r="D627" s="291" t="s">
        <v>1733</v>
      </c>
      <c r="E627" s="289">
        <v>2</v>
      </c>
      <c r="F627" s="289">
        <v>110</v>
      </c>
      <c r="G627" s="292">
        <v>257</v>
      </c>
      <c r="H627" s="339"/>
      <c r="I627" s="340"/>
    </row>
    <row r="628" spans="1:9" ht="14.1" customHeight="1" x14ac:dyDescent="0.2">
      <c r="A628" s="289" t="s">
        <v>878</v>
      </c>
      <c r="B628" s="289" t="s">
        <v>840</v>
      </c>
      <c r="C628" s="290" t="s">
        <v>879</v>
      </c>
      <c r="D628" s="291" t="s">
        <v>1735</v>
      </c>
      <c r="E628" s="289">
        <v>2</v>
      </c>
      <c r="F628" s="289">
        <v>75</v>
      </c>
      <c r="G628" s="292">
        <v>134</v>
      </c>
      <c r="H628" s="339"/>
      <c r="I628" s="340"/>
    </row>
    <row r="629" spans="1:9" ht="14.1" customHeight="1" x14ac:dyDescent="0.2">
      <c r="A629" s="289" t="s">
        <v>880</v>
      </c>
      <c r="B629" s="289" t="s">
        <v>840</v>
      </c>
      <c r="C629" s="290" t="s">
        <v>873</v>
      </c>
      <c r="D629" s="291" t="s">
        <v>1733</v>
      </c>
      <c r="E629" s="289">
        <v>2</v>
      </c>
      <c r="F629" s="289">
        <v>75</v>
      </c>
      <c r="G629" s="292">
        <v>173</v>
      </c>
      <c r="H629" s="339"/>
      <c r="I629" s="340"/>
    </row>
    <row r="630" spans="1:9" ht="14.1" customHeight="1" x14ac:dyDescent="0.2">
      <c r="A630" s="289" t="s">
        <v>881</v>
      </c>
      <c r="B630" s="289" t="s">
        <v>854</v>
      </c>
      <c r="C630" s="290" t="s">
        <v>882</v>
      </c>
      <c r="D630" s="291" t="s">
        <v>1733</v>
      </c>
      <c r="E630" s="289">
        <v>2</v>
      </c>
      <c r="F630" s="289">
        <v>215</v>
      </c>
      <c r="G630" s="292">
        <v>450</v>
      </c>
      <c r="H630" s="339"/>
      <c r="I630" s="340"/>
    </row>
    <row r="631" spans="1:9" ht="14.1" customHeight="1" x14ac:dyDescent="0.2">
      <c r="A631" s="289" t="s">
        <v>883</v>
      </c>
      <c r="B631" s="289" t="s">
        <v>779</v>
      </c>
      <c r="C631" s="290" t="s">
        <v>884</v>
      </c>
      <c r="D631" s="291" t="s">
        <v>142</v>
      </c>
      <c r="E631" s="289">
        <v>3</v>
      </c>
      <c r="F631" s="289">
        <v>60</v>
      </c>
      <c r="G631" s="292">
        <v>210</v>
      </c>
      <c r="H631" s="339"/>
      <c r="I631" s="340"/>
    </row>
    <row r="632" spans="1:9" ht="14.1" customHeight="1" x14ac:dyDescent="0.2">
      <c r="A632" s="289" t="s">
        <v>885</v>
      </c>
      <c r="B632" s="289" t="s">
        <v>784</v>
      </c>
      <c r="C632" s="290" t="s">
        <v>886</v>
      </c>
      <c r="D632" s="291" t="s">
        <v>887</v>
      </c>
      <c r="E632" s="289">
        <v>3</v>
      </c>
      <c r="F632" s="289">
        <v>95</v>
      </c>
      <c r="G632" s="292">
        <v>319</v>
      </c>
      <c r="H632" s="339"/>
      <c r="I632" s="340"/>
    </row>
    <row r="633" spans="1:9" ht="14.1" customHeight="1" x14ac:dyDescent="0.2">
      <c r="A633" s="289" t="s">
        <v>888</v>
      </c>
      <c r="B633" s="289" t="s">
        <v>784</v>
      </c>
      <c r="C633" s="290" t="s">
        <v>889</v>
      </c>
      <c r="D633" s="291" t="s">
        <v>1733</v>
      </c>
      <c r="E633" s="289">
        <v>3</v>
      </c>
      <c r="F633" s="289">
        <v>95</v>
      </c>
      <c r="G633" s="292">
        <v>352</v>
      </c>
      <c r="H633" s="339"/>
      <c r="I633" s="340"/>
    </row>
    <row r="634" spans="1:9" ht="14.1" customHeight="1" x14ac:dyDescent="0.2">
      <c r="A634" s="289" t="s">
        <v>890</v>
      </c>
      <c r="B634" s="289" t="s">
        <v>779</v>
      </c>
      <c r="C634" s="290" t="s">
        <v>884</v>
      </c>
      <c r="D634" s="291" t="s">
        <v>1735</v>
      </c>
      <c r="E634" s="289">
        <v>3</v>
      </c>
      <c r="F634" s="289">
        <v>60</v>
      </c>
      <c r="G634" s="292">
        <v>179</v>
      </c>
      <c r="H634" s="339"/>
      <c r="I634" s="340"/>
    </row>
    <row r="635" spans="1:9" ht="14.1" customHeight="1" x14ac:dyDescent="0.2">
      <c r="A635" s="289" t="s">
        <v>891</v>
      </c>
      <c r="B635" s="289" t="s">
        <v>779</v>
      </c>
      <c r="C635" s="290" t="s">
        <v>884</v>
      </c>
      <c r="D635" s="291" t="s">
        <v>1733</v>
      </c>
      <c r="E635" s="289">
        <v>3</v>
      </c>
      <c r="F635" s="289">
        <v>60</v>
      </c>
      <c r="G635" s="292">
        <v>221</v>
      </c>
      <c r="H635" s="339"/>
      <c r="I635" s="340"/>
    </row>
    <row r="636" spans="1:9" ht="14.1" customHeight="1" x14ac:dyDescent="0.2">
      <c r="A636" s="289" t="s">
        <v>892</v>
      </c>
      <c r="B636" s="289" t="s">
        <v>795</v>
      </c>
      <c r="C636" s="290" t="s">
        <v>893</v>
      </c>
      <c r="D636" s="291" t="s">
        <v>1733</v>
      </c>
      <c r="E636" s="289">
        <v>3</v>
      </c>
      <c r="F636" s="289">
        <v>185</v>
      </c>
      <c r="G636" s="292">
        <v>590</v>
      </c>
      <c r="H636" s="339"/>
      <c r="I636" s="340"/>
    </row>
    <row r="637" spans="1:9" ht="14.1" customHeight="1" x14ac:dyDescent="0.2">
      <c r="A637" s="289" t="s">
        <v>894</v>
      </c>
      <c r="B637" s="289" t="s">
        <v>798</v>
      </c>
      <c r="C637" s="290" t="s">
        <v>895</v>
      </c>
      <c r="D637" s="291" t="s">
        <v>1735</v>
      </c>
      <c r="E637" s="289">
        <v>3</v>
      </c>
      <c r="F637" s="289">
        <v>59</v>
      </c>
      <c r="G637" s="292">
        <v>167</v>
      </c>
      <c r="H637" s="339"/>
      <c r="I637" s="340"/>
    </row>
    <row r="638" spans="1:9" ht="14.1" customHeight="1" x14ac:dyDescent="0.2">
      <c r="A638" s="289" t="s">
        <v>896</v>
      </c>
      <c r="B638" s="289" t="s">
        <v>842</v>
      </c>
      <c r="C638" s="290" t="s">
        <v>897</v>
      </c>
      <c r="D638" s="291" t="s">
        <v>1733</v>
      </c>
      <c r="E638" s="289">
        <v>3</v>
      </c>
      <c r="F638" s="289">
        <v>110</v>
      </c>
      <c r="G638" s="292">
        <v>392</v>
      </c>
      <c r="H638" s="339"/>
      <c r="I638" s="340"/>
    </row>
    <row r="639" spans="1:9" ht="14.1" customHeight="1" x14ac:dyDescent="0.2">
      <c r="A639" s="289" t="s">
        <v>898</v>
      </c>
      <c r="B639" s="289" t="s">
        <v>840</v>
      </c>
      <c r="C639" s="290" t="s">
        <v>899</v>
      </c>
      <c r="D639" s="291" t="s">
        <v>1733</v>
      </c>
      <c r="E639" s="289">
        <v>3</v>
      </c>
      <c r="F639" s="289">
        <v>75</v>
      </c>
      <c r="G639" s="292">
        <v>273</v>
      </c>
      <c r="H639" s="339"/>
      <c r="I639" s="340"/>
    </row>
    <row r="640" spans="1:9" ht="14.1" customHeight="1" x14ac:dyDescent="0.2">
      <c r="A640" s="289" t="s">
        <v>900</v>
      </c>
      <c r="B640" s="289" t="s">
        <v>854</v>
      </c>
      <c r="C640" s="290" t="s">
        <v>901</v>
      </c>
      <c r="D640" s="291" t="s">
        <v>1733</v>
      </c>
      <c r="E640" s="289">
        <v>3</v>
      </c>
      <c r="F640" s="289">
        <v>215</v>
      </c>
      <c r="G640" s="292">
        <v>680</v>
      </c>
      <c r="H640" s="339"/>
      <c r="I640" s="340"/>
    </row>
    <row r="641" spans="1:9" ht="14.1" customHeight="1" x14ac:dyDescent="0.2">
      <c r="A641" s="289" t="s">
        <v>902</v>
      </c>
      <c r="B641" s="289" t="s">
        <v>779</v>
      </c>
      <c r="C641" s="290" t="s">
        <v>903</v>
      </c>
      <c r="D641" s="291" t="s">
        <v>142</v>
      </c>
      <c r="E641" s="289">
        <v>4</v>
      </c>
      <c r="F641" s="289">
        <v>60</v>
      </c>
      <c r="G641" s="292">
        <v>246</v>
      </c>
      <c r="H641" s="339"/>
      <c r="I641" s="340"/>
    </row>
    <row r="642" spans="1:9" ht="14.1" customHeight="1" x14ac:dyDescent="0.2">
      <c r="A642" s="289" t="s">
        <v>904</v>
      </c>
      <c r="B642" s="289" t="s">
        <v>784</v>
      </c>
      <c r="C642" s="290" t="s">
        <v>905</v>
      </c>
      <c r="D642" s="291" t="s">
        <v>142</v>
      </c>
      <c r="E642" s="289">
        <v>4</v>
      </c>
      <c r="F642" s="289">
        <v>95</v>
      </c>
      <c r="G642" s="292">
        <v>414</v>
      </c>
      <c r="H642" s="339"/>
      <c r="I642" s="340"/>
    </row>
    <row r="643" spans="1:9" ht="14.1" customHeight="1" x14ac:dyDescent="0.2">
      <c r="A643" s="289" t="s">
        <v>906</v>
      </c>
      <c r="B643" s="289" t="s">
        <v>784</v>
      </c>
      <c r="C643" s="290" t="s">
        <v>905</v>
      </c>
      <c r="D643" s="291" t="s">
        <v>1735</v>
      </c>
      <c r="E643" s="289">
        <v>4</v>
      </c>
      <c r="F643" s="289">
        <v>95</v>
      </c>
      <c r="G643" s="292">
        <v>340</v>
      </c>
      <c r="H643" s="339"/>
      <c r="I643" s="340"/>
    </row>
    <row r="644" spans="1:9" ht="14.1" customHeight="1" x14ac:dyDescent="0.2">
      <c r="A644" s="289" t="s">
        <v>907</v>
      </c>
      <c r="B644" s="289" t="s">
        <v>784</v>
      </c>
      <c r="C644" s="290" t="s">
        <v>905</v>
      </c>
      <c r="D644" s="291" t="s">
        <v>1733</v>
      </c>
      <c r="E644" s="289">
        <v>4</v>
      </c>
      <c r="F644" s="289">
        <v>95</v>
      </c>
      <c r="G644" s="292">
        <v>454</v>
      </c>
      <c r="H644" s="339"/>
      <c r="I644" s="340"/>
    </row>
    <row r="645" spans="1:9" ht="14.1" customHeight="1" x14ac:dyDescent="0.2">
      <c r="A645" s="289" t="s">
        <v>908</v>
      </c>
      <c r="B645" s="289" t="s">
        <v>779</v>
      </c>
      <c r="C645" s="290" t="s">
        <v>903</v>
      </c>
      <c r="D645" s="291" t="s">
        <v>1735</v>
      </c>
      <c r="E645" s="289">
        <v>4</v>
      </c>
      <c r="F645" s="289">
        <v>60</v>
      </c>
      <c r="G645" s="292">
        <v>220</v>
      </c>
      <c r="H645" s="339"/>
      <c r="I645" s="340"/>
    </row>
    <row r="646" spans="1:9" ht="14.1" customHeight="1" x14ac:dyDescent="0.2">
      <c r="A646" s="289" t="s">
        <v>909</v>
      </c>
      <c r="B646" s="289" t="s">
        <v>779</v>
      </c>
      <c r="C646" s="290" t="s">
        <v>903</v>
      </c>
      <c r="D646" s="291" t="s">
        <v>1733</v>
      </c>
      <c r="E646" s="289">
        <v>4</v>
      </c>
      <c r="F646" s="289">
        <v>60</v>
      </c>
      <c r="G646" s="292">
        <v>276</v>
      </c>
      <c r="H646" s="339"/>
      <c r="I646" s="340"/>
    </row>
    <row r="647" spans="1:9" ht="14.1" customHeight="1" x14ac:dyDescent="0.2">
      <c r="A647" s="289" t="s">
        <v>910</v>
      </c>
      <c r="B647" s="289" t="s">
        <v>795</v>
      </c>
      <c r="C647" s="290" t="s">
        <v>911</v>
      </c>
      <c r="D647" s="291" t="s">
        <v>1733</v>
      </c>
      <c r="E647" s="289">
        <v>4</v>
      </c>
      <c r="F647" s="289">
        <v>185</v>
      </c>
      <c r="G647" s="292">
        <v>780</v>
      </c>
      <c r="H647" s="339"/>
      <c r="I647" s="340"/>
    </row>
    <row r="648" spans="1:9" ht="14.1" customHeight="1" x14ac:dyDescent="0.2">
      <c r="A648" s="289" t="s">
        <v>912</v>
      </c>
      <c r="B648" s="289" t="s">
        <v>798</v>
      </c>
      <c r="C648" s="290" t="s">
        <v>913</v>
      </c>
      <c r="D648" s="291" t="s">
        <v>1735</v>
      </c>
      <c r="E648" s="289">
        <v>4</v>
      </c>
      <c r="F648" s="289">
        <v>59</v>
      </c>
      <c r="G648" s="292">
        <v>219</v>
      </c>
      <c r="H648" s="339"/>
      <c r="I648" s="340"/>
    </row>
    <row r="649" spans="1:9" ht="14.1" customHeight="1" x14ac:dyDescent="0.2">
      <c r="A649" s="289" t="s">
        <v>914</v>
      </c>
      <c r="B649" s="289" t="s">
        <v>811</v>
      </c>
      <c r="C649" s="290" t="s">
        <v>915</v>
      </c>
      <c r="D649" s="291" t="s">
        <v>1735</v>
      </c>
      <c r="E649" s="289">
        <v>4</v>
      </c>
      <c r="F649" s="289">
        <v>86</v>
      </c>
      <c r="G649" s="292">
        <v>320</v>
      </c>
      <c r="H649" s="339"/>
      <c r="I649" s="340"/>
    </row>
    <row r="650" spans="1:9" ht="14.1" customHeight="1" x14ac:dyDescent="0.2">
      <c r="A650" s="289" t="s">
        <v>916</v>
      </c>
      <c r="B650" s="289" t="s">
        <v>840</v>
      </c>
      <c r="C650" s="290" t="s">
        <v>917</v>
      </c>
      <c r="D650" s="291" t="s">
        <v>142</v>
      </c>
      <c r="E650" s="289">
        <v>4</v>
      </c>
      <c r="F650" s="289">
        <v>75</v>
      </c>
      <c r="G650" s="292">
        <v>316</v>
      </c>
      <c r="H650" s="339"/>
      <c r="I650" s="340"/>
    </row>
    <row r="651" spans="1:9" ht="14.1" customHeight="1" x14ac:dyDescent="0.2">
      <c r="A651" s="289" t="s">
        <v>918</v>
      </c>
      <c r="B651" s="289" t="s">
        <v>842</v>
      </c>
      <c r="C651" s="290" t="s">
        <v>919</v>
      </c>
      <c r="D651" s="291" t="s">
        <v>142</v>
      </c>
      <c r="E651" s="289">
        <v>4</v>
      </c>
      <c r="F651" s="289">
        <v>110</v>
      </c>
      <c r="G651" s="292">
        <v>474</v>
      </c>
      <c r="H651" s="339"/>
      <c r="I651" s="340"/>
    </row>
    <row r="652" spans="1:9" ht="14.1" customHeight="1" x14ac:dyDescent="0.2">
      <c r="A652" s="289" t="s">
        <v>920</v>
      </c>
      <c r="B652" s="289" t="s">
        <v>842</v>
      </c>
      <c r="C652" s="290" t="s">
        <v>2052</v>
      </c>
      <c r="D652" s="291" t="s">
        <v>1735</v>
      </c>
      <c r="E652" s="289">
        <v>4</v>
      </c>
      <c r="F652" s="289">
        <v>110</v>
      </c>
      <c r="G652" s="292">
        <v>390</v>
      </c>
      <c r="H652" s="343">
        <v>40463</v>
      </c>
      <c r="I652" s="340" t="s">
        <v>2798</v>
      </c>
    </row>
    <row r="653" spans="1:9" ht="14.1" customHeight="1" x14ac:dyDescent="0.2">
      <c r="A653" s="289" t="s">
        <v>921</v>
      </c>
      <c r="B653" s="289" t="s">
        <v>842</v>
      </c>
      <c r="C653" s="290" t="s">
        <v>919</v>
      </c>
      <c r="D653" s="291" t="s">
        <v>1733</v>
      </c>
      <c r="E653" s="289">
        <v>4</v>
      </c>
      <c r="F653" s="289">
        <v>110</v>
      </c>
      <c r="G653" s="292">
        <v>514</v>
      </c>
      <c r="H653" s="339"/>
      <c r="I653" s="340"/>
    </row>
    <row r="654" spans="1:9" ht="14.1" customHeight="1" x14ac:dyDescent="0.2">
      <c r="A654" s="289" t="s">
        <v>922</v>
      </c>
      <c r="B654" s="289" t="s">
        <v>840</v>
      </c>
      <c r="C654" s="290" t="s">
        <v>923</v>
      </c>
      <c r="D654" s="291" t="s">
        <v>1735</v>
      </c>
      <c r="E654" s="289">
        <v>4</v>
      </c>
      <c r="F654" s="289">
        <v>75</v>
      </c>
      <c r="G654" s="292">
        <v>268</v>
      </c>
      <c r="H654" s="339"/>
      <c r="I654" s="340"/>
    </row>
    <row r="655" spans="1:9" ht="14.1" customHeight="1" x14ac:dyDescent="0.2">
      <c r="A655" s="289" t="s">
        <v>924</v>
      </c>
      <c r="B655" s="289" t="s">
        <v>840</v>
      </c>
      <c r="C655" s="290" t="s">
        <v>917</v>
      </c>
      <c r="D655" s="291" t="s">
        <v>1733</v>
      </c>
      <c r="E655" s="289">
        <v>4</v>
      </c>
      <c r="F655" s="289">
        <v>75</v>
      </c>
      <c r="G655" s="292">
        <v>346</v>
      </c>
      <c r="H655" s="339"/>
      <c r="I655" s="340"/>
    </row>
    <row r="656" spans="1:9" ht="14.1" customHeight="1" x14ac:dyDescent="0.2">
      <c r="A656" s="289" t="s">
        <v>925</v>
      </c>
      <c r="B656" s="289" t="s">
        <v>854</v>
      </c>
      <c r="C656" s="290" t="s">
        <v>926</v>
      </c>
      <c r="D656" s="291" t="s">
        <v>1733</v>
      </c>
      <c r="E656" s="289">
        <v>4</v>
      </c>
      <c r="F656" s="289">
        <v>215</v>
      </c>
      <c r="G656" s="292">
        <v>900</v>
      </c>
      <c r="H656" s="339"/>
      <c r="I656" s="340"/>
    </row>
    <row r="657" spans="1:9" ht="14.1" customHeight="1" x14ac:dyDescent="0.2">
      <c r="A657" s="289" t="s">
        <v>927</v>
      </c>
      <c r="B657" s="289" t="s">
        <v>784</v>
      </c>
      <c r="C657" s="290" t="s">
        <v>928</v>
      </c>
      <c r="D657" s="291" t="s">
        <v>1733</v>
      </c>
      <c r="E657" s="289">
        <v>6</v>
      </c>
      <c r="F657" s="289">
        <v>95</v>
      </c>
      <c r="G657" s="292">
        <v>721</v>
      </c>
      <c r="H657" s="339"/>
      <c r="I657" s="340"/>
    </row>
    <row r="658" spans="1:9" ht="14.1" customHeight="1" x14ac:dyDescent="0.2">
      <c r="A658" s="289" t="s">
        <v>929</v>
      </c>
      <c r="B658" s="289" t="s">
        <v>798</v>
      </c>
      <c r="C658" s="290" t="s">
        <v>930</v>
      </c>
      <c r="D658" s="291" t="s">
        <v>1735</v>
      </c>
      <c r="E658" s="289">
        <v>6</v>
      </c>
      <c r="F658" s="289">
        <v>59</v>
      </c>
      <c r="G658" s="292">
        <v>328</v>
      </c>
      <c r="H658" s="339"/>
      <c r="I658" s="340"/>
    </row>
    <row r="659" spans="1:9" ht="14.1" customHeight="1" x14ac:dyDescent="0.2">
      <c r="A659" s="289" t="s">
        <v>931</v>
      </c>
      <c r="B659" s="289" t="s">
        <v>779</v>
      </c>
      <c r="C659" s="290" t="s">
        <v>932</v>
      </c>
      <c r="D659" s="291" t="s">
        <v>142</v>
      </c>
      <c r="E659" s="289">
        <v>6</v>
      </c>
      <c r="F659" s="289">
        <v>60</v>
      </c>
      <c r="G659" s="292">
        <v>369</v>
      </c>
      <c r="H659" s="343">
        <v>40255</v>
      </c>
      <c r="I659" s="340" t="s">
        <v>2799</v>
      </c>
    </row>
    <row r="660" spans="1:9" ht="14.1" customHeight="1" x14ac:dyDescent="0.2">
      <c r="A660" s="289" t="s">
        <v>933</v>
      </c>
      <c r="B660" s="289" t="s">
        <v>779</v>
      </c>
      <c r="C660" s="290" t="s">
        <v>932</v>
      </c>
      <c r="D660" s="291" t="s">
        <v>1735</v>
      </c>
      <c r="E660" s="289">
        <v>6</v>
      </c>
      <c r="F660" s="289">
        <v>60</v>
      </c>
      <c r="G660" s="292">
        <v>330</v>
      </c>
      <c r="H660" s="343">
        <v>40255</v>
      </c>
      <c r="I660" s="340" t="s">
        <v>2800</v>
      </c>
    </row>
    <row r="661" spans="1:9" ht="14.1" customHeight="1" x14ac:dyDescent="0.2">
      <c r="A661" s="294" t="s">
        <v>2744</v>
      </c>
      <c r="B661" s="297" t="s">
        <v>365</v>
      </c>
      <c r="C661" s="295" t="s">
        <v>2745</v>
      </c>
      <c r="D661" s="296" t="s">
        <v>1735</v>
      </c>
      <c r="E661" s="294">
        <v>4</v>
      </c>
      <c r="F661" s="294">
        <v>32</v>
      </c>
      <c r="G661" s="298">
        <v>144</v>
      </c>
      <c r="H661" s="350">
        <v>41418</v>
      </c>
      <c r="I661" s="351" t="s">
        <v>2801</v>
      </c>
    </row>
    <row r="662" spans="1:9" ht="14.1" customHeight="1" x14ac:dyDescent="0.2">
      <c r="A662" s="294" t="s">
        <v>2746</v>
      </c>
      <c r="B662" s="297" t="s">
        <v>365</v>
      </c>
      <c r="C662" s="295" t="s">
        <v>2747</v>
      </c>
      <c r="D662" s="296" t="s">
        <v>1735</v>
      </c>
      <c r="E662" s="294">
        <v>6</v>
      </c>
      <c r="F662" s="294">
        <v>32</v>
      </c>
      <c r="G662" s="298">
        <v>222</v>
      </c>
      <c r="H662" s="350">
        <v>41418</v>
      </c>
      <c r="I662" s="351" t="s">
        <v>2802</v>
      </c>
    </row>
    <row r="663" spans="1:9" ht="14.1" customHeight="1" x14ac:dyDescent="0.2">
      <c r="A663" s="294" t="s">
        <v>2803</v>
      </c>
      <c r="B663" s="297" t="s">
        <v>365</v>
      </c>
      <c r="C663" s="295" t="s">
        <v>2804</v>
      </c>
      <c r="D663" s="296" t="s">
        <v>1735</v>
      </c>
      <c r="E663" s="294">
        <v>6</v>
      </c>
      <c r="F663" s="294">
        <v>32</v>
      </c>
      <c r="G663" s="298">
        <v>255</v>
      </c>
      <c r="H663" s="350">
        <v>41767</v>
      </c>
      <c r="I663" s="351" t="s">
        <v>2805</v>
      </c>
    </row>
    <row r="664" spans="1:9" ht="14.1" customHeight="1" x14ac:dyDescent="0.2">
      <c r="A664" s="294" t="s">
        <v>2806</v>
      </c>
      <c r="B664" s="297" t="s">
        <v>368</v>
      </c>
      <c r="C664" s="290" t="s">
        <v>2807</v>
      </c>
      <c r="D664" s="296" t="s">
        <v>1735</v>
      </c>
      <c r="E664" s="294">
        <v>6</v>
      </c>
      <c r="F664" s="294">
        <v>32</v>
      </c>
      <c r="G664" s="298">
        <v>158</v>
      </c>
      <c r="H664" s="350">
        <v>41767</v>
      </c>
      <c r="I664" s="351" t="s">
        <v>2805</v>
      </c>
    </row>
    <row r="665" spans="1:9" ht="14.1" customHeight="1" x14ac:dyDescent="0.2">
      <c r="A665" s="294" t="s">
        <v>2808</v>
      </c>
      <c r="B665" s="297" t="s">
        <v>391</v>
      </c>
      <c r="C665" s="290" t="s">
        <v>2809</v>
      </c>
      <c r="D665" s="296" t="s">
        <v>1735</v>
      </c>
      <c r="E665" s="294">
        <v>6</v>
      </c>
      <c r="F665" s="294">
        <v>32</v>
      </c>
      <c r="G665" s="298">
        <v>144</v>
      </c>
      <c r="H665" s="350">
        <v>41767</v>
      </c>
      <c r="I665" s="351" t="s">
        <v>2805</v>
      </c>
    </row>
    <row r="666" spans="1:9" ht="14.1" customHeight="1" x14ac:dyDescent="0.2">
      <c r="A666" s="294" t="s">
        <v>2748</v>
      </c>
      <c r="B666" s="294" t="s">
        <v>2749</v>
      </c>
      <c r="C666" s="295" t="s">
        <v>2750</v>
      </c>
      <c r="D666" s="296" t="s">
        <v>1735</v>
      </c>
      <c r="E666" s="294">
        <v>1</v>
      </c>
      <c r="F666" s="294">
        <v>54</v>
      </c>
      <c r="G666" s="298">
        <v>62</v>
      </c>
      <c r="H666" s="350">
        <v>41418</v>
      </c>
      <c r="I666" s="351" t="s">
        <v>2810</v>
      </c>
    </row>
    <row r="667" spans="1:9" ht="14.1" customHeight="1" x14ac:dyDescent="0.2">
      <c r="A667" s="294" t="s">
        <v>2751</v>
      </c>
      <c r="B667" s="294" t="s">
        <v>2749</v>
      </c>
      <c r="C667" s="295" t="s">
        <v>2752</v>
      </c>
      <c r="D667" s="296" t="s">
        <v>1735</v>
      </c>
      <c r="E667" s="294">
        <v>2</v>
      </c>
      <c r="F667" s="294">
        <v>54</v>
      </c>
      <c r="G667" s="298">
        <v>118</v>
      </c>
      <c r="H667" s="350">
        <v>41418</v>
      </c>
      <c r="I667" s="351" t="s">
        <v>2811</v>
      </c>
    </row>
    <row r="668" spans="1:9" ht="14.1" customHeight="1" x14ac:dyDescent="0.2">
      <c r="A668" s="294" t="s">
        <v>2753</v>
      </c>
      <c r="B668" s="294" t="s">
        <v>2749</v>
      </c>
      <c r="C668" s="295" t="s">
        <v>2754</v>
      </c>
      <c r="D668" s="296" t="s">
        <v>1735</v>
      </c>
      <c r="E668" s="294">
        <v>3</v>
      </c>
      <c r="F668" s="294">
        <v>54</v>
      </c>
      <c r="G668" s="298">
        <v>182</v>
      </c>
      <c r="H668" s="350">
        <v>41418</v>
      </c>
      <c r="I668" s="351" t="s">
        <v>2812</v>
      </c>
    </row>
    <row r="669" spans="1:9" ht="14.1" customHeight="1" x14ac:dyDescent="0.2">
      <c r="A669" s="294" t="s">
        <v>2755</v>
      </c>
      <c r="B669" s="294" t="s">
        <v>2749</v>
      </c>
      <c r="C669" s="295" t="s">
        <v>2756</v>
      </c>
      <c r="D669" s="296" t="s">
        <v>1735</v>
      </c>
      <c r="E669" s="294">
        <v>4</v>
      </c>
      <c r="F669" s="294">
        <v>54</v>
      </c>
      <c r="G669" s="298">
        <v>240</v>
      </c>
      <c r="H669" s="350">
        <v>41418</v>
      </c>
      <c r="I669" s="351" t="s">
        <v>2813</v>
      </c>
    </row>
    <row r="670" spans="1:9" ht="14.1" customHeight="1" x14ac:dyDescent="0.2">
      <c r="A670" s="294" t="s">
        <v>2757</v>
      </c>
      <c r="B670" s="294" t="s">
        <v>2749</v>
      </c>
      <c r="C670" s="295" t="s">
        <v>2758</v>
      </c>
      <c r="D670" s="296" t="s">
        <v>1735</v>
      </c>
      <c r="E670" s="294">
        <v>6</v>
      </c>
      <c r="F670" s="294">
        <v>54</v>
      </c>
      <c r="G670" s="298">
        <v>364</v>
      </c>
      <c r="H670" s="350">
        <v>41418</v>
      </c>
      <c r="I670" s="351" t="s">
        <v>2814</v>
      </c>
    </row>
    <row r="671" spans="1:9" ht="14.1" customHeight="1" x14ac:dyDescent="0.2">
      <c r="A671" s="294" t="s">
        <v>2759</v>
      </c>
      <c r="B671" s="294" t="s">
        <v>210</v>
      </c>
      <c r="C671" s="295" t="s">
        <v>2815</v>
      </c>
      <c r="D671" s="296" t="s">
        <v>1735</v>
      </c>
      <c r="E671" s="294">
        <v>1</v>
      </c>
      <c r="F671" s="294">
        <v>25</v>
      </c>
      <c r="G671" s="298">
        <v>22</v>
      </c>
      <c r="H671" s="350">
        <v>41418</v>
      </c>
      <c r="I671" s="351" t="s">
        <v>2816</v>
      </c>
    </row>
    <row r="672" spans="1:9" ht="14.1" customHeight="1" x14ac:dyDescent="0.2">
      <c r="A672" s="294" t="s">
        <v>2817</v>
      </c>
      <c r="B672" s="294" t="s">
        <v>210</v>
      </c>
      <c r="C672" s="295" t="s">
        <v>2818</v>
      </c>
      <c r="D672" s="296" t="s">
        <v>1735</v>
      </c>
      <c r="E672" s="294">
        <v>1</v>
      </c>
      <c r="F672" s="294">
        <v>25</v>
      </c>
      <c r="G672" s="298">
        <v>22</v>
      </c>
      <c r="H672" s="350">
        <v>41767</v>
      </c>
      <c r="I672" s="351" t="s">
        <v>2805</v>
      </c>
    </row>
    <row r="673" spans="1:9" ht="14.1" customHeight="1" x14ac:dyDescent="0.2">
      <c r="A673" s="294" t="s">
        <v>2819</v>
      </c>
      <c r="B673" s="294" t="s">
        <v>210</v>
      </c>
      <c r="C673" s="295" t="s">
        <v>2820</v>
      </c>
      <c r="D673" s="296" t="s">
        <v>1735</v>
      </c>
      <c r="E673" s="294">
        <v>1</v>
      </c>
      <c r="F673" s="294">
        <v>25</v>
      </c>
      <c r="G673" s="298">
        <v>22</v>
      </c>
      <c r="H673" s="350">
        <v>41767</v>
      </c>
      <c r="I673" s="351" t="s">
        <v>2805</v>
      </c>
    </row>
    <row r="674" spans="1:9" ht="14.1" customHeight="1" x14ac:dyDescent="0.2">
      <c r="A674" s="294" t="s">
        <v>2821</v>
      </c>
      <c r="B674" s="294" t="s">
        <v>210</v>
      </c>
      <c r="C674" s="295" t="s">
        <v>2822</v>
      </c>
      <c r="D674" s="296" t="s">
        <v>1735</v>
      </c>
      <c r="E674" s="294">
        <v>1</v>
      </c>
      <c r="F674" s="294">
        <v>25</v>
      </c>
      <c r="G674" s="298">
        <v>22</v>
      </c>
      <c r="H674" s="350">
        <v>41767</v>
      </c>
      <c r="I674" s="351" t="s">
        <v>2805</v>
      </c>
    </row>
    <row r="675" spans="1:9" ht="14.1" customHeight="1" x14ac:dyDescent="0.2">
      <c r="A675" s="294" t="s">
        <v>2760</v>
      </c>
      <c r="B675" s="294" t="s">
        <v>210</v>
      </c>
      <c r="C675" s="295" t="s">
        <v>2823</v>
      </c>
      <c r="D675" s="296" t="s">
        <v>1735</v>
      </c>
      <c r="E675" s="294">
        <v>1</v>
      </c>
      <c r="F675" s="294">
        <v>25</v>
      </c>
      <c r="G675" s="298">
        <v>20</v>
      </c>
      <c r="H675" s="350">
        <v>41418</v>
      </c>
      <c r="I675" s="351" t="s">
        <v>2824</v>
      </c>
    </row>
    <row r="676" spans="1:9" ht="14.1" customHeight="1" x14ac:dyDescent="0.2">
      <c r="A676" s="294" t="s">
        <v>2825</v>
      </c>
      <c r="B676" s="294" t="s">
        <v>210</v>
      </c>
      <c r="C676" s="295" t="s">
        <v>2826</v>
      </c>
      <c r="D676" s="296" t="s">
        <v>1735</v>
      </c>
      <c r="E676" s="294">
        <v>1</v>
      </c>
      <c r="F676" s="294">
        <v>25</v>
      </c>
      <c r="G676" s="298">
        <v>19</v>
      </c>
      <c r="H676" s="350">
        <v>41767</v>
      </c>
      <c r="I676" s="351" t="s">
        <v>2805</v>
      </c>
    </row>
    <row r="677" spans="1:9" ht="14.1" customHeight="1" x14ac:dyDescent="0.2">
      <c r="A677" s="294" t="s">
        <v>2827</v>
      </c>
      <c r="B677" s="294" t="s">
        <v>210</v>
      </c>
      <c r="C677" s="295" t="s">
        <v>2828</v>
      </c>
      <c r="D677" s="296" t="s">
        <v>1735</v>
      </c>
      <c r="E677" s="294">
        <v>1</v>
      </c>
      <c r="F677" s="294">
        <v>25</v>
      </c>
      <c r="G677" s="298">
        <v>19</v>
      </c>
      <c r="H677" s="350">
        <v>41767</v>
      </c>
      <c r="I677" s="351" t="s">
        <v>2805</v>
      </c>
    </row>
    <row r="678" spans="1:9" ht="14.1" customHeight="1" x14ac:dyDescent="0.2">
      <c r="A678" s="294" t="s">
        <v>2829</v>
      </c>
      <c r="B678" s="294" t="s">
        <v>210</v>
      </c>
      <c r="C678" s="295" t="s">
        <v>2830</v>
      </c>
      <c r="D678" s="296" t="s">
        <v>1735</v>
      </c>
      <c r="E678" s="294">
        <v>1</v>
      </c>
      <c r="F678" s="294">
        <v>25</v>
      </c>
      <c r="G678" s="298">
        <v>19</v>
      </c>
      <c r="H678" s="350">
        <v>41767</v>
      </c>
      <c r="I678" s="351" t="s">
        <v>2805</v>
      </c>
    </row>
    <row r="679" spans="1:9" ht="14.1" customHeight="1" x14ac:dyDescent="0.2">
      <c r="A679" s="294" t="s">
        <v>2761</v>
      </c>
      <c r="B679" s="294" t="s">
        <v>210</v>
      </c>
      <c r="C679" s="295" t="s">
        <v>2831</v>
      </c>
      <c r="D679" s="296" t="s">
        <v>1735</v>
      </c>
      <c r="E679" s="294">
        <v>1</v>
      </c>
      <c r="F679" s="294">
        <v>25</v>
      </c>
      <c r="G679" s="298">
        <v>30</v>
      </c>
      <c r="H679" s="350">
        <v>41418</v>
      </c>
      <c r="I679" s="351" t="s">
        <v>2832</v>
      </c>
    </row>
    <row r="680" spans="1:9" ht="14.1" customHeight="1" x14ac:dyDescent="0.2">
      <c r="A680" s="294" t="s">
        <v>2833</v>
      </c>
      <c r="B680" s="294" t="s">
        <v>210</v>
      </c>
      <c r="C680" s="295" t="s">
        <v>2834</v>
      </c>
      <c r="D680" s="296" t="s">
        <v>1735</v>
      </c>
      <c r="E680" s="294">
        <v>1</v>
      </c>
      <c r="F680" s="294">
        <v>25</v>
      </c>
      <c r="G680" s="298">
        <v>30</v>
      </c>
      <c r="H680" s="350">
        <v>41767</v>
      </c>
      <c r="I680" s="351" t="s">
        <v>2805</v>
      </c>
    </row>
    <row r="681" spans="1:9" ht="14.1" customHeight="1" x14ac:dyDescent="0.2">
      <c r="A681" s="294" t="s">
        <v>2835</v>
      </c>
      <c r="B681" s="294" t="s">
        <v>210</v>
      </c>
      <c r="C681" s="295" t="s">
        <v>2836</v>
      </c>
      <c r="D681" s="296" t="s">
        <v>1735</v>
      </c>
      <c r="E681" s="294">
        <v>1</v>
      </c>
      <c r="F681" s="294">
        <v>25</v>
      </c>
      <c r="G681" s="298">
        <v>30</v>
      </c>
      <c r="H681" s="350">
        <v>41767</v>
      </c>
      <c r="I681" s="351" t="s">
        <v>2805</v>
      </c>
    </row>
    <row r="682" spans="1:9" ht="14.1" customHeight="1" x14ac:dyDescent="0.2">
      <c r="A682" s="294" t="s">
        <v>2837</v>
      </c>
      <c r="B682" s="294" t="s">
        <v>210</v>
      </c>
      <c r="C682" s="295" t="s">
        <v>2838</v>
      </c>
      <c r="D682" s="296" t="s">
        <v>1735</v>
      </c>
      <c r="E682" s="294">
        <v>1</v>
      </c>
      <c r="F682" s="294">
        <v>25</v>
      </c>
      <c r="G682" s="298">
        <v>29</v>
      </c>
      <c r="H682" s="350">
        <v>41767</v>
      </c>
      <c r="I682" s="351" t="s">
        <v>2805</v>
      </c>
    </row>
    <row r="683" spans="1:9" ht="14.1" customHeight="1" x14ac:dyDescent="0.2">
      <c r="A683" s="294" t="s">
        <v>2762</v>
      </c>
      <c r="B683" s="294" t="s">
        <v>210</v>
      </c>
      <c r="C683" s="295" t="s">
        <v>2839</v>
      </c>
      <c r="D683" s="296" t="s">
        <v>1735</v>
      </c>
      <c r="E683" s="294">
        <v>2</v>
      </c>
      <c r="F683" s="294">
        <v>25</v>
      </c>
      <c r="G683" s="298">
        <v>43</v>
      </c>
      <c r="H683" s="350">
        <v>41418</v>
      </c>
      <c r="I683" s="351" t="s">
        <v>2840</v>
      </c>
    </row>
    <row r="684" spans="1:9" ht="14.1" customHeight="1" x14ac:dyDescent="0.2">
      <c r="A684" s="294" t="s">
        <v>2841</v>
      </c>
      <c r="B684" s="294" t="s">
        <v>210</v>
      </c>
      <c r="C684" s="295" t="s">
        <v>2842</v>
      </c>
      <c r="D684" s="296" t="s">
        <v>1735</v>
      </c>
      <c r="E684" s="294">
        <v>2</v>
      </c>
      <c r="F684" s="294">
        <v>25</v>
      </c>
      <c r="G684" s="298">
        <v>43</v>
      </c>
      <c r="H684" s="350">
        <v>41767</v>
      </c>
      <c r="I684" s="351" t="s">
        <v>2805</v>
      </c>
    </row>
    <row r="685" spans="1:9" ht="14.1" customHeight="1" x14ac:dyDescent="0.2">
      <c r="A685" s="294" t="s">
        <v>2763</v>
      </c>
      <c r="B685" s="294" t="s">
        <v>210</v>
      </c>
      <c r="C685" s="295" t="s">
        <v>2843</v>
      </c>
      <c r="D685" s="296" t="s">
        <v>1735</v>
      </c>
      <c r="E685" s="294">
        <v>2</v>
      </c>
      <c r="F685" s="294">
        <v>25</v>
      </c>
      <c r="G685" s="298">
        <v>38</v>
      </c>
      <c r="H685" s="350">
        <v>41418</v>
      </c>
      <c r="I685" s="351" t="s">
        <v>2844</v>
      </c>
    </row>
    <row r="686" spans="1:9" ht="14.1" customHeight="1" x14ac:dyDescent="0.2">
      <c r="A686" s="294" t="s">
        <v>2845</v>
      </c>
      <c r="B686" s="294" t="s">
        <v>210</v>
      </c>
      <c r="C686" s="295" t="s">
        <v>2846</v>
      </c>
      <c r="D686" s="296" t="s">
        <v>1735</v>
      </c>
      <c r="E686" s="294">
        <v>2</v>
      </c>
      <c r="F686" s="294">
        <v>25</v>
      </c>
      <c r="G686" s="298">
        <v>38</v>
      </c>
      <c r="H686" s="350">
        <v>41767</v>
      </c>
      <c r="I686" s="351" t="s">
        <v>2805</v>
      </c>
    </row>
    <row r="687" spans="1:9" ht="14.1" customHeight="1" x14ac:dyDescent="0.2">
      <c r="A687" s="294" t="s">
        <v>2764</v>
      </c>
      <c r="B687" s="294" t="s">
        <v>210</v>
      </c>
      <c r="C687" s="295" t="s">
        <v>2847</v>
      </c>
      <c r="D687" s="296" t="s">
        <v>1735</v>
      </c>
      <c r="E687" s="294">
        <v>2</v>
      </c>
      <c r="F687" s="294">
        <v>25</v>
      </c>
      <c r="G687" s="298">
        <v>58</v>
      </c>
      <c r="H687" s="350">
        <v>41418</v>
      </c>
      <c r="I687" s="351" t="s">
        <v>2848</v>
      </c>
    </row>
    <row r="688" spans="1:9" ht="14.1" customHeight="1" x14ac:dyDescent="0.2">
      <c r="A688" s="294" t="s">
        <v>2849</v>
      </c>
      <c r="B688" s="294" t="s">
        <v>210</v>
      </c>
      <c r="C688" s="295" t="s">
        <v>2850</v>
      </c>
      <c r="D688" s="296" t="s">
        <v>1735</v>
      </c>
      <c r="E688" s="294">
        <v>2</v>
      </c>
      <c r="F688" s="294">
        <v>25</v>
      </c>
      <c r="G688" s="298">
        <v>58</v>
      </c>
      <c r="H688" s="350">
        <v>41767</v>
      </c>
      <c r="I688" s="351" t="s">
        <v>2805</v>
      </c>
    </row>
    <row r="689" spans="1:9" ht="14.1" customHeight="1" x14ac:dyDescent="0.2">
      <c r="A689" s="294" t="s">
        <v>2765</v>
      </c>
      <c r="B689" s="294" t="s">
        <v>210</v>
      </c>
      <c r="C689" s="295" t="s">
        <v>2851</v>
      </c>
      <c r="D689" s="296" t="s">
        <v>1735</v>
      </c>
      <c r="E689" s="294">
        <v>3</v>
      </c>
      <c r="F689" s="294">
        <v>25</v>
      </c>
      <c r="G689" s="298">
        <v>65</v>
      </c>
      <c r="H689" s="350">
        <v>41418</v>
      </c>
      <c r="I689" s="351" t="s">
        <v>2852</v>
      </c>
    </row>
    <row r="690" spans="1:9" ht="14.1" customHeight="1" x14ac:dyDescent="0.2">
      <c r="A690" s="294" t="s">
        <v>2766</v>
      </c>
      <c r="B690" s="294" t="s">
        <v>210</v>
      </c>
      <c r="C690" s="295" t="s">
        <v>2853</v>
      </c>
      <c r="D690" s="296" t="s">
        <v>1735</v>
      </c>
      <c r="E690" s="294">
        <v>3</v>
      </c>
      <c r="F690" s="294">
        <v>25</v>
      </c>
      <c r="G690" s="298">
        <v>57</v>
      </c>
      <c r="H690" s="350">
        <v>41418</v>
      </c>
      <c r="I690" s="351" t="s">
        <v>2854</v>
      </c>
    </row>
    <row r="691" spans="1:9" ht="14.1" customHeight="1" x14ac:dyDescent="0.2">
      <c r="A691" s="294" t="s">
        <v>2767</v>
      </c>
      <c r="B691" s="294" t="s">
        <v>210</v>
      </c>
      <c r="C691" s="295" t="s">
        <v>2855</v>
      </c>
      <c r="D691" s="296" t="s">
        <v>1735</v>
      </c>
      <c r="E691" s="294">
        <v>3</v>
      </c>
      <c r="F691" s="294">
        <v>25</v>
      </c>
      <c r="G691" s="298">
        <v>87</v>
      </c>
      <c r="H691" s="350">
        <v>41418</v>
      </c>
      <c r="I691" s="351" t="s">
        <v>2856</v>
      </c>
    </row>
    <row r="692" spans="1:9" ht="14.1" customHeight="1" x14ac:dyDescent="0.2">
      <c r="A692" s="294" t="s">
        <v>2768</v>
      </c>
      <c r="B692" s="294" t="s">
        <v>210</v>
      </c>
      <c r="C692" s="295" t="s">
        <v>2857</v>
      </c>
      <c r="D692" s="296" t="s">
        <v>1735</v>
      </c>
      <c r="E692" s="294">
        <v>4</v>
      </c>
      <c r="F692" s="294">
        <v>25</v>
      </c>
      <c r="G692" s="298">
        <v>85</v>
      </c>
      <c r="H692" s="350">
        <v>41418</v>
      </c>
      <c r="I692" s="351" t="s">
        <v>2858</v>
      </c>
    </row>
    <row r="693" spans="1:9" ht="14.1" customHeight="1" x14ac:dyDescent="0.2">
      <c r="A693" s="294" t="s">
        <v>2769</v>
      </c>
      <c r="B693" s="294" t="s">
        <v>210</v>
      </c>
      <c r="C693" s="295" t="s">
        <v>2859</v>
      </c>
      <c r="D693" s="296" t="s">
        <v>1735</v>
      </c>
      <c r="E693" s="294">
        <v>4</v>
      </c>
      <c r="F693" s="294">
        <v>25</v>
      </c>
      <c r="G693" s="298">
        <v>76</v>
      </c>
      <c r="H693" s="350">
        <v>41418</v>
      </c>
      <c r="I693" s="351" t="s">
        <v>2860</v>
      </c>
    </row>
    <row r="694" spans="1:9" ht="14.1" customHeight="1" x14ac:dyDescent="0.2">
      <c r="A694" s="294" t="s">
        <v>2770</v>
      </c>
      <c r="B694" s="294" t="s">
        <v>210</v>
      </c>
      <c r="C694" s="295" t="s">
        <v>2861</v>
      </c>
      <c r="D694" s="296" t="s">
        <v>1735</v>
      </c>
      <c r="E694" s="294">
        <v>4</v>
      </c>
      <c r="F694" s="294">
        <v>25</v>
      </c>
      <c r="G694" s="298">
        <v>112</v>
      </c>
      <c r="H694" s="350">
        <v>41418</v>
      </c>
      <c r="I694" s="351" t="s">
        <v>2862</v>
      </c>
    </row>
    <row r="695" spans="1:9" ht="14.1" customHeight="1" x14ac:dyDescent="0.2">
      <c r="A695" s="294" t="s">
        <v>2863</v>
      </c>
      <c r="B695" s="294" t="s">
        <v>2864</v>
      </c>
      <c r="C695" s="295" t="s">
        <v>2865</v>
      </c>
      <c r="D695" s="296" t="s">
        <v>1735</v>
      </c>
      <c r="E695" s="294">
        <v>8</v>
      </c>
      <c r="F695" s="294">
        <v>44</v>
      </c>
      <c r="G695" s="298">
        <v>392</v>
      </c>
      <c r="H695" s="350">
        <v>41767</v>
      </c>
      <c r="I695" s="351" t="s">
        <v>2805</v>
      </c>
    </row>
    <row r="696" spans="1:9" ht="14.1" customHeight="1" x14ac:dyDescent="0.2">
      <c r="A696" s="294" t="s">
        <v>2866</v>
      </c>
      <c r="B696" s="294" t="s">
        <v>448</v>
      </c>
      <c r="C696" s="295" t="s">
        <v>2867</v>
      </c>
      <c r="D696" s="296" t="s">
        <v>1735</v>
      </c>
      <c r="E696" s="294">
        <v>10</v>
      </c>
      <c r="F696" s="294">
        <v>54</v>
      </c>
      <c r="G696" s="298">
        <v>588</v>
      </c>
      <c r="H696" s="350">
        <v>41767</v>
      </c>
      <c r="I696" s="351" t="s">
        <v>2805</v>
      </c>
    </row>
    <row r="697" spans="1:9" ht="14.1" customHeight="1" x14ac:dyDescent="0.2">
      <c r="A697" s="294" t="s">
        <v>2868</v>
      </c>
      <c r="B697" s="294" t="s">
        <v>448</v>
      </c>
      <c r="C697" s="295" t="s">
        <v>2869</v>
      </c>
      <c r="D697" s="296" t="s">
        <v>1735</v>
      </c>
      <c r="E697" s="294">
        <v>12</v>
      </c>
      <c r="F697" s="294">
        <v>54</v>
      </c>
      <c r="G697" s="298">
        <v>702</v>
      </c>
      <c r="H697" s="350">
        <v>41767</v>
      </c>
      <c r="I697" s="351" t="s">
        <v>2805</v>
      </c>
    </row>
    <row r="698" spans="1:9" ht="14.1" customHeight="1" x14ac:dyDescent="0.2">
      <c r="A698" s="289"/>
      <c r="B698" s="289"/>
      <c r="C698" s="290"/>
      <c r="D698" s="291"/>
      <c r="E698" s="289"/>
      <c r="F698" s="289"/>
      <c r="G698" s="292"/>
      <c r="H698" s="339"/>
      <c r="I698" s="340"/>
    </row>
    <row r="699" spans="1:9" ht="14.1" customHeight="1" x14ac:dyDescent="0.2">
      <c r="A699" s="289"/>
      <c r="B699" s="289"/>
      <c r="C699" s="286" t="s">
        <v>934</v>
      </c>
      <c r="D699" s="291"/>
      <c r="E699" s="289"/>
      <c r="F699" s="289"/>
      <c r="G699" s="292"/>
      <c r="H699" s="339"/>
      <c r="I699" s="340"/>
    </row>
    <row r="700" spans="1:9" ht="14.1" customHeight="1" x14ac:dyDescent="0.2">
      <c r="A700" s="289" t="s">
        <v>935</v>
      </c>
      <c r="B700" s="289" t="s">
        <v>936</v>
      </c>
      <c r="C700" s="290" t="s">
        <v>937</v>
      </c>
      <c r="D700" s="291" t="s">
        <v>1733</v>
      </c>
      <c r="E700" s="289">
        <v>1</v>
      </c>
      <c r="F700" s="289">
        <v>32</v>
      </c>
      <c r="G700" s="292">
        <v>31</v>
      </c>
      <c r="H700" s="339"/>
      <c r="I700" s="340"/>
    </row>
    <row r="701" spans="1:9" ht="14.1" customHeight="1" x14ac:dyDescent="0.2">
      <c r="A701" s="289" t="s">
        <v>938</v>
      </c>
      <c r="B701" s="289" t="s">
        <v>936</v>
      </c>
      <c r="C701" s="290" t="s">
        <v>939</v>
      </c>
      <c r="D701" s="291" t="s">
        <v>1733</v>
      </c>
      <c r="E701" s="289">
        <v>2</v>
      </c>
      <c r="F701" s="289">
        <v>32</v>
      </c>
      <c r="G701" s="292">
        <v>62</v>
      </c>
      <c r="H701" s="339"/>
      <c r="I701" s="340"/>
    </row>
    <row r="702" spans="1:9" ht="14.1" customHeight="1" x14ac:dyDescent="0.2">
      <c r="A702" s="289" t="s">
        <v>940</v>
      </c>
      <c r="B702" s="289" t="s">
        <v>941</v>
      </c>
      <c r="C702" s="290" t="s">
        <v>942</v>
      </c>
      <c r="D702" s="291" t="s">
        <v>1733</v>
      </c>
      <c r="E702" s="289">
        <v>1</v>
      </c>
      <c r="F702" s="289">
        <v>40</v>
      </c>
      <c r="G702" s="292">
        <v>35</v>
      </c>
      <c r="H702" s="339"/>
      <c r="I702" s="340"/>
    </row>
    <row r="703" spans="1:9" ht="14.1" customHeight="1" x14ac:dyDescent="0.2">
      <c r="A703" s="289" t="s">
        <v>943</v>
      </c>
      <c r="B703" s="289" t="s">
        <v>944</v>
      </c>
      <c r="C703" s="290" t="s">
        <v>945</v>
      </c>
      <c r="D703" s="291" t="s">
        <v>1733</v>
      </c>
      <c r="E703" s="289">
        <v>1</v>
      </c>
      <c r="F703" s="289">
        <v>20</v>
      </c>
      <c r="G703" s="292">
        <v>20</v>
      </c>
      <c r="H703" s="339"/>
      <c r="I703" s="340"/>
    </row>
    <row r="704" spans="1:9" ht="14.1" customHeight="1" x14ac:dyDescent="0.2">
      <c r="A704" s="289" t="s">
        <v>946</v>
      </c>
      <c r="B704" s="289" t="s">
        <v>947</v>
      </c>
      <c r="C704" s="290" t="s">
        <v>948</v>
      </c>
      <c r="D704" s="291" t="s">
        <v>1733</v>
      </c>
      <c r="E704" s="289">
        <v>1</v>
      </c>
      <c r="F704" s="289">
        <v>22</v>
      </c>
      <c r="G704" s="292">
        <v>20</v>
      </c>
      <c r="H704" s="339"/>
      <c r="I704" s="340"/>
    </row>
    <row r="705" spans="1:9" ht="14.1" customHeight="1" x14ac:dyDescent="0.2">
      <c r="A705" s="289" t="s">
        <v>949</v>
      </c>
      <c r="B705" s="289" t="s">
        <v>950</v>
      </c>
      <c r="C705" s="290" t="s">
        <v>951</v>
      </c>
      <c r="D705" s="291" t="s">
        <v>1733</v>
      </c>
      <c r="E705" s="289">
        <v>1</v>
      </c>
      <c r="F705" s="289" t="s">
        <v>952</v>
      </c>
      <c r="G705" s="292">
        <v>58</v>
      </c>
      <c r="H705" s="339"/>
      <c r="I705" s="340"/>
    </row>
    <row r="706" spans="1:9" ht="14.1" customHeight="1" x14ac:dyDescent="0.2">
      <c r="A706" s="289" t="s">
        <v>953</v>
      </c>
      <c r="B706" s="289" t="s">
        <v>936</v>
      </c>
      <c r="C706" s="290" t="s">
        <v>954</v>
      </c>
      <c r="D706" s="291" t="s">
        <v>1733</v>
      </c>
      <c r="E706" s="289">
        <v>1</v>
      </c>
      <c r="F706" s="289">
        <v>32</v>
      </c>
      <c r="G706" s="292">
        <v>40</v>
      </c>
      <c r="H706" s="339"/>
      <c r="I706" s="340"/>
    </row>
    <row r="707" spans="1:9" ht="14.1" customHeight="1" x14ac:dyDescent="0.2">
      <c r="A707" s="289" t="s">
        <v>955</v>
      </c>
      <c r="B707" s="289" t="s">
        <v>956</v>
      </c>
      <c r="C707" s="290" t="s">
        <v>957</v>
      </c>
      <c r="D707" s="291" t="s">
        <v>1733</v>
      </c>
      <c r="E707" s="289">
        <v>1</v>
      </c>
      <c r="F707" s="289" t="s">
        <v>958</v>
      </c>
      <c r="G707" s="292">
        <v>80</v>
      </c>
      <c r="H707" s="339"/>
      <c r="I707" s="340"/>
    </row>
    <row r="708" spans="1:9" ht="14.1" customHeight="1" x14ac:dyDescent="0.2">
      <c r="A708" s="289" t="s">
        <v>959</v>
      </c>
      <c r="B708" s="289" t="s">
        <v>941</v>
      </c>
      <c r="C708" s="290" t="s">
        <v>954</v>
      </c>
      <c r="D708" s="291" t="s">
        <v>1733</v>
      </c>
      <c r="E708" s="289">
        <v>1</v>
      </c>
      <c r="F708" s="289">
        <v>32</v>
      </c>
      <c r="G708" s="292">
        <v>42</v>
      </c>
      <c r="H708" s="339"/>
      <c r="I708" s="340"/>
    </row>
    <row r="709" spans="1:9" ht="14.1" customHeight="1" x14ac:dyDescent="0.2">
      <c r="A709" s="289" t="s">
        <v>960</v>
      </c>
      <c r="B709" s="289" t="s">
        <v>961</v>
      </c>
      <c r="C709" s="290" t="s">
        <v>962</v>
      </c>
      <c r="D709" s="291" t="s">
        <v>1733</v>
      </c>
      <c r="E709" s="289">
        <v>1</v>
      </c>
      <c r="F709" s="289">
        <v>44</v>
      </c>
      <c r="G709" s="292">
        <v>46</v>
      </c>
      <c r="H709" s="339"/>
      <c r="I709" s="340"/>
    </row>
    <row r="710" spans="1:9" ht="14.1" customHeight="1" x14ac:dyDescent="0.2">
      <c r="A710" s="289" t="s">
        <v>963</v>
      </c>
      <c r="B710" s="289" t="s">
        <v>944</v>
      </c>
      <c r="C710" s="290" t="s">
        <v>964</v>
      </c>
      <c r="D710" s="291" t="s">
        <v>1733</v>
      </c>
      <c r="E710" s="289">
        <v>1</v>
      </c>
      <c r="F710" s="289">
        <v>20</v>
      </c>
      <c r="G710" s="292">
        <v>25</v>
      </c>
      <c r="H710" s="339"/>
      <c r="I710" s="340"/>
    </row>
    <row r="711" spans="1:9" ht="14.1" customHeight="1" x14ac:dyDescent="0.2">
      <c r="A711" s="289" t="s">
        <v>965</v>
      </c>
      <c r="B711" s="289" t="s">
        <v>947</v>
      </c>
      <c r="C711" s="290" t="s">
        <v>966</v>
      </c>
      <c r="D711" s="291" t="s">
        <v>1733</v>
      </c>
      <c r="E711" s="289">
        <v>1</v>
      </c>
      <c r="F711" s="289">
        <v>22</v>
      </c>
      <c r="G711" s="292">
        <v>26</v>
      </c>
      <c r="H711" s="339"/>
      <c r="I711" s="340"/>
    </row>
    <row r="712" spans="1:9" ht="14.1" customHeight="1" x14ac:dyDescent="0.2">
      <c r="A712" s="289" t="s">
        <v>967</v>
      </c>
      <c r="B712" s="289" t="s">
        <v>947</v>
      </c>
      <c r="C712" s="290" t="s">
        <v>968</v>
      </c>
      <c r="D712" s="291" t="s">
        <v>1733</v>
      </c>
      <c r="E712" s="289">
        <v>2</v>
      </c>
      <c r="F712" s="289">
        <v>22</v>
      </c>
      <c r="G712" s="292">
        <v>52</v>
      </c>
      <c r="H712" s="339"/>
      <c r="I712" s="340"/>
    </row>
    <row r="713" spans="1:9" ht="14.1" customHeight="1" x14ac:dyDescent="0.2">
      <c r="A713" s="289"/>
      <c r="B713" s="289"/>
      <c r="C713" s="290"/>
      <c r="D713" s="291"/>
      <c r="E713" s="289"/>
      <c r="F713" s="289"/>
      <c r="G713" s="292"/>
      <c r="H713" s="339"/>
      <c r="I713" s="340"/>
    </row>
    <row r="714" spans="1:9" ht="14.1" customHeight="1" x14ac:dyDescent="0.2">
      <c r="A714" s="289"/>
      <c r="B714" s="289"/>
      <c r="C714" s="286" t="s">
        <v>969</v>
      </c>
      <c r="D714" s="291"/>
      <c r="E714" s="289"/>
      <c r="F714" s="289"/>
      <c r="G714" s="292"/>
      <c r="H714" s="339"/>
      <c r="I714" s="340"/>
    </row>
    <row r="715" spans="1:9" ht="14.1" customHeight="1" x14ac:dyDescent="0.2">
      <c r="A715" s="289" t="s">
        <v>970</v>
      </c>
      <c r="B715" s="289" t="s">
        <v>971</v>
      </c>
      <c r="C715" s="290" t="s">
        <v>972</v>
      </c>
      <c r="D715" s="291" t="s">
        <v>142</v>
      </c>
      <c r="E715" s="289">
        <v>1</v>
      </c>
      <c r="F715" s="289">
        <v>34</v>
      </c>
      <c r="G715" s="292">
        <v>43</v>
      </c>
      <c r="H715" s="339"/>
      <c r="I715" s="340"/>
    </row>
    <row r="716" spans="1:9" ht="14.1" customHeight="1" x14ac:dyDescent="0.2">
      <c r="A716" s="289" t="s">
        <v>973</v>
      </c>
      <c r="B716" s="289" t="s">
        <v>974</v>
      </c>
      <c r="C716" s="290" t="s">
        <v>975</v>
      </c>
      <c r="D716" s="291" t="s">
        <v>1735</v>
      </c>
      <c r="E716" s="289">
        <v>1</v>
      </c>
      <c r="F716" s="289">
        <v>32</v>
      </c>
      <c r="G716" s="292">
        <v>31</v>
      </c>
      <c r="H716" s="339"/>
      <c r="I716" s="340"/>
    </row>
    <row r="717" spans="1:9" ht="14.1" customHeight="1" x14ac:dyDescent="0.2">
      <c r="A717" s="289" t="s">
        <v>976</v>
      </c>
      <c r="B717" s="289" t="s">
        <v>974</v>
      </c>
      <c r="C717" s="290" t="s">
        <v>977</v>
      </c>
      <c r="D717" s="291" t="s">
        <v>1735</v>
      </c>
      <c r="E717" s="289">
        <v>1</v>
      </c>
      <c r="F717" s="289">
        <v>32</v>
      </c>
      <c r="G717" s="292">
        <v>32</v>
      </c>
      <c r="H717" s="339"/>
      <c r="I717" s="340"/>
    </row>
    <row r="718" spans="1:9" ht="14.1" customHeight="1" x14ac:dyDescent="0.2">
      <c r="A718" s="289" t="s">
        <v>978</v>
      </c>
      <c r="B718" s="289" t="s">
        <v>974</v>
      </c>
      <c r="C718" s="290" t="s">
        <v>979</v>
      </c>
      <c r="D718" s="289" t="s">
        <v>1735</v>
      </c>
      <c r="E718" s="289">
        <v>1</v>
      </c>
      <c r="F718" s="289">
        <v>31</v>
      </c>
      <c r="G718" s="144">
        <v>27</v>
      </c>
      <c r="H718" s="339"/>
      <c r="I718" s="340"/>
    </row>
    <row r="719" spans="1:9" ht="14.1" customHeight="1" x14ac:dyDescent="0.2">
      <c r="A719" s="289" t="s">
        <v>980</v>
      </c>
      <c r="B719" s="289" t="s">
        <v>981</v>
      </c>
      <c r="C719" s="290" t="s">
        <v>982</v>
      </c>
      <c r="D719" s="291" t="s">
        <v>1733</v>
      </c>
      <c r="E719" s="289">
        <v>2</v>
      </c>
      <c r="F719" s="289">
        <v>40</v>
      </c>
      <c r="G719" s="292">
        <v>96</v>
      </c>
      <c r="H719" s="339"/>
      <c r="I719" s="340"/>
    </row>
    <row r="720" spans="1:9" ht="14.1" customHeight="1" x14ac:dyDescent="0.2">
      <c r="A720" s="289" t="s">
        <v>983</v>
      </c>
      <c r="B720" s="289" t="s">
        <v>981</v>
      </c>
      <c r="C720" s="290" t="s">
        <v>982</v>
      </c>
      <c r="D720" s="291" t="s">
        <v>142</v>
      </c>
      <c r="E720" s="289">
        <v>2</v>
      </c>
      <c r="F720" s="289">
        <v>40</v>
      </c>
      <c r="G720" s="292">
        <v>85</v>
      </c>
      <c r="H720" s="339"/>
      <c r="I720" s="340"/>
    </row>
    <row r="721" spans="1:9" ht="14.1" customHeight="1" x14ac:dyDescent="0.2">
      <c r="A721" s="289" t="s">
        <v>984</v>
      </c>
      <c r="B721" s="289" t="s">
        <v>971</v>
      </c>
      <c r="C721" s="290" t="s">
        <v>985</v>
      </c>
      <c r="D721" s="291" t="s">
        <v>142</v>
      </c>
      <c r="E721" s="289">
        <v>2</v>
      </c>
      <c r="F721" s="289">
        <v>34</v>
      </c>
      <c r="G721" s="292">
        <v>72</v>
      </c>
      <c r="H721" s="339"/>
      <c r="I721" s="340"/>
    </row>
    <row r="722" spans="1:9" ht="14.1" customHeight="1" x14ac:dyDescent="0.2">
      <c r="A722" s="289" t="s">
        <v>986</v>
      </c>
      <c r="B722" s="289" t="s">
        <v>971</v>
      </c>
      <c r="C722" s="290" t="s">
        <v>985</v>
      </c>
      <c r="D722" s="291" t="s">
        <v>1733</v>
      </c>
      <c r="E722" s="289">
        <v>2</v>
      </c>
      <c r="F722" s="289">
        <v>34</v>
      </c>
      <c r="G722" s="292">
        <v>82</v>
      </c>
      <c r="H722" s="339"/>
      <c r="I722" s="340"/>
    </row>
    <row r="723" spans="1:9" ht="14.1" customHeight="1" x14ac:dyDescent="0.2">
      <c r="A723" s="289" t="s">
        <v>987</v>
      </c>
      <c r="B723" s="289" t="s">
        <v>974</v>
      </c>
      <c r="C723" s="290" t="s">
        <v>988</v>
      </c>
      <c r="D723" s="291" t="s">
        <v>1735</v>
      </c>
      <c r="E723" s="289">
        <v>2</v>
      </c>
      <c r="F723" s="289">
        <v>32</v>
      </c>
      <c r="G723" s="292">
        <v>59</v>
      </c>
      <c r="H723" s="339"/>
      <c r="I723" s="340"/>
    </row>
    <row r="724" spans="1:9" ht="14.1" customHeight="1" x14ac:dyDescent="0.2">
      <c r="A724" s="289" t="s">
        <v>989</v>
      </c>
      <c r="B724" s="289" t="s">
        <v>974</v>
      </c>
      <c r="C724" s="290" t="s">
        <v>990</v>
      </c>
      <c r="D724" s="291" t="s">
        <v>1735</v>
      </c>
      <c r="E724" s="289">
        <v>2</v>
      </c>
      <c r="F724" s="289">
        <v>32</v>
      </c>
      <c r="G724" s="292">
        <v>56</v>
      </c>
      <c r="H724" s="339"/>
      <c r="I724" s="340"/>
    </row>
    <row r="725" spans="1:9" ht="14.1" customHeight="1" x14ac:dyDescent="0.2">
      <c r="A725" s="289" t="s">
        <v>991</v>
      </c>
      <c r="B725" s="289" t="s">
        <v>974</v>
      </c>
      <c r="C725" s="290" t="s">
        <v>992</v>
      </c>
      <c r="D725" s="291" t="s">
        <v>1735</v>
      </c>
      <c r="E725" s="289">
        <v>2</v>
      </c>
      <c r="F725" s="289">
        <v>32</v>
      </c>
      <c r="G725" s="292">
        <v>51</v>
      </c>
      <c r="H725" s="339"/>
      <c r="I725" s="340"/>
    </row>
    <row r="726" spans="1:9" ht="14.1" customHeight="1" x14ac:dyDescent="0.2">
      <c r="A726" s="289" t="s">
        <v>993</v>
      </c>
      <c r="B726" s="289" t="s">
        <v>974</v>
      </c>
      <c r="C726" s="290" t="s">
        <v>994</v>
      </c>
      <c r="D726" s="291" t="s">
        <v>1735</v>
      </c>
      <c r="E726" s="289">
        <v>2</v>
      </c>
      <c r="F726" s="289">
        <v>32</v>
      </c>
      <c r="G726" s="292">
        <v>65</v>
      </c>
      <c r="H726" s="339"/>
      <c r="I726" s="340"/>
    </row>
    <row r="727" spans="1:9" ht="14.1" customHeight="1" x14ac:dyDescent="0.2">
      <c r="A727" s="289" t="s">
        <v>995</v>
      </c>
      <c r="B727" s="289" t="s">
        <v>974</v>
      </c>
      <c r="C727" s="290" t="s">
        <v>996</v>
      </c>
      <c r="D727" s="291" t="s">
        <v>1735</v>
      </c>
      <c r="E727" s="289">
        <v>2</v>
      </c>
      <c r="F727" s="289">
        <v>32</v>
      </c>
      <c r="G727" s="292">
        <v>52</v>
      </c>
      <c r="H727" s="339"/>
      <c r="I727" s="340"/>
    </row>
    <row r="728" spans="1:9" ht="14.1" customHeight="1" x14ac:dyDescent="0.2">
      <c r="A728" s="289" t="s">
        <v>997</v>
      </c>
      <c r="B728" s="289" t="s">
        <v>974</v>
      </c>
      <c r="C728" s="290" t="s">
        <v>998</v>
      </c>
      <c r="D728" s="291" t="s">
        <v>1735</v>
      </c>
      <c r="E728" s="289">
        <v>2</v>
      </c>
      <c r="F728" s="289">
        <v>32</v>
      </c>
      <c r="G728" s="292">
        <v>60</v>
      </c>
      <c r="H728" s="339"/>
      <c r="I728" s="340"/>
    </row>
    <row r="729" spans="1:9" ht="14.1" customHeight="1" x14ac:dyDescent="0.2">
      <c r="A729" s="289" t="s">
        <v>999</v>
      </c>
      <c r="B729" s="289" t="s">
        <v>974</v>
      </c>
      <c r="C729" s="290" t="s">
        <v>1000</v>
      </c>
      <c r="D729" s="291" t="s">
        <v>1735</v>
      </c>
      <c r="E729" s="289">
        <v>2</v>
      </c>
      <c r="F729" s="289">
        <v>32</v>
      </c>
      <c r="G729" s="292">
        <v>59</v>
      </c>
      <c r="H729" s="339"/>
      <c r="I729" s="340"/>
    </row>
    <row r="730" spans="1:9" ht="14.1" customHeight="1" x14ac:dyDescent="0.2">
      <c r="A730" s="289" t="s">
        <v>1001</v>
      </c>
      <c r="B730" s="289" t="s">
        <v>974</v>
      </c>
      <c r="C730" s="290" t="s">
        <v>1002</v>
      </c>
      <c r="D730" s="289" t="s">
        <v>1735</v>
      </c>
      <c r="E730" s="139">
        <v>2</v>
      </c>
      <c r="F730" s="289">
        <v>31</v>
      </c>
      <c r="G730" s="144">
        <v>54</v>
      </c>
      <c r="H730" s="343">
        <v>40463</v>
      </c>
      <c r="I730" s="340" t="s">
        <v>2910</v>
      </c>
    </row>
    <row r="731" spans="1:9" ht="14.1" customHeight="1" x14ac:dyDescent="0.2">
      <c r="A731" s="289" t="s">
        <v>1003</v>
      </c>
      <c r="B731" s="289" t="s">
        <v>971</v>
      </c>
      <c r="C731" s="290" t="s">
        <v>1004</v>
      </c>
      <c r="D731" s="291" t="s">
        <v>142</v>
      </c>
      <c r="E731" s="289">
        <v>3</v>
      </c>
      <c r="F731" s="289">
        <v>35</v>
      </c>
      <c r="G731" s="292">
        <v>115</v>
      </c>
      <c r="H731" s="339"/>
      <c r="I731" s="340"/>
    </row>
    <row r="732" spans="1:9" ht="14.1" customHeight="1" x14ac:dyDescent="0.2">
      <c r="A732" s="289" t="s">
        <v>1005</v>
      </c>
      <c r="B732" s="289" t="s">
        <v>974</v>
      </c>
      <c r="C732" s="290" t="s">
        <v>1006</v>
      </c>
      <c r="D732" s="291" t="s">
        <v>1735</v>
      </c>
      <c r="E732" s="289">
        <v>3</v>
      </c>
      <c r="F732" s="289">
        <v>32</v>
      </c>
      <c r="G732" s="292">
        <v>89</v>
      </c>
      <c r="H732" s="339"/>
      <c r="I732" s="340"/>
    </row>
    <row r="733" spans="1:9" ht="14.1" customHeight="1" x14ac:dyDescent="0.2">
      <c r="A733" s="289" t="s">
        <v>1007</v>
      </c>
      <c r="B733" s="289" t="s">
        <v>974</v>
      </c>
      <c r="C733" s="290" t="s">
        <v>1008</v>
      </c>
      <c r="D733" s="291" t="s">
        <v>1735</v>
      </c>
      <c r="E733" s="289">
        <v>3</v>
      </c>
      <c r="F733" s="289">
        <v>32</v>
      </c>
      <c r="G733" s="292">
        <v>78</v>
      </c>
      <c r="H733" s="339"/>
      <c r="I733" s="340"/>
    </row>
    <row r="734" spans="1:9" ht="14.1" customHeight="1" x14ac:dyDescent="0.2">
      <c r="A734" s="289"/>
      <c r="B734" s="289"/>
      <c r="C734" s="290"/>
      <c r="D734" s="291"/>
      <c r="E734" s="289"/>
      <c r="F734" s="289"/>
      <c r="G734" s="292"/>
      <c r="H734" s="339"/>
      <c r="I734" s="340"/>
    </row>
    <row r="735" spans="1:9" ht="14.1" customHeight="1" x14ac:dyDescent="0.2">
      <c r="A735" s="289"/>
      <c r="B735" s="289"/>
      <c r="C735" s="286" t="s">
        <v>1009</v>
      </c>
      <c r="D735" s="291"/>
      <c r="E735" s="289"/>
      <c r="F735" s="289"/>
      <c r="G735" s="292"/>
      <c r="H735" s="339"/>
      <c r="I735" s="340"/>
    </row>
    <row r="736" spans="1:9" ht="14.1" customHeight="1" x14ac:dyDescent="0.2">
      <c r="A736" s="289" t="s">
        <v>1010</v>
      </c>
      <c r="B736" s="289" t="s">
        <v>1011</v>
      </c>
      <c r="C736" s="290" t="s">
        <v>1012</v>
      </c>
      <c r="D736" s="291"/>
      <c r="E736" s="289">
        <v>1</v>
      </c>
      <c r="F736" s="289">
        <v>100</v>
      </c>
      <c r="G736" s="292">
        <v>100</v>
      </c>
      <c r="H736" s="339"/>
      <c r="I736" s="340"/>
    </row>
    <row r="737" spans="1:9" ht="14.1" customHeight="1" x14ac:dyDescent="0.2">
      <c r="A737" s="289" t="s">
        <v>1013</v>
      </c>
      <c r="B737" s="289" t="s">
        <v>1011</v>
      </c>
      <c r="C737" s="290" t="s">
        <v>1014</v>
      </c>
      <c r="D737" s="291"/>
      <c r="E737" s="289">
        <v>2</v>
      </c>
      <c r="F737" s="289">
        <v>100</v>
      </c>
      <c r="G737" s="292">
        <v>200</v>
      </c>
      <c r="H737" s="339"/>
      <c r="I737" s="340"/>
    </row>
    <row r="738" spans="1:9" ht="14.1" customHeight="1" x14ac:dyDescent="0.2">
      <c r="A738" s="289" t="s">
        <v>1015</v>
      </c>
      <c r="B738" s="289" t="s">
        <v>1011</v>
      </c>
      <c r="C738" s="290" t="s">
        <v>1016</v>
      </c>
      <c r="D738" s="291"/>
      <c r="E738" s="289">
        <v>3</v>
      </c>
      <c r="F738" s="289">
        <v>100</v>
      </c>
      <c r="G738" s="292">
        <v>300</v>
      </c>
      <c r="H738" s="339"/>
      <c r="I738" s="340"/>
    </row>
    <row r="739" spans="1:9" ht="14.1" customHeight="1" x14ac:dyDescent="0.2">
      <c r="A739" s="289" t="s">
        <v>1017</v>
      </c>
      <c r="B739" s="289" t="s">
        <v>1011</v>
      </c>
      <c r="C739" s="290" t="s">
        <v>1018</v>
      </c>
      <c r="D739" s="291"/>
      <c r="E739" s="289">
        <v>4</v>
      </c>
      <c r="F739" s="289">
        <v>100</v>
      </c>
      <c r="G739" s="292">
        <v>400</v>
      </c>
      <c r="H739" s="339"/>
      <c r="I739" s="340"/>
    </row>
    <row r="740" spans="1:9" ht="14.1" customHeight="1" x14ac:dyDescent="0.2">
      <c r="A740" s="289" t="s">
        <v>1019</v>
      </c>
      <c r="B740" s="289" t="s">
        <v>1011</v>
      </c>
      <c r="C740" s="290" t="s">
        <v>1020</v>
      </c>
      <c r="D740" s="291"/>
      <c r="E740" s="289">
        <v>5</v>
      </c>
      <c r="F740" s="289">
        <v>100</v>
      </c>
      <c r="G740" s="292">
        <v>500</v>
      </c>
      <c r="H740" s="339"/>
      <c r="I740" s="340"/>
    </row>
    <row r="741" spans="1:9" ht="14.1" customHeight="1" x14ac:dyDescent="0.2">
      <c r="A741" s="289" t="s">
        <v>1021</v>
      </c>
      <c r="B741" s="289" t="s">
        <v>1022</v>
      </c>
      <c r="C741" s="290" t="s">
        <v>1023</v>
      </c>
      <c r="D741" s="291"/>
      <c r="E741" s="289">
        <v>1</v>
      </c>
      <c r="F741" s="289">
        <v>1000</v>
      </c>
      <c r="G741" s="292">
        <v>1000</v>
      </c>
      <c r="H741" s="339"/>
      <c r="I741" s="340"/>
    </row>
    <row r="742" spans="1:9" ht="14.1" customHeight="1" x14ac:dyDescent="0.2">
      <c r="A742" s="289" t="s">
        <v>1024</v>
      </c>
      <c r="B742" s="289" t="s">
        <v>1025</v>
      </c>
      <c r="C742" s="290" t="s">
        <v>1026</v>
      </c>
      <c r="D742" s="291"/>
      <c r="E742" s="289">
        <v>1</v>
      </c>
      <c r="F742" s="289">
        <v>90</v>
      </c>
      <c r="G742" s="292">
        <v>90</v>
      </c>
      <c r="H742" s="339"/>
      <c r="I742" s="340"/>
    </row>
    <row r="743" spans="1:9" ht="14.1" customHeight="1" x14ac:dyDescent="0.2">
      <c r="A743" s="289" t="s">
        <v>1027</v>
      </c>
      <c r="B743" s="289" t="s">
        <v>1028</v>
      </c>
      <c r="C743" s="290" t="s">
        <v>1029</v>
      </c>
      <c r="D743" s="291"/>
      <c r="E743" s="289">
        <v>1</v>
      </c>
      <c r="F743" s="289">
        <v>90</v>
      </c>
      <c r="G743" s="292">
        <v>90</v>
      </c>
      <c r="H743" s="339"/>
      <c r="I743" s="340"/>
    </row>
    <row r="744" spans="1:9" ht="14.1" customHeight="1" x14ac:dyDescent="0.2">
      <c r="A744" s="289" t="s">
        <v>1030</v>
      </c>
      <c r="B744" s="289" t="s">
        <v>1031</v>
      </c>
      <c r="C744" s="290" t="s">
        <v>1032</v>
      </c>
      <c r="D744" s="291"/>
      <c r="E744" s="289">
        <v>1</v>
      </c>
      <c r="F744" s="289">
        <v>120</v>
      </c>
      <c r="G744" s="292">
        <v>120</v>
      </c>
      <c r="H744" s="339"/>
      <c r="I744" s="340"/>
    </row>
    <row r="745" spans="1:9" ht="14.1" customHeight="1" x14ac:dyDescent="0.2">
      <c r="A745" s="289" t="s">
        <v>1033</v>
      </c>
      <c r="B745" s="289" t="s">
        <v>1031</v>
      </c>
      <c r="C745" s="290" t="s">
        <v>1034</v>
      </c>
      <c r="D745" s="291"/>
      <c r="E745" s="289">
        <v>2</v>
      </c>
      <c r="F745" s="289">
        <v>120</v>
      </c>
      <c r="G745" s="292">
        <v>240</v>
      </c>
      <c r="H745" s="339"/>
      <c r="I745" s="340"/>
    </row>
    <row r="746" spans="1:9" ht="14.1" customHeight="1" x14ac:dyDescent="0.2">
      <c r="A746" s="289" t="s">
        <v>1035</v>
      </c>
      <c r="B746" s="289" t="s">
        <v>1036</v>
      </c>
      <c r="C746" s="290" t="s">
        <v>1037</v>
      </c>
      <c r="D746" s="291"/>
      <c r="E746" s="289">
        <v>1</v>
      </c>
      <c r="F746" s="289">
        <v>125</v>
      </c>
      <c r="G746" s="292">
        <v>125</v>
      </c>
      <c r="H746" s="339"/>
      <c r="I746" s="340"/>
    </row>
    <row r="747" spans="1:9" ht="14.1" customHeight="1" x14ac:dyDescent="0.2">
      <c r="A747" s="289" t="s">
        <v>1038</v>
      </c>
      <c r="B747" s="289" t="s">
        <v>1039</v>
      </c>
      <c r="C747" s="290" t="s">
        <v>1040</v>
      </c>
      <c r="D747" s="291"/>
      <c r="E747" s="289">
        <v>1</v>
      </c>
      <c r="F747" s="289">
        <v>135</v>
      </c>
      <c r="G747" s="292">
        <v>135</v>
      </c>
      <c r="H747" s="339"/>
      <c r="I747" s="340"/>
    </row>
    <row r="748" spans="1:9" ht="14.1" customHeight="1" x14ac:dyDescent="0.2">
      <c r="A748" s="289" t="s">
        <v>1041</v>
      </c>
      <c r="B748" s="289" t="s">
        <v>1039</v>
      </c>
      <c r="C748" s="290" t="s">
        <v>1042</v>
      </c>
      <c r="D748" s="291"/>
      <c r="E748" s="289">
        <v>2</v>
      </c>
      <c r="F748" s="289">
        <v>135</v>
      </c>
      <c r="G748" s="292">
        <v>270</v>
      </c>
      <c r="H748" s="339"/>
      <c r="I748" s="340"/>
    </row>
    <row r="749" spans="1:9" ht="14.1" customHeight="1" x14ac:dyDescent="0.2">
      <c r="A749" s="289" t="s">
        <v>1043</v>
      </c>
      <c r="B749" s="289" t="s">
        <v>23</v>
      </c>
      <c r="C749" s="290" t="s">
        <v>1044</v>
      </c>
      <c r="D749" s="291"/>
      <c r="E749" s="289">
        <v>1</v>
      </c>
      <c r="F749" s="289">
        <v>15</v>
      </c>
      <c r="G749" s="292">
        <v>15</v>
      </c>
      <c r="H749" s="339"/>
      <c r="I749" s="340"/>
    </row>
    <row r="750" spans="1:9" ht="14.1" customHeight="1" x14ac:dyDescent="0.2">
      <c r="A750" s="289" t="s">
        <v>1045</v>
      </c>
      <c r="B750" s="289" t="s">
        <v>23</v>
      </c>
      <c r="C750" s="290" t="s">
        <v>1046</v>
      </c>
      <c r="D750" s="291"/>
      <c r="E750" s="289">
        <v>2</v>
      </c>
      <c r="F750" s="289">
        <v>15</v>
      </c>
      <c r="G750" s="292">
        <v>30</v>
      </c>
      <c r="H750" s="339"/>
      <c r="I750" s="340"/>
    </row>
    <row r="751" spans="1:9" ht="14.1" customHeight="1" x14ac:dyDescent="0.2">
      <c r="A751" s="289" t="s">
        <v>1047</v>
      </c>
      <c r="B751" s="289" t="s">
        <v>1048</v>
      </c>
      <c r="C751" s="290" t="s">
        <v>1049</v>
      </c>
      <c r="D751" s="291"/>
      <c r="E751" s="289">
        <v>1</v>
      </c>
      <c r="F751" s="289">
        <v>150</v>
      </c>
      <c r="G751" s="292">
        <v>150</v>
      </c>
      <c r="H751" s="339"/>
      <c r="I751" s="340"/>
    </row>
    <row r="752" spans="1:9" ht="14.1" customHeight="1" x14ac:dyDescent="0.2">
      <c r="A752" s="289" t="s">
        <v>1050</v>
      </c>
      <c r="B752" s="289" t="s">
        <v>1048</v>
      </c>
      <c r="C752" s="290" t="s">
        <v>1051</v>
      </c>
      <c r="D752" s="291"/>
      <c r="E752" s="289">
        <v>2</v>
      </c>
      <c r="F752" s="289">
        <v>150</v>
      </c>
      <c r="G752" s="292">
        <v>300</v>
      </c>
      <c r="H752" s="339"/>
      <c r="I752" s="340"/>
    </row>
    <row r="753" spans="1:9" ht="14.1" customHeight="1" x14ac:dyDescent="0.2">
      <c r="A753" s="289" t="s">
        <v>1052</v>
      </c>
      <c r="B753" s="289" t="s">
        <v>1053</v>
      </c>
      <c r="C753" s="290" t="s">
        <v>1054</v>
      </c>
      <c r="D753" s="291"/>
      <c r="E753" s="289">
        <v>1</v>
      </c>
      <c r="F753" s="289">
        <v>1500</v>
      </c>
      <c r="G753" s="292">
        <v>1500</v>
      </c>
      <c r="H753" s="339"/>
      <c r="I753" s="340"/>
    </row>
    <row r="754" spans="1:9" ht="14.1" customHeight="1" x14ac:dyDescent="0.2">
      <c r="A754" s="289" t="s">
        <v>1055</v>
      </c>
      <c r="B754" s="289" t="s">
        <v>1056</v>
      </c>
      <c r="C754" s="290" t="s">
        <v>1057</v>
      </c>
      <c r="D754" s="291"/>
      <c r="E754" s="289">
        <v>1</v>
      </c>
      <c r="F754" s="289">
        <v>135</v>
      </c>
      <c r="G754" s="292">
        <v>135</v>
      </c>
      <c r="H754" s="339"/>
      <c r="I754" s="340"/>
    </row>
    <row r="755" spans="1:9" ht="14.1" customHeight="1" x14ac:dyDescent="0.2">
      <c r="A755" s="289" t="s">
        <v>1058</v>
      </c>
      <c r="B755" s="289" t="s">
        <v>1059</v>
      </c>
      <c r="C755" s="290" t="s">
        <v>1060</v>
      </c>
      <c r="D755" s="291"/>
      <c r="E755" s="289">
        <v>1</v>
      </c>
      <c r="F755" s="289">
        <v>135</v>
      </c>
      <c r="G755" s="292">
        <v>135</v>
      </c>
      <c r="H755" s="339"/>
      <c r="I755" s="340"/>
    </row>
    <row r="756" spans="1:9" ht="14.1" customHeight="1" x14ac:dyDescent="0.2">
      <c r="A756" s="289" t="s">
        <v>1061</v>
      </c>
      <c r="B756" s="289" t="s">
        <v>1062</v>
      </c>
      <c r="C756" s="290" t="s">
        <v>1063</v>
      </c>
      <c r="D756" s="291"/>
      <c r="E756" s="289">
        <v>1</v>
      </c>
      <c r="F756" s="289">
        <v>170</v>
      </c>
      <c r="G756" s="292">
        <v>170</v>
      </c>
      <c r="H756" s="339"/>
      <c r="I756" s="340"/>
    </row>
    <row r="757" spans="1:9" ht="14.1" customHeight="1" x14ac:dyDescent="0.2">
      <c r="A757" s="289" t="s">
        <v>1064</v>
      </c>
      <c r="B757" s="289" t="s">
        <v>28</v>
      </c>
      <c r="C757" s="290" t="s">
        <v>1065</v>
      </c>
      <c r="D757" s="291"/>
      <c r="E757" s="289">
        <v>1</v>
      </c>
      <c r="F757" s="289">
        <v>20</v>
      </c>
      <c r="G757" s="292">
        <v>20</v>
      </c>
      <c r="H757" s="339"/>
      <c r="I757" s="340"/>
    </row>
    <row r="758" spans="1:9" ht="14.1" customHeight="1" x14ac:dyDescent="0.2">
      <c r="A758" s="289" t="s">
        <v>1066</v>
      </c>
      <c r="B758" s="289" t="s">
        <v>28</v>
      </c>
      <c r="C758" s="290" t="s">
        <v>1067</v>
      </c>
      <c r="D758" s="291"/>
      <c r="E758" s="289">
        <v>2</v>
      </c>
      <c r="F758" s="289">
        <v>20</v>
      </c>
      <c r="G758" s="292">
        <v>40</v>
      </c>
      <c r="H758" s="339"/>
      <c r="I758" s="340"/>
    </row>
    <row r="759" spans="1:9" ht="14.1" customHeight="1" x14ac:dyDescent="0.2">
      <c r="A759" s="289" t="s">
        <v>1068</v>
      </c>
      <c r="B759" s="289" t="s">
        <v>1069</v>
      </c>
      <c r="C759" s="290" t="s">
        <v>1070</v>
      </c>
      <c r="D759" s="291"/>
      <c r="E759" s="289">
        <v>1</v>
      </c>
      <c r="F759" s="289">
        <v>200</v>
      </c>
      <c r="G759" s="292">
        <v>200</v>
      </c>
      <c r="H759" s="339"/>
      <c r="I759" s="340"/>
    </row>
    <row r="760" spans="1:9" ht="14.1" customHeight="1" x14ac:dyDescent="0.2">
      <c r="A760" s="289" t="s">
        <v>1071</v>
      </c>
      <c r="B760" s="289" t="s">
        <v>1069</v>
      </c>
      <c r="C760" s="290" t="s">
        <v>1072</v>
      </c>
      <c r="D760" s="291"/>
      <c r="E760" s="289">
        <v>2</v>
      </c>
      <c r="F760" s="289">
        <v>200</v>
      </c>
      <c r="G760" s="292">
        <v>400</v>
      </c>
      <c r="H760" s="339"/>
      <c r="I760" s="340"/>
    </row>
    <row r="761" spans="1:9" ht="14.1" customHeight="1" x14ac:dyDescent="0.2">
      <c r="A761" s="289" t="s">
        <v>1073</v>
      </c>
      <c r="B761" s="289" t="s">
        <v>1074</v>
      </c>
      <c r="C761" s="290" t="s">
        <v>1075</v>
      </c>
      <c r="D761" s="291"/>
      <c r="E761" s="289">
        <v>1</v>
      </c>
      <c r="F761" s="289">
        <v>2000</v>
      </c>
      <c r="G761" s="292">
        <v>2000</v>
      </c>
      <c r="H761" s="339"/>
      <c r="I761" s="340"/>
    </row>
    <row r="762" spans="1:9" ht="14.1" customHeight="1" x14ac:dyDescent="0.2">
      <c r="A762" s="289" t="s">
        <v>1076</v>
      </c>
      <c r="B762" s="289" t="s">
        <v>1077</v>
      </c>
      <c r="C762" s="290" t="s">
        <v>1078</v>
      </c>
      <c r="D762" s="291"/>
      <c r="E762" s="289">
        <v>1</v>
      </c>
      <c r="F762" s="289">
        <v>200</v>
      </c>
      <c r="G762" s="292">
        <v>200</v>
      </c>
      <c r="H762" s="339"/>
      <c r="I762" s="340"/>
    </row>
    <row r="763" spans="1:9" ht="14.1" customHeight="1" x14ac:dyDescent="0.2">
      <c r="A763" s="289" t="s">
        <v>1079</v>
      </c>
      <c r="B763" s="289" t="s">
        <v>33</v>
      </c>
      <c r="C763" s="290" t="s">
        <v>1080</v>
      </c>
      <c r="D763" s="291"/>
      <c r="E763" s="289">
        <v>1</v>
      </c>
      <c r="F763" s="289">
        <v>25</v>
      </c>
      <c r="G763" s="292">
        <v>25</v>
      </c>
      <c r="H763" s="339"/>
      <c r="I763" s="340"/>
    </row>
    <row r="764" spans="1:9" ht="14.1" customHeight="1" x14ac:dyDescent="0.2">
      <c r="A764" s="289" t="s">
        <v>1081</v>
      </c>
      <c r="B764" s="289" t="s">
        <v>33</v>
      </c>
      <c r="C764" s="290" t="s">
        <v>1082</v>
      </c>
      <c r="D764" s="291"/>
      <c r="E764" s="289">
        <v>2</v>
      </c>
      <c r="F764" s="289">
        <v>25</v>
      </c>
      <c r="G764" s="292">
        <v>50</v>
      </c>
      <c r="H764" s="339"/>
      <c r="I764" s="340"/>
    </row>
    <row r="765" spans="1:9" ht="14.1" customHeight="1" x14ac:dyDescent="0.2">
      <c r="A765" s="289" t="s">
        <v>1083</v>
      </c>
      <c r="B765" s="289" t="s">
        <v>33</v>
      </c>
      <c r="C765" s="290" t="s">
        <v>1084</v>
      </c>
      <c r="D765" s="291"/>
      <c r="E765" s="289">
        <v>4</v>
      </c>
      <c r="F765" s="289">
        <v>25</v>
      </c>
      <c r="G765" s="292">
        <v>100</v>
      </c>
      <c r="H765" s="339"/>
      <c r="I765" s="340"/>
    </row>
    <row r="766" spans="1:9" ht="14.1" customHeight="1" x14ac:dyDescent="0.2">
      <c r="A766" s="289" t="s">
        <v>1085</v>
      </c>
      <c r="B766" s="289" t="s">
        <v>1086</v>
      </c>
      <c r="C766" s="290" t="s">
        <v>1087</v>
      </c>
      <c r="D766" s="291"/>
      <c r="E766" s="289">
        <v>1</v>
      </c>
      <c r="F766" s="289">
        <v>250</v>
      </c>
      <c r="G766" s="292">
        <v>250</v>
      </c>
      <c r="H766" s="339"/>
      <c r="I766" s="340"/>
    </row>
    <row r="767" spans="1:9" ht="14.1" customHeight="1" x14ac:dyDescent="0.2">
      <c r="A767" s="289" t="s">
        <v>1088</v>
      </c>
      <c r="B767" s="289" t="s">
        <v>1089</v>
      </c>
      <c r="C767" s="290" t="s">
        <v>1090</v>
      </c>
      <c r="D767" s="291"/>
      <c r="E767" s="289">
        <v>1</v>
      </c>
      <c r="F767" s="289">
        <v>300</v>
      </c>
      <c r="G767" s="292">
        <v>300</v>
      </c>
      <c r="H767" s="339"/>
      <c r="I767" s="340"/>
    </row>
    <row r="768" spans="1:9" ht="14.1" customHeight="1" x14ac:dyDescent="0.2">
      <c r="A768" s="289" t="s">
        <v>1091</v>
      </c>
      <c r="B768" s="289" t="s">
        <v>38</v>
      </c>
      <c r="C768" s="290" t="s">
        <v>1092</v>
      </c>
      <c r="D768" s="291"/>
      <c r="E768" s="289">
        <v>1</v>
      </c>
      <c r="F768" s="289">
        <v>34</v>
      </c>
      <c r="G768" s="292">
        <v>34</v>
      </c>
      <c r="H768" s="339"/>
      <c r="I768" s="340"/>
    </row>
    <row r="769" spans="1:9" ht="14.1" customHeight="1" x14ac:dyDescent="0.2">
      <c r="A769" s="289" t="s">
        <v>1093</v>
      </c>
      <c r="B769" s="289" t="s">
        <v>38</v>
      </c>
      <c r="C769" s="290" t="s">
        <v>1094</v>
      </c>
      <c r="D769" s="291"/>
      <c r="E769" s="289">
        <v>2</v>
      </c>
      <c r="F769" s="289">
        <v>34</v>
      </c>
      <c r="G769" s="292">
        <v>68</v>
      </c>
      <c r="H769" s="339"/>
      <c r="I769" s="340"/>
    </row>
    <row r="770" spans="1:9" ht="14.1" customHeight="1" x14ac:dyDescent="0.2">
      <c r="A770" s="289" t="s">
        <v>1095</v>
      </c>
      <c r="B770" s="289" t="s">
        <v>1096</v>
      </c>
      <c r="C770" s="290" t="s">
        <v>1097</v>
      </c>
      <c r="D770" s="291"/>
      <c r="E770" s="289">
        <v>1</v>
      </c>
      <c r="F770" s="289">
        <v>36</v>
      </c>
      <c r="G770" s="292">
        <v>36</v>
      </c>
      <c r="H770" s="339"/>
      <c r="I770" s="340"/>
    </row>
    <row r="771" spans="1:9" ht="14.1" customHeight="1" x14ac:dyDescent="0.2">
      <c r="A771" s="289" t="s">
        <v>1098</v>
      </c>
      <c r="B771" s="289" t="s">
        <v>43</v>
      </c>
      <c r="C771" s="290" t="s">
        <v>1099</v>
      </c>
      <c r="D771" s="291"/>
      <c r="E771" s="289">
        <v>1</v>
      </c>
      <c r="F771" s="289">
        <v>40</v>
      </c>
      <c r="G771" s="292">
        <v>40</v>
      </c>
      <c r="H771" s="339"/>
      <c r="I771" s="340"/>
    </row>
    <row r="772" spans="1:9" ht="14.1" customHeight="1" x14ac:dyDescent="0.2">
      <c r="A772" s="289" t="s">
        <v>1100</v>
      </c>
      <c r="B772" s="289" t="s">
        <v>43</v>
      </c>
      <c r="C772" s="290" t="s">
        <v>1101</v>
      </c>
      <c r="D772" s="291"/>
      <c r="E772" s="289">
        <v>2</v>
      </c>
      <c r="F772" s="289">
        <v>40</v>
      </c>
      <c r="G772" s="292">
        <v>80</v>
      </c>
      <c r="H772" s="339"/>
      <c r="I772" s="340"/>
    </row>
    <row r="773" spans="1:9" ht="14.1" customHeight="1" x14ac:dyDescent="0.2">
      <c r="A773" s="289" t="s">
        <v>1102</v>
      </c>
      <c r="B773" s="289" t="s">
        <v>1103</v>
      </c>
      <c r="C773" s="290" t="s">
        <v>1104</v>
      </c>
      <c r="D773" s="291"/>
      <c r="E773" s="289">
        <v>1</v>
      </c>
      <c r="F773" s="289">
        <v>400</v>
      </c>
      <c r="G773" s="292">
        <v>400</v>
      </c>
      <c r="H773" s="339"/>
      <c r="I773" s="340"/>
    </row>
    <row r="774" spans="1:9" ht="14.1" customHeight="1" x14ac:dyDescent="0.2">
      <c r="A774" s="289" t="s">
        <v>1105</v>
      </c>
      <c r="B774" s="289" t="s">
        <v>1106</v>
      </c>
      <c r="C774" s="290" t="s">
        <v>1107</v>
      </c>
      <c r="D774" s="291"/>
      <c r="E774" s="289">
        <v>1</v>
      </c>
      <c r="F774" s="289">
        <v>34</v>
      </c>
      <c r="G774" s="292">
        <v>34</v>
      </c>
      <c r="H774" s="339"/>
      <c r="I774" s="340"/>
    </row>
    <row r="775" spans="1:9" ht="14.1" customHeight="1" x14ac:dyDescent="0.2">
      <c r="A775" s="289" t="s">
        <v>1108</v>
      </c>
      <c r="B775" s="289" t="s">
        <v>1109</v>
      </c>
      <c r="C775" s="290" t="s">
        <v>1110</v>
      </c>
      <c r="D775" s="291"/>
      <c r="E775" s="289">
        <v>1</v>
      </c>
      <c r="F775" s="289">
        <v>34</v>
      </c>
      <c r="G775" s="292">
        <v>34</v>
      </c>
      <c r="H775" s="339"/>
      <c r="I775" s="340"/>
    </row>
    <row r="776" spans="1:9" ht="14.1" customHeight="1" x14ac:dyDescent="0.2">
      <c r="A776" s="289" t="s">
        <v>1111</v>
      </c>
      <c r="B776" s="289" t="s">
        <v>1112</v>
      </c>
      <c r="C776" s="290" t="s">
        <v>1113</v>
      </c>
      <c r="D776" s="291"/>
      <c r="E776" s="289">
        <v>1</v>
      </c>
      <c r="F776" s="289">
        <v>42</v>
      </c>
      <c r="G776" s="292">
        <v>42</v>
      </c>
      <c r="H776" s="339"/>
      <c r="I776" s="340"/>
    </row>
    <row r="777" spans="1:9" ht="14.1" customHeight="1" x14ac:dyDescent="0.2">
      <c r="A777" s="289" t="s">
        <v>1114</v>
      </c>
      <c r="B777" s="289" t="s">
        <v>1115</v>
      </c>
      <c r="C777" s="290" t="s">
        <v>1116</v>
      </c>
      <c r="D777" s="291"/>
      <c r="E777" s="289">
        <v>1</v>
      </c>
      <c r="F777" s="289">
        <v>448</v>
      </c>
      <c r="G777" s="292">
        <v>448</v>
      </c>
      <c r="H777" s="339"/>
      <c r="I777" s="340"/>
    </row>
    <row r="778" spans="1:9" ht="14.1" customHeight="1" x14ac:dyDescent="0.2">
      <c r="A778" s="289" t="s">
        <v>1117</v>
      </c>
      <c r="B778" s="289" t="s">
        <v>1118</v>
      </c>
      <c r="C778" s="290" t="s">
        <v>1119</v>
      </c>
      <c r="D778" s="291"/>
      <c r="E778" s="289">
        <v>1</v>
      </c>
      <c r="F778" s="289">
        <v>45</v>
      </c>
      <c r="G778" s="292">
        <v>45</v>
      </c>
      <c r="H778" s="339"/>
      <c r="I778" s="340"/>
    </row>
    <row r="779" spans="1:9" ht="14.1" customHeight="1" x14ac:dyDescent="0.2">
      <c r="A779" s="140" t="s">
        <v>1120</v>
      </c>
      <c r="B779" s="140" t="s">
        <v>53</v>
      </c>
      <c r="C779" s="141" t="s">
        <v>1121</v>
      </c>
      <c r="D779" s="142"/>
      <c r="E779" s="140">
        <v>1</v>
      </c>
      <c r="F779" s="140">
        <v>50</v>
      </c>
      <c r="G779" s="143">
        <v>50</v>
      </c>
      <c r="H779" s="339"/>
      <c r="I779" s="340"/>
    </row>
    <row r="780" spans="1:9" ht="14.1" customHeight="1" x14ac:dyDescent="0.2">
      <c r="A780" s="289" t="s">
        <v>1122</v>
      </c>
      <c r="B780" s="289" t="s">
        <v>53</v>
      </c>
      <c r="C780" s="290" t="s">
        <v>1123</v>
      </c>
      <c r="D780" s="291"/>
      <c r="E780" s="289">
        <v>2</v>
      </c>
      <c r="F780" s="289">
        <v>50</v>
      </c>
      <c r="G780" s="292">
        <v>100</v>
      </c>
      <c r="H780" s="339"/>
      <c r="I780" s="340"/>
    </row>
    <row r="781" spans="1:9" ht="14.1" customHeight="1" x14ac:dyDescent="0.2">
      <c r="A781" s="289" t="s">
        <v>1124</v>
      </c>
      <c r="B781" s="289" t="s">
        <v>1125</v>
      </c>
      <c r="C781" s="290" t="s">
        <v>1126</v>
      </c>
      <c r="D781" s="291"/>
      <c r="E781" s="289">
        <v>1</v>
      </c>
      <c r="F781" s="289">
        <v>500</v>
      </c>
      <c r="G781" s="292">
        <v>500</v>
      </c>
      <c r="H781" s="339"/>
      <c r="I781" s="340"/>
    </row>
    <row r="782" spans="1:9" ht="14.1" customHeight="1" x14ac:dyDescent="0.2">
      <c r="A782" s="289" t="s">
        <v>1127</v>
      </c>
      <c r="B782" s="289" t="s">
        <v>1128</v>
      </c>
      <c r="C782" s="290" t="s">
        <v>1129</v>
      </c>
      <c r="D782" s="291"/>
      <c r="E782" s="289">
        <v>1</v>
      </c>
      <c r="F782" s="289">
        <v>52</v>
      </c>
      <c r="G782" s="292">
        <v>52</v>
      </c>
      <c r="H782" s="339"/>
      <c r="I782" s="340"/>
    </row>
    <row r="783" spans="1:9" ht="14.1" customHeight="1" x14ac:dyDescent="0.2">
      <c r="A783" s="289" t="s">
        <v>1130</v>
      </c>
      <c r="B783" s="289" t="s">
        <v>1128</v>
      </c>
      <c r="C783" s="290" t="s">
        <v>1131</v>
      </c>
      <c r="D783" s="291"/>
      <c r="E783" s="289">
        <v>2</v>
      </c>
      <c r="F783" s="289">
        <v>52</v>
      </c>
      <c r="G783" s="292">
        <v>104</v>
      </c>
      <c r="H783" s="339"/>
      <c r="I783" s="340"/>
    </row>
    <row r="784" spans="1:9" ht="14.1" customHeight="1" x14ac:dyDescent="0.2">
      <c r="A784" s="289" t="s">
        <v>1132</v>
      </c>
      <c r="B784" s="289" t="s">
        <v>1133</v>
      </c>
      <c r="C784" s="290" t="s">
        <v>1134</v>
      </c>
      <c r="D784" s="291"/>
      <c r="E784" s="289">
        <v>1</v>
      </c>
      <c r="F784" s="289">
        <v>54</v>
      </c>
      <c r="G784" s="292">
        <v>54</v>
      </c>
      <c r="H784" s="339"/>
      <c r="I784" s="340"/>
    </row>
    <row r="785" spans="1:9" ht="14.1" customHeight="1" x14ac:dyDescent="0.2">
      <c r="A785" s="289" t="s">
        <v>1135</v>
      </c>
      <c r="B785" s="289" t="s">
        <v>1133</v>
      </c>
      <c r="C785" s="290" t="s">
        <v>1136</v>
      </c>
      <c r="D785" s="291"/>
      <c r="E785" s="289">
        <v>2</v>
      </c>
      <c r="F785" s="289">
        <v>54</v>
      </c>
      <c r="G785" s="292">
        <v>108</v>
      </c>
      <c r="H785" s="339"/>
      <c r="I785" s="340"/>
    </row>
    <row r="786" spans="1:9" ht="14.1" customHeight="1" x14ac:dyDescent="0.2">
      <c r="A786" s="289" t="s">
        <v>1137</v>
      </c>
      <c r="B786" s="289" t="s">
        <v>1138</v>
      </c>
      <c r="C786" s="290" t="s">
        <v>1139</v>
      </c>
      <c r="D786" s="291"/>
      <c r="E786" s="289">
        <v>1</v>
      </c>
      <c r="F786" s="289">
        <v>55</v>
      </c>
      <c r="G786" s="292">
        <v>55</v>
      </c>
      <c r="H786" s="339"/>
      <c r="I786" s="340"/>
    </row>
    <row r="787" spans="1:9" ht="14.1" customHeight="1" x14ac:dyDescent="0.2">
      <c r="A787" s="289" t="s">
        <v>1140</v>
      </c>
      <c r="B787" s="289" t="s">
        <v>1138</v>
      </c>
      <c r="C787" s="290" t="s">
        <v>1141</v>
      </c>
      <c r="D787" s="291"/>
      <c r="E787" s="289">
        <v>2</v>
      </c>
      <c r="F787" s="289">
        <v>55</v>
      </c>
      <c r="G787" s="292">
        <v>110</v>
      </c>
      <c r="H787" s="339"/>
      <c r="I787" s="340"/>
    </row>
    <row r="788" spans="1:9" ht="14.1" customHeight="1" x14ac:dyDescent="0.2">
      <c r="A788" s="289" t="s">
        <v>1142</v>
      </c>
      <c r="B788" s="289" t="s">
        <v>1143</v>
      </c>
      <c r="C788" s="290" t="s">
        <v>1144</v>
      </c>
      <c r="D788" s="291"/>
      <c r="E788" s="289">
        <v>1</v>
      </c>
      <c r="F788" s="289">
        <v>60</v>
      </c>
      <c r="G788" s="292">
        <v>60</v>
      </c>
      <c r="H788" s="339"/>
      <c r="I788" s="340"/>
    </row>
    <row r="789" spans="1:9" ht="14.1" customHeight="1" x14ac:dyDescent="0.2">
      <c r="A789" s="289" t="s">
        <v>1145</v>
      </c>
      <c r="B789" s="289" t="s">
        <v>1143</v>
      </c>
      <c r="C789" s="290" t="s">
        <v>1146</v>
      </c>
      <c r="D789" s="291"/>
      <c r="E789" s="289">
        <v>2</v>
      </c>
      <c r="F789" s="289">
        <v>60</v>
      </c>
      <c r="G789" s="292">
        <v>120</v>
      </c>
      <c r="H789" s="339"/>
      <c r="I789" s="340"/>
    </row>
    <row r="790" spans="1:9" ht="14.1" customHeight="1" x14ac:dyDescent="0.2">
      <c r="A790" s="289" t="s">
        <v>1147</v>
      </c>
      <c r="B790" s="289" t="s">
        <v>1143</v>
      </c>
      <c r="C790" s="290" t="s">
        <v>1148</v>
      </c>
      <c r="D790" s="291"/>
      <c r="E790" s="289">
        <v>3</v>
      </c>
      <c r="F790" s="289">
        <v>60</v>
      </c>
      <c r="G790" s="292">
        <v>180</v>
      </c>
      <c r="H790" s="339"/>
      <c r="I790" s="340"/>
    </row>
    <row r="791" spans="1:9" ht="14.1" customHeight="1" x14ac:dyDescent="0.2">
      <c r="A791" s="289" t="s">
        <v>1149</v>
      </c>
      <c r="B791" s="289" t="s">
        <v>1143</v>
      </c>
      <c r="C791" s="290" t="s">
        <v>1150</v>
      </c>
      <c r="D791" s="291"/>
      <c r="E791" s="289">
        <v>4</v>
      </c>
      <c r="F791" s="289">
        <v>60</v>
      </c>
      <c r="G791" s="292">
        <v>240</v>
      </c>
      <c r="H791" s="339"/>
      <c r="I791" s="340"/>
    </row>
    <row r="792" spans="1:9" ht="14.1" customHeight="1" x14ac:dyDescent="0.2">
      <c r="A792" s="289" t="s">
        <v>1151</v>
      </c>
      <c r="B792" s="289" t="s">
        <v>1143</v>
      </c>
      <c r="C792" s="290" t="s">
        <v>1152</v>
      </c>
      <c r="D792" s="291"/>
      <c r="E792" s="289">
        <v>5</v>
      </c>
      <c r="F792" s="289">
        <v>60</v>
      </c>
      <c r="G792" s="292">
        <v>300</v>
      </c>
      <c r="H792" s="339"/>
      <c r="I792" s="340"/>
    </row>
    <row r="793" spans="1:9" ht="14.1" customHeight="1" x14ac:dyDescent="0.2">
      <c r="A793" s="289" t="s">
        <v>1153</v>
      </c>
      <c r="B793" s="289" t="s">
        <v>1154</v>
      </c>
      <c r="C793" s="290" t="s">
        <v>1155</v>
      </c>
      <c r="D793" s="291"/>
      <c r="E793" s="289">
        <v>1</v>
      </c>
      <c r="F793" s="289">
        <v>52</v>
      </c>
      <c r="G793" s="292">
        <v>52</v>
      </c>
      <c r="H793" s="339"/>
      <c r="I793" s="340"/>
    </row>
    <row r="794" spans="1:9" ht="14.1" customHeight="1" x14ac:dyDescent="0.2">
      <c r="A794" s="289" t="s">
        <v>1156</v>
      </c>
      <c r="B794" s="289" t="s">
        <v>1157</v>
      </c>
      <c r="C794" s="290" t="s">
        <v>1158</v>
      </c>
      <c r="D794" s="291"/>
      <c r="E794" s="289">
        <v>1</v>
      </c>
      <c r="F794" s="289">
        <v>52</v>
      </c>
      <c r="G794" s="292">
        <v>52</v>
      </c>
      <c r="H794" s="339"/>
      <c r="I794" s="340"/>
    </row>
    <row r="795" spans="1:9" ht="14.1" customHeight="1" x14ac:dyDescent="0.2">
      <c r="A795" s="289" t="s">
        <v>1159</v>
      </c>
      <c r="B795" s="289" t="s">
        <v>1160</v>
      </c>
      <c r="C795" s="290" t="s">
        <v>1161</v>
      </c>
      <c r="D795" s="291"/>
      <c r="E795" s="289">
        <v>1</v>
      </c>
      <c r="F795" s="289">
        <v>65</v>
      </c>
      <c r="G795" s="292">
        <v>65</v>
      </c>
      <c r="H795" s="339"/>
      <c r="I795" s="340"/>
    </row>
    <row r="796" spans="1:9" ht="14.1" customHeight="1" x14ac:dyDescent="0.2">
      <c r="A796" s="289" t="s">
        <v>1162</v>
      </c>
      <c r="B796" s="289" t="s">
        <v>1160</v>
      </c>
      <c r="C796" s="290" t="s">
        <v>1163</v>
      </c>
      <c r="D796" s="291"/>
      <c r="E796" s="289">
        <v>2</v>
      </c>
      <c r="F796" s="289">
        <v>65</v>
      </c>
      <c r="G796" s="292">
        <v>130</v>
      </c>
      <c r="H796" s="339"/>
      <c r="I796" s="340"/>
    </row>
    <row r="797" spans="1:9" ht="14.1" customHeight="1" x14ac:dyDescent="0.2">
      <c r="A797" s="289" t="s">
        <v>1164</v>
      </c>
      <c r="B797" s="289" t="s">
        <v>1165</v>
      </c>
      <c r="C797" s="290" t="s">
        <v>1166</v>
      </c>
      <c r="D797" s="291"/>
      <c r="E797" s="289">
        <v>1</v>
      </c>
      <c r="F797" s="289">
        <v>67</v>
      </c>
      <c r="G797" s="292">
        <v>67</v>
      </c>
      <c r="H797" s="339"/>
      <c r="I797" s="340"/>
    </row>
    <row r="798" spans="1:9" ht="14.1" customHeight="1" x14ac:dyDescent="0.2">
      <c r="A798" s="289" t="s">
        <v>1167</v>
      </c>
      <c r="B798" s="289" t="s">
        <v>1165</v>
      </c>
      <c r="C798" s="290" t="s">
        <v>1168</v>
      </c>
      <c r="D798" s="291"/>
      <c r="E798" s="289">
        <v>2</v>
      </c>
      <c r="F798" s="289">
        <v>67</v>
      </c>
      <c r="G798" s="292">
        <v>134</v>
      </c>
      <c r="H798" s="339"/>
      <c r="I798" s="340"/>
    </row>
    <row r="799" spans="1:9" ht="14.1" customHeight="1" x14ac:dyDescent="0.2">
      <c r="A799" s="289" t="s">
        <v>1169</v>
      </c>
      <c r="B799" s="289" t="s">
        <v>1165</v>
      </c>
      <c r="C799" s="290" t="s">
        <v>1170</v>
      </c>
      <c r="D799" s="291"/>
      <c r="E799" s="289">
        <v>3</v>
      </c>
      <c r="F799" s="289">
        <v>67</v>
      </c>
      <c r="G799" s="292">
        <v>201</v>
      </c>
      <c r="H799" s="339"/>
      <c r="I799" s="340"/>
    </row>
    <row r="800" spans="1:9" ht="14.1" customHeight="1" x14ac:dyDescent="0.2">
      <c r="A800" s="289" t="s">
        <v>1171</v>
      </c>
      <c r="B800" s="289" t="s">
        <v>1172</v>
      </c>
      <c r="C800" s="290" t="s">
        <v>1173</v>
      </c>
      <c r="D800" s="291"/>
      <c r="E800" s="289">
        <v>1</v>
      </c>
      <c r="F800" s="289">
        <v>69</v>
      </c>
      <c r="G800" s="292">
        <v>69</v>
      </c>
      <c r="H800" s="339"/>
      <c r="I800" s="340"/>
    </row>
    <row r="801" spans="1:9" ht="14.1" customHeight="1" x14ac:dyDescent="0.2">
      <c r="A801" s="289" t="s">
        <v>1174</v>
      </c>
      <c r="B801" s="289" t="s">
        <v>56</v>
      </c>
      <c r="C801" s="290" t="s">
        <v>1175</v>
      </c>
      <c r="D801" s="291"/>
      <c r="E801" s="289">
        <v>1</v>
      </c>
      <c r="F801" s="289">
        <v>7.5</v>
      </c>
      <c r="G801" s="292">
        <v>8</v>
      </c>
      <c r="H801" s="339"/>
      <c r="I801" s="340"/>
    </row>
    <row r="802" spans="1:9" ht="14.1" customHeight="1" x14ac:dyDescent="0.2">
      <c r="A802" s="289" t="s">
        <v>1176</v>
      </c>
      <c r="B802" s="289" t="s">
        <v>56</v>
      </c>
      <c r="C802" s="290" t="s">
        <v>1177</v>
      </c>
      <c r="D802" s="291"/>
      <c r="E802" s="289">
        <v>2</v>
      </c>
      <c r="F802" s="289">
        <v>7.5</v>
      </c>
      <c r="G802" s="292">
        <v>15</v>
      </c>
      <c r="H802" s="339"/>
      <c r="I802" s="340"/>
    </row>
    <row r="803" spans="1:9" ht="14.1" customHeight="1" x14ac:dyDescent="0.2">
      <c r="A803" s="289" t="s">
        <v>1178</v>
      </c>
      <c r="B803" s="289" t="s">
        <v>1179</v>
      </c>
      <c r="C803" s="290" t="s">
        <v>1180</v>
      </c>
      <c r="D803" s="291"/>
      <c r="E803" s="289">
        <v>1</v>
      </c>
      <c r="F803" s="289">
        <v>72</v>
      </c>
      <c r="G803" s="292">
        <v>72</v>
      </c>
      <c r="H803" s="339"/>
      <c r="I803" s="340"/>
    </row>
    <row r="804" spans="1:9" ht="14.1" customHeight="1" x14ac:dyDescent="0.2">
      <c r="A804" s="289" t="s">
        <v>1181</v>
      </c>
      <c r="B804" s="289" t="s">
        <v>1182</v>
      </c>
      <c r="C804" s="290" t="s">
        <v>1183</v>
      </c>
      <c r="D804" s="291"/>
      <c r="E804" s="289">
        <v>1</v>
      </c>
      <c r="F804" s="289">
        <v>75</v>
      </c>
      <c r="G804" s="292">
        <v>75</v>
      </c>
      <c r="H804" s="339"/>
      <c r="I804" s="340"/>
    </row>
    <row r="805" spans="1:9" ht="14.1" customHeight="1" x14ac:dyDescent="0.2">
      <c r="A805" s="289" t="s">
        <v>1184</v>
      </c>
      <c r="B805" s="289" t="s">
        <v>1182</v>
      </c>
      <c r="C805" s="290" t="s">
        <v>1185</v>
      </c>
      <c r="D805" s="291"/>
      <c r="E805" s="289">
        <v>2</v>
      </c>
      <c r="F805" s="289">
        <v>75</v>
      </c>
      <c r="G805" s="292">
        <v>150</v>
      </c>
      <c r="H805" s="339"/>
      <c r="I805" s="340"/>
    </row>
    <row r="806" spans="1:9" ht="14.1" customHeight="1" x14ac:dyDescent="0.2">
      <c r="A806" s="289" t="s">
        <v>1186</v>
      </c>
      <c r="B806" s="289" t="s">
        <v>1182</v>
      </c>
      <c r="C806" s="290" t="s">
        <v>1187</v>
      </c>
      <c r="D806" s="291"/>
      <c r="E806" s="289">
        <v>3</v>
      </c>
      <c r="F806" s="289">
        <v>75</v>
      </c>
      <c r="G806" s="292">
        <v>225</v>
      </c>
      <c r="H806" s="339"/>
      <c r="I806" s="340"/>
    </row>
    <row r="807" spans="1:9" ht="14.1" customHeight="1" x14ac:dyDescent="0.2">
      <c r="A807" s="289" t="s">
        <v>1188</v>
      </c>
      <c r="B807" s="289" t="s">
        <v>1182</v>
      </c>
      <c r="C807" s="290" t="s">
        <v>1189</v>
      </c>
      <c r="D807" s="291"/>
      <c r="E807" s="289">
        <v>4</v>
      </c>
      <c r="F807" s="289">
        <v>75</v>
      </c>
      <c r="G807" s="292">
        <v>300</v>
      </c>
      <c r="H807" s="339"/>
      <c r="I807" s="340"/>
    </row>
    <row r="808" spans="1:9" ht="14.1" customHeight="1" x14ac:dyDescent="0.2">
      <c r="A808" s="289" t="s">
        <v>1190</v>
      </c>
      <c r="B808" s="289" t="s">
        <v>1191</v>
      </c>
      <c r="C808" s="290" t="s">
        <v>1192</v>
      </c>
      <c r="D808" s="291"/>
      <c r="E808" s="289">
        <v>1</v>
      </c>
      <c r="F808" s="289">
        <v>750</v>
      </c>
      <c r="G808" s="292">
        <v>750</v>
      </c>
      <c r="H808" s="339"/>
      <c r="I808" s="340"/>
    </row>
    <row r="809" spans="1:9" ht="14.1" customHeight="1" x14ac:dyDescent="0.2">
      <c r="A809" s="289" t="s">
        <v>1193</v>
      </c>
      <c r="B809" s="289" t="s">
        <v>1194</v>
      </c>
      <c r="C809" s="290" t="s">
        <v>1195</v>
      </c>
      <c r="D809" s="291"/>
      <c r="E809" s="289">
        <v>1</v>
      </c>
      <c r="F809" s="289">
        <v>67</v>
      </c>
      <c r="G809" s="292">
        <v>67</v>
      </c>
      <c r="H809" s="339"/>
      <c r="I809" s="340"/>
    </row>
    <row r="810" spans="1:9" ht="14.1" customHeight="1" x14ac:dyDescent="0.2">
      <c r="A810" s="289" t="s">
        <v>1196</v>
      </c>
      <c r="B810" s="289" t="s">
        <v>1197</v>
      </c>
      <c r="C810" s="290" t="s">
        <v>1198</v>
      </c>
      <c r="D810" s="291"/>
      <c r="E810" s="289">
        <v>1</v>
      </c>
      <c r="F810" s="289">
        <v>67</v>
      </c>
      <c r="G810" s="292">
        <v>67</v>
      </c>
      <c r="H810" s="339"/>
      <c r="I810" s="340"/>
    </row>
    <row r="811" spans="1:9" ht="14.1" customHeight="1" x14ac:dyDescent="0.2">
      <c r="A811" s="289" t="s">
        <v>1199</v>
      </c>
      <c r="B811" s="289" t="s">
        <v>1200</v>
      </c>
      <c r="C811" s="290" t="s">
        <v>1201</v>
      </c>
      <c r="D811" s="291"/>
      <c r="E811" s="289">
        <v>1</v>
      </c>
      <c r="F811" s="289">
        <v>80</v>
      </c>
      <c r="G811" s="292">
        <v>80</v>
      </c>
      <c r="H811" s="339"/>
      <c r="I811" s="340"/>
    </row>
    <row r="812" spans="1:9" ht="14.1" customHeight="1" x14ac:dyDescent="0.2">
      <c r="A812" s="289" t="s">
        <v>1202</v>
      </c>
      <c r="B812" s="289" t="s">
        <v>1203</v>
      </c>
      <c r="C812" s="290" t="s">
        <v>1204</v>
      </c>
      <c r="D812" s="291"/>
      <c r="E812" s="289">
        <v>1</v>
      </c>
      <c r="F812" s="289">
        <v>85</v>
      </c>
      <c r="G812" s="292">
        <v>85</v>
      </c>
      <c r="H812" s="339"/>
      <c r="I812" s="340"/>
    </row>
    <row r="813" spans="1:9" ht="14.1" customHeight="1" x14ac:dyDescent="0.2">
      <c r="A813" s="289" t="s">
        <v>1205</v>
      </c>
      <c r="B813" s="289" t="s">
        <v>1206</v>
      </c>
      <c r="C813" s="290" t="s">
        <v>1207</v>
      </c>
      <c r="D813" s="291"/>
      <c r="E813" s="289">
        <v>1</v>
      </c>
      <c r="F813" s="289">
        <v>90</v>
      </c>
      <c r="G813" s="292">
        <v>90</v>
      </c>
      <c r="H813" s="339"/>
      <c r="I813" s="340"/>
    </row>
    <row r="814" spans="1:9" ht="14.1" customHeight="1" x14ac:dyDescent="0.2">
      <c r="A814" s="289" t="s">
        <v>1208</v>
      </c>
      <c r="B814" s="289" t="s">
        <v>1206</v>
      </c>
      <c r="C814" s="290" t="s">
        <v>1209</v>
      </c>
      <c r="D814" s="291"/>
      <c r="E814" s="289">
        <v>2</v>
      </c>
      <c r="F814" s="289">
        <v>90</v>
      </c>
      <c r="G814" s="292">
        <v>180</v>
      </c>
      <c r="H814" s="339"/>
      <c r="I814" s="340"/>
    </row>
    <row r="815" spans="1:9" ht="14.1" customHeight="1" x14ac:dyDescent="0.2">
      <c r="A815" s="289" t="s">
        <v>1210</v>
      </c>
      <c r="B815" s="289" t="s">
        <v>1206</v>
      </c>
      <c r="C815" s="290" t="s">
        <v>1211</v>
      </c>
      <c r="D815" s="291"/>
      <c r="E815" s="289">
        <v>3</v>
      </c>
      <c r="F815" s="289">
        <v>90</v>
      </c>
      <c r="G815" s="292">
        <v>270</v>
      </c>
      <c r="H815" s="339"/>
      <c r="I815" s="340"/>
    </row>
    <row r="816" spans="1:9" ht="14.1" customHeight="1" x14ac:dyDescent="0.2">
      <c r="A816" s="289" t="s">
        <v>1212</v>
      </c>
      <c r="B816" s="289" t="s">
        <v>1213</v>
      </c>
      <c r="C816" s="290" t="s">
        <v>1214</v>
      </c>
      <c r="D816" s="291"/>
      <c r="E816" s="289">
        <v>1</v>
      </c>
      <c r="F816" s="289">
        <v>93</v>
      </c>
      <c r="G816" s="292">
        <v>93</v>
      </c>
      <c r="H816" s="339"/>
      <c r="I816" s="340"/>
    </row>
    <row r="817" spans="1:9" ht="14.1" customHeight="1" x14ac:dyDescent="0.2">
      <c r="A817" s="289" t="s">
        <v>1215</v>
      </c>
      <c r="B817" s="289" t="s">
        <v>1216</v>
      </c>
      <c r="C817" s="290" t="s">
        <v>1217</v>
      </c>
      <c r="D817" s="291"/>
      <c r="E817" s="289">
        <v>1</v>
      </c>
      <c r="F817" s="289">
        <v>95</v>
      </c>
      <c r="G817" s="292">
        <v>95</v>
      </c>
      <c r="H817" s="339"/>
      <c r="I817" s="340"/>
    </row>
    <row r="818" spans="1:9" ht="14.1" customHeight="1" x14ac:dyDescent="0.2">
      <c r="A818" s="289" t="s">
        <v>1218</v>
      </c>
      <c r="B818" s="289" t="s">
        <v>1216</v>
      </c>
      <c r="C818" s="290" t="s">
        <v>1219</v>
      </c>
      <c r="D818" s="291"/>
      <c r="E818" s="289">
        <v>2</v>
      </c>
      <c r="F818" s="289">
        <v>95</v>
      </c>
      <c r="G818" s="292">
        <v>190</v>
      </c>
      <c r="H818" s="339"/>
      <c r="I818" s="340"/>
    </row>
    <row r="819" spans="1:9" ht="14.1" customHeight="1" x14ac:dyDescent="0.2">
      <c r="A819" s="289"/>
      <c r="B819" s="289"/>
      <c r="C819" s="290"/>
      <c r="D819" s="291"/>
      <c r="E819" s="289"/>
      <c r="F819" s="289"/>
      <c r="G819" s="292"/>
      <c r="H819" s="339"/>
      <c r="I819" s="340"/>
    </row>
    <row r="820" spans="1:9" ht="14.1" customHeight="1" x14ac:dyDescent="0.2">
      <c r="A820" s="289"/>
      <c r="B820" s="289"/>
      <c r="C820" s="286" t="s">
        <v>1220</v>
      </c>
      <c r="D820" s="291"/>
      <c r="E820" s="289"/>
      <c r="F820" s="289"/>
      <c r="G820" s="292"/>
      <c r="H820" s="339"/>
      <c r="I820" s="340"/>
    </row>
    <row r="821" spans="1:9" ht="14.1" customHeight="1" x14ac:dyDescent="0.2">
      <c r="A821" s="289" t="s">
        <v>1221</v>
      </c>
      <c r="B821" s="289" t="s">
        <v>1222</v>
      </c>
      <c r="C821" s="290" t="s">
        <v>1223</v>
      </c>
      <c r="D821" s="291"/>
      <c r="E821" s="289">
        <v>1</v>
      </c>
      <c r="F821" s="289">
        <v>100</v>
      </c>
      <c r="G821" s="292">
        <v>100</v>
      </c>
      <c r="H821" s="339"/>
      <c r="I821" s="340"/>
    </row>
    <row r="822" spans="1:9" ht="14.1" customHeight="1" x14ac:dyDescent="0.2">
      <c r="A822" s="289" t="s">
        <v>1224</v>
      </c>
      <c r="B822" s="289" t="s">
        <v>1225</v>
      </c>
      <c r="C822" s="290" t="s">
        <v>1226</v>
      </c>
      <c r="D822" s="291"/>
      <c r="E822" s="289">
        <v>1</v>
      </c>
      <c r="F822" s="289">
        <v>1000</v>
      </c>
      <c r="G822" s="292">
        <v>1000</v>
      </c>
      <c r="H822" s="339"/>
      <c r="I822" s="340"/>
    </row>
    <row r="823" spans="1:9" ht="14.1" customHeight="1" x14ac:dyDescent="0.2">
      <c r="A823" s="289" t="s">
        <v>1227</v>
      </c>
      <c r="B823" s="289" t="s">
        <v>1228</v>
      </c>
      <c r="C823" s="290" t="s">
        <v>1229</v>
      </c>
      <c r="D823" s="291"/>
      <c r="E823" s="289">
        <v>1</v>
      </c>
      <c r="F823" s="289">
        <v>1200</v>
      </c>
      <c r="G823" s="292">
        <v>1200</v>
      </c>
      <c r="H823" s="339"/>
      <c r="I823" s="340"/>
    </row>
    <row r="824" spans="1:9" ht="14.1" customHeight="1" x14ac:dyDescent="0.2">
      <c r="A824" s="289" t="s">
        <v>1230</v>
      </c>
      <c r="B824" s="289" t="s">
        <v>1231</v>
      </c>
      <c r="C824" s="290" t="s">
        <v>1232</v>
      </c>
      <c r="D824" s="291"/>
      <c r="E824" s="289">
        <v>1</v>
      </c>
      <c r="F824" s="289">
        <v>150</v>
      </c>
      <c r="G824" s="292">
        <v>150</v>
      </c>
      <c r="H824" s="339"/>
      <c r="I824" s="340"/>
    </row>
    <row r="825" spans="1:9" ht="14.1" customHeight="1" x14ac:dyDescent="0.2">
      <c r="A825" s="289" t="s">
        <v>1233</v>
      </c>
      <c r="B825" s="289" t="s">
        <v>1231</v>
      </c>
      <c r="C825" s="290" t="s">
        <v>1234</v>
      </c>
      <c r="D825" s="291"/>
      <c r="E825" s="289">
        <v>2</v>
      </c>
      <c r="F825" s="289">
        <v>150</v>
      </c>
      <c r="G825" s="292">
        <v>300</v>
      </c>
      <c r="H825" s="339"/>
      <c r="I825" s="340"/>
    </row>
    <row r="826" spans="1:9" ht="14.1" customHeight="1" x14ac:dyDescent="0.2">
      <c r="A826" s="289" t="s">
        <v>1235</v>
      </c>
      <c r="B826" s="289" t="s">
        <v>1236</v>
      </c>
      <c r="C826" s="290" t="s">
        <v>1237</v>
      </c>
      <c r="D826" s="291"/>
      <c r="E826" s="289">
        <v>1</v>
      </c>
      <c r="F826" s="289">
        <v>1500</v>
      </c>
      <c r="G826" s="292">
        <v>1500</v>
      </c>
      <c r="H826" s="339"/>
      <c r="I826" s="340"/>
    </row>
    <row r="827" spans="1:9" ht="14.1" customHeight="1" x14ac:dyDescent="0.2">
      <c r="A827" s="289" t="s">
        <v>1238</v>
      </c>
      <c r="B827" s="289" t="s">
        <v>1239</v>
      </c>
      <c r="C827" s="290" t="s">
        <v>1240</v>
      </c>
      <c r="D827" s="291"/>
      <c r="E827" s="289">
        <v>1</v>
      </c>
      <c r="F827" s="289">
        <v>200</v>
      </c>
      <c r="G827" s="292">
        <v>200</v>
      </c>
      <c r="H827" s="339"/>
      <c r="I827" s="340"/>
    </row>
    <row r="828" spans="1:9" ht="14.1" customHeight="1" x14ac:dyDescent="0.2">
      <c r="A828" s="289" t="s">
        <v>1241</v>
      </c>
      <c r="B828" s="289" t="s">
        <v>1242</v>
      </c>
      <c r="C828" s="290" t="s">
        <v>1243</v>
      </c>
      <c r="D828" s="291"/>
      <c r="E828" s="289">
        <v>1</v>
      </c>
      <c r="F828" s="289">
        <v>250</v>
      </c>
      <c r="G828" s="292">
        <v>250</v>
      </c>
      <c r="H828" s="339"/>
      <c r="I828" s="340"/>
    </row>
    <row r="829" spans="1:9" ht="14.1" customHeight="1" x14ac:dyDescent="0.2">
      <c r="A829" s="289" t="s">
        <v>1244</v>
      </c>
      <c r="B829" s="289" t="s">
        <v>1245</v>
      </c>
      <c r="C829" s="290" t="s">
        <v>1246</v>
      </c>
      <c r="D829" s="291"/>
      <c r="E829" s="289">
        <v>1</v>
      </c>
      <c r="F829" s="289">
        <v>300</v>
      </c>
      <c r="G829" s="292">
        <v>300</v>
      </c>
      <c r="H829" s="339"/>
      <c r="I829" s="340"/>
    </row>
    <row r="830" spans="1:9" ht="14.1" customHeight="1" x14ac:dyDescent="0.2">
      <c r="A830" s="289" t="s">
        <v>1247</v>
      </c>
      <c r="B830" s="289" t="s">
        <v>1248</v>
      </c>
      <c r="C830" s="290" t="s">
        <v>1249</v>
      </c>
      <c r="D830" s="291"/>
      <c r="E830" s="289">
        <v>1</v>
      </c>
      <c r="F830" s="289">
        <v>35</v>
      </c>
      <c r="G830" s="292">
        <v>35</v>
      </c>
      <c r="H830" s="339"/>
      <c r="I830" s="340"/>
    </row>
    <row r="831" spans="1:9" ht="14.1" customHeight="1" x14ac:dyDescent="0.2">
      <c r="A831" s="289" t="s">
        <v>1250</v>
      </c>
      <c r="B831" s="289" t="s">
        <v>1251</v>
      </c>
      <c r="C831" s="290" t="s">
        <v>1252</v>
      </c>
      <c r="D831" s="291"/>
      <c r="E831" s="289">
        <v>1</v>
      </c>
      <c r="F831" s="289">
        <v>350</v>
      </c>
      <c r="G831" s="292">
        <v>350</v>
      </c>
      <c r="H831" s="339"/>
      <c r="I831" s="340"/>
    </row>
    <row r="832" spans="1:9" ht="14.1" customHeight="1" x14ac:dyDescent="0.2">
      <c r="A832" s="289" t="s">
        <v>1253</v>
      </c>
      <c r="B832" s="289" t="s">
        <v>1254</v>
      </c>
      <c r="C832" s="290" t="s">
        <v>1255</v>
      </c>
      <c r="D832" s="291"/>
      <c r="E832" s="289">
        <v>1</v>
      </c>
      <c r="F832" s="289">
        <v>40</v>
      </c>
      <c r="G832" s="292">
        <v>40</v>
      </c>
      <c r="H832" s="339"/>
      <c r="I832" s="340"/>
    </row>
    <row r="833" spans="1:9" ht="14.1" customHeight="1" x14ac:dyDescent="0.2">
      <c r="A833" s="289" t="s">
        <v>1256</v>
      </c>
      <c r="B833" s="289" t="s">
        <v>1257</v>
      </c>
      <c r="C833" s="290" t="s">
        <v>1258</v>
      </c>
      <c r="D833" s="291"/>
      <c r="E833" s="289">
        <v>1</v>
      </c>
      <c r="F833" s="289">
        <v>400</v>
      </c>
      <c r="G833" s="292">
        <v>400</v>
      </c>
      <c r="H833" s="339"/>
      <c r="I833" s="340"/>
    </row>
    <row r="834" spans="1:9" ht="14.1" customHeight="1" x14ac:dyDescent="0.2">
      <c r="A834" s="289" t="s">
        <v>1259</v>
      </c>
      <c r="B834" s="289" t="s">
        <v>1260</v>
      </c>
      <c r="C834" s="290" t="s">
        <v>1261</v>
      </c>
      <c r="D834" s="291"/>
      <c r="E834" s="289">
        <v>1</v>
      </c>
      <c r="F834" s="289">
        <v>42</v>
      </c>
      <c r="G834" s="292">
        <v>42</v>
      </c>
      <c r="H834" s="339"/>
      <c r="I834" s="340"/>
    </row>
    <row r="835" spans="1:9" ht="14.1" customHeight="1" x14ac:dyDescent="0.2">
      <c r="A835" s="289" t="s">
        <v>1262</v>
      </c>
      <c r="B835" s="289" t="s">
        <v>1263</v>
      </c>
      <c r="C835" s="290" t="s">
        <v>1264</v>
      </c>
      <c r="D835" s="291"/>
      <c r="E835" s="289">
        <v>1</v>
      </c>
      <c r="F835" s="289">
        <v>425</v>
      </c>
      <c r="G835" s="292">
        <v>425</v>
      </c>
      <c r="H835" s="339"/>
      <c r="I835" s="340"/>
    </row>
    <row r="836" spans="1:9" ht="14.1" customHeight="1" x14ac:dyDescent="0.2">
      <c r="A836" s="289" t="s">
        <v>1265</v>
      </c>
      <c r="B836" s="289" t="s">
        <v>1266</v>
      </c>
      <c r="C836" s="290" t="s">
        <v>1267</v>
      </c>
      <c r="D836" s="291"/>
      <c r="E836" s="289">
        <v>1</v>
      </c>
      <c r="F836" s="289">
        <v>45</v>
      </c>
      <c r="G836" s="292">
        <v>45</v>
      </c>
      <c r="H836" s="339"/>
      <c r="I836" s="340"/>
    </row>
    <row r="837" spans="1:9" ht="14.1" customHeight="1" x14ac:dyDescent="0.2">
      <c r="A837" s="289" t="s">
        <v>1268</v>
      </c>
      <c r="B837" s="289" t="s">
        <v>1266</v>
      </c>
      <c r="C837" s="290" t="s">
        <v>1269</v>
      </c>
      <c r="D837" s="291"/>
      <c r="E837" s="289">
        <v>2</v>
      </c>
      <c r="F837" s="289">
        <v>45</v>
      </c>
      <c r="G837" s="292">
        <v>90</v>
      </c>
      <c r="H837" s="339"/>
      <c r="I837" s="340"/>
    </row>
    <row r="838" spans="1:9" ht="14.1" customHeight="1" x14ac:dyDescent="0.2">
      <c r="A838" s="289" t="s">
        <v>1270</v>
      </c>
      <c r="B838" s="289" t="s">
        <v>1271</v>
      </c>
      <c r="C838" s="290" t="s">
        <v>1272</v>
      </c>
      <c r="D838" s="291"/>
      <c r="E838" s="289">
        <v>1</v>
      </c>
      <c r="F838" s="289">
        <v>50</v>
      </c>
      <c r="G838" s="292">
        <v>50</v>
      </c>
      <c r="H838" s="339"/>
      <c r="I838" s="340"/>
    </row>
    <row r="839" spans="1:9" ht="14.1" customHeight="1" x14ac:dyDescent="0.2">
      <c r="A839" s="289" t="s">
        <v>1273</v>
      </c>
      <c r="B839" s="289" t="s">
        <v>1271</v>
      </c>
      <c r="C839" s="290" t="s">
        <v>1274</v>
      </c>
      <c r="D839" s="291"/>
      <c r="E839" s="289">
        <v>2</v>
      </c>
      <c r="F839" s="289">
        <v>50</v>
      </c>
      <c r="G839" s="292">
        <v>100</v>
      </c>
      <c r="H839" s="339"/>
      <c r="I839" s="340"/>
    </row>
    <row r="840" spans="1:9" ht="14.1" customHeight="1" x14ac:dyDescent="0.2">
      <c r="A840" s="289" t="s">
        <v>1275</v>
      </c>
      <c r="B840" s="289" t="s">
        <v>1276</v>
      </c>
      <c r="C840" s="290" t="s">
        <v>1277</v>
      </c>
      <c r="D840" s="291"/>
      <c r="E840" s="289">
        <v>1</v>
      </c>
      <c r="F840" s="289">
        <v>500</v>
      </c>
      <c r="G840" s="292">
        <v>500</v>
      </c>
      <c r="H840" s="339"/>
      <c r="I840" s="340"/>
    </row>
    <row r="841" spans="1:9" ht="14.1" customHeight="1" x14ac:dyDescent="0.2">
      <c r="A841" s="289" t="s">
        <v>1278</v>
      </c>
      <c r="B841" s="289" t="s">
        <v>1279</v>
      </c>
      <c r="C841" s="290" t="s">
        <v>1280</v>
      </c>
      <c r="D841" s="291"/>
      <c r="E841" s="289">
        <v>1</v>
      </c>
      <c r="F841" s="289">
        <v>52</v>
      </c>
      <c r="G841" s="292">
        <v>52</v>
      </c>
      <c r="H841" s="339"/>
      <c r="I841" s="340"/>
    </row>
    <row r="842" spans="1:9" ht="14.1" customHeight="1" x14ac:dyDescent="0.2">
      <c r="A842" s="289" t="s">
        <v>1281</v>
      </c>
      <c r="B842" s="289" t="s">
        <v>1282</v>
      </c>
      <c r="C842" s="290" t="s">
        <v>1283</v>
      </c>
      <c r="D842" s="291"/>
      <c r="E842" s="289">
        <v>1</v>
      </c>
      <c r="F842" s="289">
        <v>55</v>
      </c>
      <c r="G842" s="292">
        <v>55</v>
      </c>
      <c r="H842" s="339"/>
      <c r="I842" s="340"/>
    </row>
    <row r="843" spans="1:9" ht="14.1" customHeight="1" x14ac:dyDescent="0.2">
      <c r="A843" s="289" t="s">
        <v>1284</v>
      </c>
      <c r="B843" s="289" t="s">
        <v>1282</v>
      </c>
      <c r="C843" s="290" t="s">
        <v>1285</v>
      </c>
      <c r="D843" s="291"/>
      <c r="E843" s="289">
        <v>2</v>
      </c>
      <c r="F843" s="289">
        <v>55</v>
      </c>
      <c r="G843" s="292">
        <v>110</v>
      </c>
      <c r="H843" s="339"/>
      <c r="I843" s="340"/>
    </row>
    <row r="844" spans="1:9" ht="14.1" customHeight="1" x14ac:dyDescent="0.2">
      <c r="A844" s="289" t="s">
        <v>1286</v>
      </c>
      <c r="B844" s="289" t="s">
        <v>1287</v>
      </c>
      <c r="C844" s="290" t="s">
        <v>1288</v>
      </c>
      <c r="D844" s="291"/>
      <c r="E844" s="289">
        <v>1</v>
      </c>
      <c r="F844" s="289">
        <v>60</v>
      </c>
      <c r="G844" s="292">
        <v>60</v>
      </c>
      <c r="H844" s="339"/>
      <c r="I844" s="340"/>
    </row>
    <row r="845" spans="1:9" ht="14.1" customHeight="1" x14ac:dyDescent="0.2">
      <c r="A845" s="289" t="s">
        <v>1289</v>
      </c>
      <c r="B845" s="289" t="s">
        <v>1290</v>
      </c>
      <c r="C845" s="290" t="s">
        <v>1291</v>
      </c>
      <c r="D845" s="291"/>
      <c r="E845" s="289">
        <v>1</v>
      </c>
      <c r="F845" s="289">
        <v>72</v>
      </c>
      <c r="G845" s="292">
        <v>72</v>
      </c>
      <c r="H845" s="339"/>
      <c r="I845" s="340"/>
    </row>
    <row r="846" spans="1:9" ht="14.1" customHeight="1" x14ac:dyDescent="0.2">
      <c r="A846" s="289" t="s">
        <v>1292</v>
      </c>
      <c r="B846" s="289" t="s">
        <v>1293</v>
      </c>
      <c r="C846" s="290" t="s">
        <v>1294</v>
      </c>
      <c r="D846" s="291"/>
      <c r="E846" s="289">
        <v>1</v>
      </c>
      <c r="F846" s="289">
        <v>75</v>
      </c>
      <c r="G846" s="292">
        <v>75</v>
      </c>
      <c r="H846" s="339"/>
      <c r="I846" s="340"/>
    </row>
    <row r="847" spans="1:9" ht="14.1" customHeight="1" x14ac:dyDescent="0.2">
      <c r="A847" s="289" t="s">
        <v>1295</v>
      </c>
      <c r="B847" s="289" t="s">
        <v>1293</v>
      </c>
      <c r="C847" s="290" t="s">
        <v>1296</v>
      </c>
      <c r="D847" s="291"/>
      <c r="E847" s="289">
        <v>2</v>
      </c>
      <c r="F847" s="289">
        <v>75</v>
      </c>
      <c r="G847" s="292">
        <v>150</v>
      </c>
      <c r="H847" s="339"/>
      <c r="I847" s="340"/>
    </row>
    <row r="848" spans="1:9" ht="14.1" customHeight="1" x14ac:dyDescent="0.2">
      <c r="A848" s="289" t="s">
        <v>1297</v>
      </c>
      <c r="B848" s="289" t="s">
        <v>1298</v>
      </c>
      <c r="C848" s="290" t="s">
        <v>1299</v>
      </c>
      <c r="D848" s="291"/>
      <c r="E848" s="289">
        <v>1</v>
      </c>
      <c r="F848" s="289">
        <v>750</v>
      </c>
      <c r="G848" s="292">
        <v>750</v>
      </c>
      <c r="H848" s="339"/>
      <c r="I848" s="340"/>
    </row>
    <row r="849" spans="1:9" ht="14.1" customHeight="1" x14ac:dyDescent="0.2">
      <c r="A849" s="289" t="s">
        <v>1300</v>
      </c>
      <c r="B849" s="289" t="s">
        <v>1301</v>
      </c>
      <c r="C849" s="290" t="s">
        <v>1302</v>
      </c>
      <c r="D849" s="291"/>
      <c r="E849" s="289">
        <v>1</v>
      </c>
      <c r="F849" s="289">
        <v>90</v>
      </c>
      <c r="G849" s="292">
        <v>90</v>
      </c>
      <c r="H849" s="339"/>
      <c r="I849" s="340"/>
    </row>
    <row r="850" spans="1:9" ht="14.1" customHeight="1" x14ac:dyDescent="0.2">
      <c r="A850" s="289" t="s">
        <v>1303</v>
      </c>
      <c r="B850" s="289" t="s">
        <v>1301</v>
      </c>
      <c r="C850" s="290" t="s">
        <v>1304</v>
      </c>
      <c r="D850" s="291"/>
      <c r="E850" s="289">
        <v>2</v>
      </c>
      <c r="F850" s="289">
        <v>90</v>
      </c>
      <c r="G850" s="292">
        <v>180</v>
      </c>
      <c r="H850" s="339"/>
      <c r="I850" s="340"/>
    </row>
    <row r="851" spans="1:9" ht="14.1" customHeight="1" x14ac:dyDescent="0.2">
      <c r="A851" s="289" t="s">
        <v>1305</v>
      </c>
      <c r="B851" s="289" t="s">
        <v>1306</v>
      </c>
      <c r="C851" s="290" t="s">
        <v>1307</v>
      </c>
      <c r="D851" s="291"/>
      <c r="E851" s="289">
        <v>1</v>
      </c>
      <c r="F851" s="289">
        <v>900</v>
      </c>
      <c r="G851" s="292">
        <v>900</v>
      </c>
      <c r="H851" s="339"/>
      <c r="I851" s="340"/>
    </row>
    <row r="852" spans="1:9" ht="14.1" customHeight="1" x14ac:dyDescent="0.2">
      <c r="A852" s="289" t="s">
        <v>1308</v>
      </c>
      <c r="B852" s="289" t="s">
        <v>1309</v>
      </c>
      <c r="C852" s="290" t="s">
        <v>1310</v>
      </c>
      <c r="D852" s="291"/>
      <c r="E852" s="289">
        <v>1</v>
      </c>
      <c r="F852" s="289">
        <v>20</v>
      </c>
      <c r="G852" s="292">
        <v>30</v>
      </c>
      <c r="H852" s="339"/>
      <c r="I852" s="340"/>
    </row>
    <row r="853" spans="1:9" ht="14.1" customHeight="1" x14ac:dyDescent="0.2">
      <c r="A853" s="289" t="s">
        <v>1311</v>
      </c>
      <c r="B853" s="289" t="s">
        <v>1312</v>
      </c>
      <c r="C853" s="290" t="s">
        <v>1313</v>
      </c>
      <c r="D853" s="291"/>
      <c r="E853" s="289">
        <v>1</v>
      </c>
      <c r="F853" s="289">
        <v>25</v>
      </c>
      <c r="G853" s="292">
        <v>35</v>
      </c>
      <c r="H853" s="339"/>
      <c r="I853" s="340"/>
    </row>
    <row r="854" spans="1:9" ht="14.1" customHeight="1" x14ac:dyDescent="0.2">
      <c r="A854" s="289" t="s">
        <v>1314</v>
      </c>
      <c r="B854" s="289" t="s">
        <v>1315</v>
      </c>
      <c r="C854" s="290" t="s">
        <v>1316</v>
      </c>
      <c r="D854" s="291"/>
      <c r="E854" s="289">
        <v>1</v>
      </c>
      <c r="F854" s="289">
        <v>35</v>
      </c>
      <c r="G854" s="292">
        <v>45</v>
      </c>
      <c r="H854" s="339"/>
      <c r="I854" s="340"/>
    </row>
    <row r="855" spans="1:9" ht="14.1" customHeight="1" x14ac:dyDescent="0.2">
      <c r="A855" s="289" t="s">
        <v>1317</v>
      </c>
      <c r="B855" s="289" t="s">
        <v>1318</v>
      </c>
      <c r="C855" s="290" t="s">
        <v>1319</v>
      </c>
      <c r="D855" s="291"/>
      <c r="E855" s="289">
        <v>1</v>
      </c>
      <c r="F855" s="289">
        <v>42</v>
      </c>
      <c r="G855" s="292">
        <v>52</v>
      </c>
      <c r="H855" s="339"/>
      <c r="I855" s="340"/>
    </row>
    <row r="856" spans="1:9" ht="14.1" customHeight="1" x14ac:dyDescent="0.2">
      <c r="A856" s="289" t="s">
        <v>1320</v>
      </c>
      <c r="B856" s="289" t="s">
        <v>1321</v>
      </c>
      <c r="C856" s="290" t="s">
        <v>1322</v>
      </c>
      <c r="D856" s="291"/>
      <c r="E856" s="289">
        <v>1</v>
      </c>
      <c r="F856" s="289">
        <v>50</v>
      </c>
      <c r="G856" s="292">
        <v>60</v>
      </c>
      <c r="H856" s="339"/>
      <c r="I856" s="340"/>
    </row>
    <row r="857" spans="1:9" ht="14.1" customHeight="1" x14ac:dyDescent="0.2">
      <c r="A857" s="289" t="s">
        <v>1323</v>
      </c>
      <c r="B857" s="289" t="s">
        <v>1324</v>
      </c>
      <c r="C857" s="290" t="s">
        <v>1325</v>
      </c>
      <c r="D857" s="291"/>
      <c r="E857" s="289">
        <v>1</v>
      </c>
      <c r="F857" s="289">
        <v>65</v>
      </c>
      <c r="G857" s="292">
        <v>75</v>
      </c>
      <c r="H857" s="339"/>
      <c r="I857" s="340"/>
    </row>
    <row r="858" spans="1:9" ht="14.1" customHeight="1" x14ac:dyDescent="0.2">
      <c r="A858" s="289" t="s">
        <v>1326</v>
      </c>
      <c r="B858" s="289" t="s">
        <v>1327</v>
      </c>
      <c r="C858" s="290" t="s">
        <v>1328</v>
      </c>
      <c r="D858" s="291"/>
      <c r="E858" s="289">
        <v>1</v>
      </c>
      <c r="F858" s="289">
        <v>75</v>
      </c>
      <c r="G858" s="292">
        <v>85</v>
      </c>
      <c r="H858" s="339"/>
      <c r="I858" s="340"/>
    </row>
    <row r="859" spans="1:9" ht="14.1" customHeight="1" x14ac:dyDescent="0.2">
      <c r="A859" s="289"/>
      <c r="B859" s="289"/>
      <c r="C859" s="290"/>
      <c r="D859" s="291"/>
      <c r="E859" s="289"/>
      <c r="F859" s="289"/>
      <c r="G859" s="292"/>
      <c r="H859" s="339"/>
      <c r="I859" s="340"/>
    </row>
    <row r="860" spans="1:9" ht="14.1" customHeight="1" x14ac:dyDescent="0.2">
      <c r="A860" s="289"/>
      <c r="B860" s="289"/>
      <c r="C860" s="286" t="s">
        <v>1329</v>
      </c>
      <c r="D860" s="291"/>
      <c r="E860" s="289"/>
      <c r="F860" s="289"/>
      <c r="G860" s="292"/>
      <c r="H860" s="339"/>
      <c r="I860" s="340"/>
    </row>
    <row r="861" spans="1:9" ht="14.1" customHeight="1" x14ac:dyDescent="0.2">
      <c r="A861" s="289" t="s">
        <v>1330</v>
      </c>
      <c r="B861" s="289" t="s">
        <v>1331</v>
      </c>
      <c r="C861" s="290" t="s">
        <v>1332</v>
      </c>
      <c r="D861" s="291" t="s">
        <v>1333</v>
      </c>
      <c r="E861" s="289">
        <v>1</v>
      </c>
      <c r="F861" s="289">
        <v>55</v>
      </c>
      <c r="G861" s="292">
        <v>55</v>
      </c>
      <c r="H861" s="339"/>
      <c r="I861" s="340"/>
    </row>
    <row r="862" spans="1:9" ht="14.1" customHeight="1" x14ac:dyDescent="0.2">
      <c r="A862" s="289" t="s">
        <v>1334</v>
      </c>
      <c r="B862" s="289" t="s">
        <v>1335</v>
      </c>
      <c r="C862" s="290" t="s">
        <v>1336</v>
      </c>
      <c r="D862" s="291" t="s">
        <v>1333</v>
      </c>
      <c r="E862" s="289">
        <v>1</v>
      </c>
      <c r="F862" s="289">
        <v>85</v>
      </c>
      <c r="G862" s="292">
        <v>85</v>
      </c>
      <c r="H862" s="339"/>
      <c r="I862" s="340"/>
    </row>
    <row r="863" spans="1:9" ht="14.1" customHeight="1" x14ac:dyDescent="0.2">
      <c r="A863" s="289" t="s">
        <v>1337</v>
      </c>
      <c r="B863" s="289" t="s">
        <v>1338</v>
      </c>
      <c r="C863" s="290" t="s">
        <v>1339</v>
      </c>
      <c r="D863" s="291" t="s">
        <v>1333</v>
      </c>
      <c r="E863" s="289">
        <v>1</v>
      </c>
      <c r="F863" s="289">
        <v>165</v>
      </c>
      <c r="G863" s="292">
        <v>165</v>
      </c>
      <c r="H863" s="339"/>
      <c r="I863" s="340"/>
    </row>
    <row r="864" spans="1:9" ht="14.1" customHeight="1" x14ac:dyDescent="0.2">
      <c r="A864" s="140"/>
      <c r="B864" s="140"/>
      <c r="C864" s="290"/>
      <c r="D864" s="142"/>
      <c r="E864" s="140"/>
      <c r="F864" s="140"/>
      <c r="G864" s="143"/>
      <c r="H864" s="339"/>
      <c r="I864" s="340"/>
    </row>
    <row r="865" spans="1:9" ht="14.1" customHeight="1" x14ac:dyDescent="0.2">
      <c r="A865" s="140"/>
      <c r="B865" s="140"/>
      <c r="C865" s="286" t="s">
        <v>1340</v>
      </c>
      <c r="D865" s="142"/>
      <c r="E865" s="140"/>
      <c r="F865" s="140"/>
      <c r="G865" s="143"/>
      <c r="H865" s="339"/>
      <c r="I865" s="340"/>
    </row>
    <row r="866" spans="1:9" ht="14.1" customHeight="1" x14ac:dyDescent="0.2">
      <c r="A866" s="140" t="s">
        <v>1341</v>
      </c>
      <c r="B866" s="140" t="s">
        <v>1342</v>
      </c>
      <c r="C866" s="141" t="s">
        <v>1343</v>
      </c>
      <c r="D866" s="291" t="s">
        <v>1344</v>
      </c>
      <c r="E866" s="140">
        <v>1</v>
      </c>
      <c r="F866" s="140">
        <v>100</v>
      </c>
      <c r="G866" s="143">
        <v>138</v>
      </c>
      <c r="H866" s="339"/>
      <c r="I866" s="340"/>
    </row>
    <row r="867" spans="1:9" ht="14.1" customHeight="1" x14ac:dyDescent="0.2">
      <c r="A867" s="289" t="s">
        <v>1345</v>
      </c>
      <c r="B867" s="289" t="s">
        <v>1346</v>
      </c>
      <c r="C867" s="290" t="s">
        <v>1347</v>
      </c>
      <c r="D867" s="291" t="s">
        <v>1344</v>
      </c>
      <c r="E867" s="289">
        <v>1</v>
      </c>
      <c r="F867" s="289">
        <v>1000</v>
      </c>
      <c r="G867" s="292">
        <v>1100</v>
      </c>
      <c r="H867" s="339"/>
      <c r="I867" s="340"/>
    </row>
    <row r="868" spans="1:9" ht="14.1" customHeight="1" x14ac:dyDescent="0.2">
      <c r="A868" s="289" t="s">
        <v>1348</v>
      </c>
      <c r="B868" s="289" t="s">
        <v>1349</v>
      </c>
      <c r="C868" s="290" t="s">
        <v>1350</v>
      </c>
      <c r="D868" s="291" t="s">
        <v>1344</v>
      </c>
      <c r="E868" s="289">
        <v>1</v>
      </c>
      <c r="F868" s="289">
        <v>150</v>
      </c>
      <c r="G868" s="292">
        <v>188</v>
      </c>
      <c r="H868" s="339"/>
      <c r="I868" s="340"/>
    </row>
    <row r="869" spans="1:9" ht="14.1" customHeight="1" x14ac:dyDescent="0.2">
      <c r="A869" s="289" t="s">
        <v>1351</v>
      </c>
      <c r="B869" s="289" t="s">
        <v>1352</v>
      </c>
      <c r="C869" s="290" t="s">
        <v>1353</v>
      </c>
      <c r="D869" s="291" t="s">
        <v>1344</v>
      </c>
      <c r="E869" s="289">
        <v>1</v>
      </c>
      <c r="F869" s="289">
        <v>200</v>
      </c>
      <c r="G869" s="292">
        <v>250</v>
      </c>
      <c r="H869" s="339"/>
      <c r="I869" s="340"/>
    </row>
    <row r="870" spans="1:9" ht="14.1" customHeight="1" x14ac:dyDescent="0.2">
      <c r="A870" s="289" t="s">
        <v>1354</v>
      </c>
      <c r="B870" s="289" t="s">
        <v>1355</v>
      </c>
      <c r="C870" s="290" t="s">
        <v>1356</v>
      </c>
      <c r="D870" s="291" t="s">
        <v>1344</v>
      </c>
      <c r="E870" s="289">
        <v>1</v>
      </c>
      <c r="F870" s="289">
        <v>225</v>
      </c>
      <c r="G870" s="292">
        <v>275</v>
      </c>
      <c r="H870" s="339"/>
      <c r="I870" s="340"/>
    </row>
    <row r="871" spans="1:9" ht="14.1" customHeight="1" x14ac:dyDescent="0.2">
      <c r="A871" s="289" t="s">
        <v>1357</v>
      </c>
      <c r="B871" s="289" t="s">
        <v>1358</v>
      </c>
      <c r="C871" s="290" t="s">
        <v>1359</v>
      </c>
      <c r="D871" s="291" t="s">
        <v>1344</v>
      </c>
      <c r="E871" s="289">
        <v>1</v>
      </c>
      <c r="F871" s="289">
        <v>250</v>
      </c>
      <c r="G871" s="292">
        <v>295</v>
      </c>
      <c r="H871" s="339"/>
      <c r="I871" s="340"/>
    </row>
    <row r="872" spans="1:9" ht="14.1" customHeight="1" x14ac:dyDescent="0.2">
      <c r="A872" s="289" t="s">
        <v>1360</v>
      </c>
      <c r="B872" s="289" t="s">
        <v>1361</v>
      </c>
      <c r="C872" s="290" t="s">
        <v>1362</v>
      </c>
      <c r="D872" s="291" t="s">
        <v>1344</v>
      </c>
      <c r="E872" s="289">
        <v>1</v>
      </c>
      <c r="F872" s="289">
        <v>310</v>
      </c>
      <c r="G872" s="292">
        <v>365</v>
      </c>
      <c r="H872" s="339"/>
      <c r="I872" s="340"/>
    </row>
    <row r="873" spans="1:9" ht="14.1" customHeight="1" x14ac:dyDescent="0.2">
      <c r="A873" s="289" t="s">
        <v>1363</v>
      </c>
      <c r="B873" s="289" t="s">
        <v>1364</v>
      </c>
      <c r="C873" s="290" t="s">
        <v>1365</v>
      </c>
      <c r="D873" s="291" t="s">
        <v>1344</v>
      </c>
      <c r="E873" s="289">
        <v>1</v>
      </c>
      <c r="F873" s="289">
        <v>35</v>
      </c>
      <c r="G873" s="292">
        <v>46</v>
      </c>
      <c r="H873" s="339"/>
      <c r="I873" s="340"/>
    </row>
    <row r="874" spans="1:9" ht="14.1" customHeight="1" x14ac:dyDescent="0.2">
      <c r="A874" s="289" t="s">
        <v>1366</v>
      </c>
      <c r="B874" s="289" t="s">
        <v>1367</v>
      </c>
      <c r="C874" s="290" t="s">
        <v>1368</v>
      </c>
      <c r="D874" s="291" t="s">
        <v>1344</v>
      </c>
      <c r="E874" s="289">
        <v>1</v>
      </c>
      <c r="F874" s="289">
        <v>360</v>
      </c>
      <c r="G874" s="292">
        <v>414</v>
      </c>
      <c r="H874" s="339"/>
      <c r="I874" s="340"/>
    </row>
    <row r="875" spans="1:9" ht="14.1" customHeight="1" x14ac:dyDescent="0.2">
      <c r="A875" s="289" t="s">
        <v>1369</v>
      </c>
      <c r="B875" s="289" t="s">
        <v>1370</v>
      </c>
      <c r="C875" s="290" t="s">
        <v>1371</v>
      </c>
      <c r="D875" s="291" t="s">
        <v>1344</v>
      </c>
      <c r="E875" s="289">
        <v>1</v>
      </c>
      <c r="F875" s="289">
        <v>400</v>
      </c>
      <c r="G875" s="292">
        <v>465</v>
      </c>
      <c r="H875" s="339"/>
      <c r="I875" s="340"/>
    </row>
    <row r="876" spans="1:9" ht="14.1" customHeight="1" x14ac:dyDescent="0.2">
      <c r="A876" s="289" t="s">
        <v>1372</v>
      </c>
      <c r="B876" s="289" t="s">
        <v>1373</v>
      </c>
      <c r="C876" s="290" t="s">
        <v>1374</v>
      </c>
      <c r="D876" s="291" t="s">
        <v>1344</v>
      </c>
      <c r="E876" s="289">
        <v>1</v>
      </c>
      <c r="F876" s="289">
        <v>50</v>
      </c>
      <c r="G876" s="292">
        <v>66</v>
      </c>
      <c r="H876" s="339"/>
      <c r="I876" s="340"/>
    </row>
    <row r="877" spans="1:9" ht="14.1" customHeight="1" x14ac:dyDescent="0.2">
      <c r="A877" s="140" t="s">
        <v>1375</v>
      </c>
      <c r="B877" s="140" t="s">
        <v>1376</v>
      </c>
      <c r="C877" s="141" t="s">
        <v>1377</v>
      </c>
      <c r="D877" s="291" t="s">
        <v>1344</v>
      </c>
      <c r="E877" s="140">
        <v>1</v>
      </c>
      <c r="F877" s="140">
        <v>600</v>
      </c>
      <c r="G877" s="143">
        <v>675</v>
      </c>
      <c r="H877" s="339"/>
      <c r="I877" s="340"/>
    </row>
    <row r="878" spans="1:9" ht="14.1" customHeight="1" x14ac:dyDescent="0.2">
      <c r="A878" s="140" t="s">
        <v>1378</v>
      </c>
      <c r="B878" s="140" t="s">
        <v>1379</v>
      </c>
      <c r="C878" s="141" t="s">
        <v>1380</v>
      </c>
      <c r="D878" s="291" t="s">
        <v>1344</v>
      </c>
      <c r="E878" s="140">
        <v>1</v>
      </c>
      <c r="F878" s="140">
        <v>70</v>
      </c>
      <c r="G878" s="143">
        <v>95</v>
      </c>
      <c r="H878" s="339"/>
      <c r="I878" s="340"/>
    </row>
    <row r="879" spans="1:9" ht="14.1" customHeight="1" x14ac:dyDescent="0.2">
      <c r="A879" s="140" t="s">
        <v>1381</v>
      </c>
      <c r="B879" s="140" t="s">
        <v>1382</v>
      </c>
      <c r="C879" s="141" t="s">
        <v>1383</v>
      </c>
      <c r="D879" s="291" t="s">
        <v>1344</v>
      </c>
      <c r="E879" s="140">
        <v>1</v>
      </c>
      <c r="F879" s="140">
        <v>750</v>
      </c>
      <c r="G879" s="143">
        <v>835</v>
      </c>
      <c r="H879" s="339"/>
      <c r="I879" s="340"/>
    </row>
    <row r="880" spans="1:9" ht="14.1" customHeight="1" x14ac:dyDescent="0.2">
      <c r="A880" s="140"/>
      <c r="B880" s="140"/>
      <c r="C880" s="141"/>
      <c r="D880" s="291"/>
      <c r="E880" s="140"/>
      <c r="F880" s="140"/>
      <c r="G880" s="143"/>
      <c r="H880" s="339"/>
      <c r="I880" s="340"/>
    </row>
    <row r="881" spans="1:9" ht="14.1" customHeight="1" x14ac:dyDescent="0.2">
      <c r="A881" s="289"/>
      <c r="B881" s="289"/>
      <c r="C881" s="286" t="s">
        <v>1384</v>
      </c>
      <c r="D881" s="291"/>
      <c r="E881" s="289"/>
      <c r="F881" s="289"/>
      <c r="G881" s="292"/>
      <c r="H881" s="339"/>
      <c r="I881" s="340"/>
    </row>
    <row r="882" spans="1:9" ht="14.1" customHeight="1" x14ac:dyDescent="0.2">
      <c r="A882" s="289" t="s">
        <v>1385</v>
      </c>
      <c r="B882" s="289" t="s">
        <v>1386</v>
      </c>
      <c r="C882" s="290" t="s">
        <v>1387</v>
      </c>
      <c r="D882" s="291" t="s">
        <v>1344</v>
      </c>
      <c r="E882" s="289">
        <v>1</v>
      </c>
      <c r="F882" s="289">
        <v>100</v>
      </c>
      <c r="G882" s="292">
        <v>128</v>
      </c>
      <c r="H882" s="339"/>
      <c r="I882" s="340"/>
    </row>
    <row r="883" spans="1:9" ht="14.1" customHeight="1" x14ac:dyDescent="0.2">
      <c r="A883" s="289" t="s">
        <v>1388</v>
      </c>
      <c r="B883" s="289" t="s">
        <v>1389</v>
      </c>
      <c r="C883" s="290" t="s">
        <v>1390</v>
      </c>
      <c r="D883" s="291" t="s">
        <v>1344</v>
      </c>
      <c r="E883" s="289">
        <v>1</v>
      </c>
      <c r="F883" s="289">
        <v>1000</v>
      </c>
      <c r="G883" s="292">
        <v>1080</v>
      </c>
      <c r="H883" s="339"/>
      <c r="I883" s="340"/>
    </row>
    <row r="884" spans="1:9" ht="14.1" customHeight="1" x14ac:dyDescent="0.2">
      <c r="A884" s="289" t="s">
        <v>1391</v>
      </c>
      <c r="B884" s="289" t="s">
        <v>1392</v>
      </c>
      <c r="C884" s="290" t="s">
        <v>1393</v>
      </c>
      <c r="D884" s="291" t="s">
        <v>1344</v>
      </c>
      <c r="E884" s="289">
        <v>1</v>
      </c>
      <c r="F884" s="289">
        <v>150</v>
      </c>
      <c r="G884" s="292">
        <v>190</v>
      </c>
      <c r="H884" s="339"/>
      <c r="I884" s="340"/>
    </row>
    <row r="885" spans="1:9" ht="14.1" customHeight="1" x14ac:dyDescent="0.2">
      <c r="A885" s="289" t="s">
        <v>1394</v>
      </c>
      <c r="B885" s="289" t="s">
        <v>1395</v>
      </c>
      <c r="C885" s="290" t="s">
        <v>1396</v>
      </c>
      <c r="D885" s="291" t="s">
        <v>1344</v>
      </c>
      <c r="E885" s="289">
        <v>1</v>
      </c>
      <c r="F885" s="289">
        <v>1500</v>
      </c>
      <c r="G885" s="292">
        <v>1610</v>
      </c>
      <c r="H885" s="339"/>
      <c r="I885" s="340"/>
    </row>
    <row r="886" spans="1:9" ht="14.1" customHeight="1" x14ac:dyDescent="0.2">
      <c r="A886" s="140" t="s">
        <v>1397</v>
      </c>
      <c r="B886" s="140" t="s">
        <v>1398</v>
      </c>
      <c r="C886" s="141" t="s">
        <v>1399</v>
      </c>
      <c r="D886" s="291" t="s">
        <v>1344</v>
      </c>
      <c r="E886" s="140">
        <v>1</v>
      </c>
      <c r="F886" s="140">
        <v>175</v>
      </c>
      <c r="G886" s="143">
        <v>215</v>
      </c>
      <c r="H886" s="339"/>
      <c r="I886" s="340"/>
    </row>
    <row r="887" spans="1:9" ht="14.1" customHeight="1" x14ac:dyDescent="0.2">
      <c r="A887" s="289" t="s">
        <v>1400</v>
      </c>
      <c r="B887" s="289" t="s">
        <v>1401</v>
      </c>
      <c r="C887" s="290" t="s">
        <v>1402</v>
      </c>
      <c r="D887" s="291" t="s">
        <v>1344</v>
      </c>
      <c r="E887" s="289">
        <v>1</v>
      </c>
      <c r="F887" s="289">
        <v>1800</v>
      </c>
      <c r="G887" s="292">
        <v>1875</v>
      </c>
      <c r="H887" s="339"/>
      <c r="I887" s="340"/>
    </row>
    <row r="888" spans="1:9" ht="14.1" customHeight="1" x14ac:dyDescent="0.2">
      <c r="A888" s="289" t="s">
        <v>1403</v>
      </c>
      <c r="B888" s="289" t="s">
        <v>1404</v>
      </c>
      <c r="C888" s="290" t="s">
        <v>1405</v>
      </c>
      <c r="D888" s="291" t="s">
        <v>1344</v>
      </c>
      <c r="E888" s="289">
        <v>1</v>
      </c>
      <c r="F888" s="289">
        <v>200</v>
      </c>
      <c r="G888" s="292">
        <v>232</v>
      </c>
      <c r="H888" s="339"/>
      <c r="I888" s="340"/>
    </row>
    <row r="889" spans="1:9" ht="14.1" customHeight="1" x14ac:dyDescent="0.2">
      <c r="A889" s="289" t="s">
        <v>1406</v>
      </c>
      <c r="B889" s="289" t="s">
        <v>1407</v>
      </c>
      <c r="C889" s="290" t="s">
        <v>1408</v>
      </c>
      <c r="D889" s="291" t="s">
        <v>1344</v>
      </c>
      <c r="E889" s="289">
        <v>1</v>
      </c>
      <c r="F889" s="289">
        <v>250</v>
      </c>
      <c r="G889" s="292">
        <v>295</v>
      </c>
      <c r="H889" s="339"/>
      <c r="I889" s="340"/>
    </row>
    <row r="890" spans="1:9" ht="14.1" customHeight="1" x14ac:dyDescent="0.2">
      <c r="A890" s="289" t="s">
        <v>1409</v>
      </c>
      <c r="B890" s="289" t="s">
        <v>1410</v>
      </c>
      <c r="C890" s="290" t="s">
        <v>1411</v>
      </c>
      <c r="D890" s="291" t="s">
        <v>1344</v>
      </c>
      <c r="E890" s="289">
        <v>1</v>
      </c>
      <c r="F890" s="289">
        <v>32</v>
      </c>
      <c r="G890" s="292">
        <v>43</v>
      </c>
      <c r="H890" s="339"/>
      <c r="I890" s="340"/>
    </row>
    <row r="891" spans="1:9" ht="14.1" customHeight="1" x14ac:dyDescent="0.2">
      <c r="A891" s="289" t="s">
        <v>1412</v>
      </c>
      <c r="B891" s="289" t="s">
        <v>1413</v>
      </c>
      <c r="C891" s="290" t="s">
        <v>1414</v>
      </c>
      <c r="D891" s="291" t="s">
        <v>1344</v>
      </c>
      <c r="E891" s="289">
        <v>1</v>
      </c>
      <c r="F891" s="289">
        <v>300</v>
      </c>
      <c r="G891" s="292">
        <v>342</v>
      </c>
      <c r="H891" s="339"/>
      <c r="I891" s="340"/>
    </row>
    <row r="892" spans="1:9" ht="14.1" customHeight="1" x14ac:dyDescent="0.2">
      <c r="A892" s="289" t="s">
        <v>1415</v>
      </c>
      <c r="B892" s="289" t="s">
        <v>1416</v>
      </c>
      <c r="C892" s="290" t="s">
        <v>1417</v>
      </c>
      <c r="D892" s="291" t="s">
        <v>1344</v>
      </c>
      <c r="E892" s="289">
        <v>1</v>
      </c>
      <c r="F892" s="289">
        <v>320</v>
      </c>
      <c r="G892" s="292">
        <v>365</v>
      </c>
      <c r="H892" s="339"/>
      <c r="I892" s="340"/>
    </row>
    <row r="893" spans="1:9" ht="14.1" customHeight="1" x14ac:dyDescent="0.2">
      <c r="A893" s="289" t="s">
        <v>1418</v>
      </c>
      <c r="B893" s="289" t="s">
        <v>1419</v>
      </c>
      <c r="C893" s="290" t="s">
        <v>1420</v>
      </c>
      <c r="D893" s="291" t="s">
        <v>1344</v>
      </c>
      <c r="E893" s="289">
        <v>1</v>
      </c>
      <c r="F893" s="289">
        <v>350</v>
      </c>
      <c r="G893" s="292">
        <v>400</v>
      </c>
      <c r="H893" s="339"/>
      <c r="I893" s="340"/>
    </row>
    <row r="894" spans="1:9" ht="14.1" customHeight="1" x14ac:dyDescent="0.2">
      <c r="A894" s="289" t="s">
        <v>1421</v>
      </c>
      <c r="B894" s="289" t="s">
        <v>1422</v>
      </c>
      <c r="C894" s="290" t="s">
        <v>1423</v>
      </c>
      <c r="D894" s="291" t="s">
        <v>1344</v>
      </c>
      <c r="E894" s="289">
        <v>1</v>
      </c>
      <c r="F894" s="289">
        <v>360</v>
      </c>
      <c r="G894" s="292">
        <v>430</v>
      </c>
      <c r="H894" s="339"/>
      <c r="I894" s="340"/>
    </row>
    <row r="895" spans="1:9" ht="14.1" customHeight="1" x14ac:dyDescent="0.2">
      <c r="A895" s="289" t="s">
        <v>1424</v>
      </c>
      <c r="B895" s="289" t="s">
        <v>1425</v>
      </c>
      <c r="C895" s="290" t="s">
        <v>1426</v>
      </c>
      <c r="D895" s="291" t="s">
        <v>1344</v>
      </c>
      <c r="E895" s="289">
        <v>1</v>
      </c>
      <c r="F895" s="289">
        <v>400</v>
      </c>
      <c r="G895" s="292">
        <v>458</v>
      </c>
      <c r="H895" s="339"/>
      <c r="I895" s="340"/>
    </row>
    <row r="896" spans="1:9" ht="14.1" customHeight="1" x14ac:dyDescent="0.2">
      <c r="A896" s="289" t="s">
        <v>1427</v>
      </c>
      <c r="B896" s="289" t="s">
        <v>1425</v>
      </c>
      <c r="C896" s="290" t="s">
        <v>1428</v>
      </c>
      <c r="D896" s="291" t="s">
        <v>1344</v>
      </c>
      <c r="E896" s="289">
        <v>2</v>
      </c>
      <c r="F896" s="289">
        <v>400</v>
      </c>
      <c r="G896" s="292">
        <v>916</v>
      </c>
      <c r="H896" s="339"/>
      <c r="I896" s="340"/>
    </row>
    <row r="897" spans="1:9" ht="14.1" customHeight="1" x14ac:dyDescent="0.2">
      <c r="A897" s="289" t="s">
        <v>1429</v>
      </c>
      <c r="B897" s="289" t="s">
        <v>1430</v>
      </c>
      <c r="C897" s="290" t="s">
        <v>1431</v>
      </c>
      <c r="D897" s="291" t="s">
        <v>1344</v>
      </c>
      <c r="E897" s="289">
        <v>1</v>
      </c>
      <c r="F897" s="289">
        <v>450</v>
      </c>
      <c r="G897" s="292">
        <v>508</v>
      </c>
      <c r="H897" s="339"/>
      <c r="I897" s="340"/>
    </row>
    <row r="898" spans="1:9" ht="14.1" customHeight="1" x14ac:dyDescent="0.2">
      <c r="A898" s="289" t="s">
        <v>1432</v>
      </c>
      <c r="B898" s="289" t="s">
        <v>1433</v>
      </c>
      <c r="C898" s="290" t="s">
        <v>1434</v>
      </c>
      <c r="D898" s="291" t="s">
        <v>1344</v>
      </c>
      <c r="E898" s="289">
        <v>1</v>
      </c>
      <c r="F898" s="289">
        <v>35</v>
      </c>
      <c r="G898" s="292">
        <v>44</v>
      </c>
      <c r="H898" s="339"/>
      <c r="I898" s="340"/>
    </row>
    <row r="899" spans="1:9" ht="14.1" customHeight="1" x14ac:dyDescent="0.2">
      <c r="A899" s="289" t="s">
        <v>1435</v>
      </c>
      <c r="B899" s="289" t="s">
        <v>1436</v>
      </c>
      <c r="C899" s="290" t="s">
        <v>1437</v>
      </c>
      <c r="D899" s="291" t="s">
        <v>1344</v>
      </c>
      <c r="E899" s="289">
        <v>1</v>
      </c>
      <c r="F899" s="289">
        <v>50</v>
      </c>
      <c r="G899" s="292">
        <v>72</v>
      </c>
      <c r="H899" s="339"/>
      <c r="I899" s="340"/>
    </row>
    <row r="900" spans="1:9" ht="14.1" customHeight="1" x14ac:dyDescent="0.2">
      <c r="A900" s="289" t="s">
        <v>1438</v>
      </c>
      <c r="B900" s="289" t="s">
        <v>1439</v>
      </c>
      <c r="C900" s="290" t="s">
        <v>1440</v>
      </c>
      <c r="D900" s="291" t="s">
        <v>1344</v>
      </c>
      <c r="E900" s="289">
        <v>1</v>
      </c>
      <c r="F900" s="289">
        <v>70</v>
      </c>
      <c r="G900" s="292">
        <v>95</v>
      </c>
      <c r="H900" s="339"/>
      <c r="I900" s="340"/>
    </row>
    <row r="901" spans="1:9" ht="14.1" customHeight="1" x14ac:dyDescent="0.2">
      <c r="A901" s="289" t="s">
        <v>1441</v>
      </c>
      <c r="B901" s="289" t="s">
        <v>1442</v>
      </c>
      <c r="C901" s="290" t="s">
        <v>1443</v>
      </c>
      <c r="D901" s="291" t="s">
        <v>1344</v>
      </c>
      <c r="E901" s="289">
        <v>1</v>
      </c>
      <c r="F901" s="289">
        <v>750</v>
      </c>
      <c r="G901" s="292">
        <v>850</v>
      </c>
      <c r="H901" s="339"/>
      <c r="I901" s="340"/>
    </row>
    <row r="902" spans="1:9" ht="14.1" customHeight="1" x14ac:dyDescent="0.2">
      <c r="A902" s="289" t="s">
        <v>1444</v>
      </c>
      <c r="B902" s="289" t="s">
        <v>1445</v>
      </c>
      <c r="C902" s="290" t="s">
        <v>1446</v>
      </c>
      <c r="D902" s="291" t="s">
        <v>1447</v>
      </c>
      <c r="E902" s="289">
        <v>1</v>
      </c>
      <c r="F902" s="289">
        <v>100</v>
      </c>
      <c r="G902" s="292">
        <v>118</v>
      </c>
      <c r="H902" s="339"/>
      <c r="I902" s="340"/>
    </row>
    <row r="903" spans="1:9" ht="14.1" customHeight="1" x14ac:dyDescent="0.2">
      <c r="A903" s="289" t="s">
        <v>1448</v>
      </c>
      <c r="B903" s="289" t="s">
        <v>1449</v>
      </c>
      <c r="C903" s="290" t="s">
        <v>1450</v>
      </c>
      <c r="D903" s="291" t="s">
        <v>1447</v>
      </c>
      <c r="E903" s="289">
        <v>1</v>
      </c>
      <c r="F903" s="289">
        <v>150</v>
      </c>
      <c r="G903" s="292">
        <v>170</v>
      </c>
      <c r="H903" s="339"/>
      <c r="I903" s="340"/>
    </row>
    <row r="904" spans="1:9" ht="14.1" customHeight="1" x14ac:dyDescent="0.2">
      <c r="A904" s="289" t="s">
        <v>1451</v>
      </c>
      <c r="B904" s="289" t="s">
        <v>1452</v>
      </c>
      <c r="C904" s="290" t="s">
        <v>1453</v>
      </c>
      <c r="D904" s="291" t="s">
        <v>1447</v>
      </c>
      <c r="E904" s="289">
        <v>1</v>
      </c>
      <c r="F904" s="289">
        <v>175</v>
      </c>
      <c r="G904" s="292">
        <v>194</v>
      </c>
      <c r="H904" s="339"/>
      <c r="I904" s="340"/>
    </row>
    <row r="905" spans="1:9" ht="14.1" customHeight="1" x14ac:dyDescent="0.2">
      <c r="A905" s="289" t="s">
        <v>1454</v>
      </c>
      <c r="B905" s="289" t="s">
        <v>1455</v>
      </c>
      <c r="C905" s="290" t="s">
        <v>1456</v>
      </c>
      <c r="D905" s="291" t="s">
        <v>1447</v>
      </c>
      <c r="E905" s="289">
        <v>1</v>
      </c>
      <c r="F905" s="289">
        <v>200</v>
      </c>
      <c r="G905" s="292">
        <v>219</v>
      </c>
      <c r="H905" s="339"/>
      <c r="I905" s="340"/>
    </row>
    <row r="906" spans="1:9" ht="14.1" customHeight="1" x14ac:dyDescent="0.2">
      <c r="A906" s="289" t="s">
        <v>1457</v>
      </c>
      <c r="B906" s="289" t="s">
        <v>1458</v>
      </c>
      <c r="C906" s="290" t="s">
        <v>1459</v>
      </c>
      <c r="D906" s="291" t="s">
        <v>1447</v>
      </c>
      <c r="E906" s="289">
        <v>1</v>
      </c>
      <c r="F906" s="289">
        <v>250</v>
      </c>
      <c r="G906" s="292">
        <v>275</v>
      </c>
      <c r="H906" s="339"/>
      <c r="I906" s="340"/>
    </row>
    <row r="907" spans="1:9" ht="14.1" customHeight="1" x14ac:dyDescent="0.2">
      <c r="A907" s="289" t="s">
        <v>1460</v>
      </c>
      <c r="B907" s="289" t="s">
        <v>1461</v>
      </c>
      <c r="C907" s="290" t="s">
        <v>1462</v>
      </c>
      <c r="D907" s="291" t="s">
        <v>1447</v>
      </c>
      <c r="E907" s="289">
        <v>1</v>
      </c>
      <c r="F907" s="289">
        <v>300</v>
      </c>
      <c r="G907" s="292">
        <v>324</v>
      </c>
      <c r="H907" s="339"/>
      <c r="I907" s="340"/>
    </row>
    <row r="908" spans="1:9" ht="14.1" customHeight="1" x14ac:dyDescent="0.2">
      <c r="A908" s="289" t="s">
        <v>1463</v>
      </c>
      <c r="B908" s="289" t="s">
        <v>1464</v>
      </c>
      <c r="C908" s="290" t="s">
        <v>1465</v>
      </c>
      <c r="D908" s="291" t="s">
        <v>1447</v>
      </c>
      <c r="E908" s="289">
        <v>1</v>
      </c>
      <c r="F908" s="289">
        <v>320</v>
      </c>
      <c r="G908" s="292">
        <v>349</v>
      </c>
      <c r="H908" s="339"/>
      <c r="I908" s="340"/>
    </row>
    <row r="909" spans="1:9" ht="14.1" customHeight="1" x14ac:dyDescent="0.2">
      <c r="A909" s="289" t="s">
        <v>1466</v>
      </c>
      <c r="B909" s="289" t="s">
        <v>1467</v>
      </c>
      <c r="C909" s="290" t="s">
        <v>1468</v>
      </c>
      <c r="D909" s="291" t="s">
        <v>1447</v>
      </c>
      <c r="E909" s="289">
        <v>1</v>
      </c>
      <c r="F909" s="289">
        <v>350</v>
      </c>
      <c r="G909" s="292">
        <v>380</v>
      </c>
      <c r="H909" s="339"/>
      <c r="I909" s="340"/>
    </row>
    <row r="910" spans="1:9" ht="14.1" customHeight="1" x14ac:dyDescent="0.2">
      <c r="A910" s="289" t="s">
        <v>1469</v>
      </c>
      <c r="B910" s="289" t="s">
        <v>1470</v>
      </c>
      <c r="C910" s="290" t="s">
        <v>1471</v>
      </c>
      <c r="D910" s="291" t="s">
        <v>1447</v>
      </c>
      <c r="E910" s="289">
        <v>1</v>
      </c>
      <c r="F910" s="289">
        <v>400</v>
      </c>
      <c r="G910" s="292">
        <v>435</v>
      </c>
      <c r="H910" s="339"/>
      <c r="I910" s="340"/>
    </row>
    <row r="911" spans="1:9" ht="14.1" customHeight="1" x14ac:dyDescent="0.2">
      <c r="A911" s="289" t="s">
        <v>1472</v>
      </c>
      <c r="B911" s="289" t="s">
        <v>1473</v>
      </c>
      <c r="C911" s="290" t="s">
        <v>1474</v>
      </c>
      <c r="D911" s="291" t="s">
        <v>1447</v>
      </c>
      <c r="E911" s="289">
        <v>1</v>
      </c>
      <c r="F911" s="289">
        <v>450</v>
      </c>
      <c r="G911" s="292">
        <v>485</v>
      </c>
      <c r="H911" s="339"/>
      <c r="I911" s="340"/>
    </row>
    <row r="912" spans="1:9" ht="14.1" customHeight="1" x14ac:dyDescent="0.2">
      <c r="A912" s="289" t="s">
        <v>1475</v>
      </c>
      <c r="B912" s="289" t="s">
        <v>1476</v>
      </c>
      <c r="C912" s="290" t="s">
        <v>1477</v>
      </c>
      <c r="D912" s="291" t="s">
        <v>1447</v>
      </c>
      <c r="E912" s="289">
        <v>1</v>
      </c>
      <c r="F912" s="289">
        <v>750</v>
      </c>
      <c r="G912" s="292">
        <v>805</v>
      </c>
      <c r="H912" s="339"/>
      <c r="I912" s="340"/>
    </row>
    <row r="913" spans="1:9" ht="14.1" customHeight="1" x14ac:dyDescent="0.2">
      <c r="A913" s="289" t="s">
        <v>1478</v>
      </c>
      <c r="B913" s="289" t="s">
        <v>1445</v>
      </c>
      <c r="C913" s="290" t="s">
        <v>1479</v>
      </c>
      <c r="D913" s="291" t="s">
        <v>1480</v>
      </c>
      <c r="E913" s="289">
        <v>1</v>
      </c>
      <c r="F913" s="289">
        <v>100</v>
      </c>
      <c r="G913" s="292">
        <v>128</v>
      </c>
      <c r="H913" s="339"/>
      <c r="I913" s="340"/>
    </row>
    <row r="914" spans="1:9" ht="14.1" customHeight="1" x14ac:dyDescent="0.2">
      <c r="A914" s="289" t="s">
        <v>1481</v>
      </c>
      <c r="B914" s="289" t="s">
        <v>1482</v>
      </c>
      <c r="C914" s="290" t="s">
        <v>1483</v>
      </c>
      <c r="D914" s="291" t="s">
        <v>1480</v>
      </c>
      <c r="E914" s="289">
        <v>1</v>
      </c>
      <c r="F914" s="289">
        <v>1000</v>
      </c>
      <c r="G914" s="292">
        <v>1080</v>
      </c>
      <c r="H914" s="339"/>
      <c r="I914" s="340"/>
    </row>
    <row r="915" spans="1:9" ht="14.1" customHeight="1" x14ac:dyDescent="0.2">
      <c r="A915" s="289" t="s">
        <v>1484</v>
      </c>
      <c r="B915" s="289" t="s">
        <v>1449</v>
      </c>
      <c r="C915" s="290" t="s">
        <v>1485</v>
      </c>
      <c r="D915" s="291" t="s">
        <v>1480</v>
      </c>
      <c r="E915" s="289">
        <v>1</v>
      </c>
      <c r="F915" s="289">
        <v>150</v>
      </c>
      <c r="G915" s="292">
        <v>190</v>
      </c>
      <c r="H915" s="339"/>
      <c r="I915" s="340"/>
    </row>
    <row r="916" spans="1:9" ht="14.1" customHeight="1" x14ac:dyDescent="0.2">
      <c r="A916" s="289" t="s">
        <v>1486</v>
      </c>
      <c r="B916" s="289" t="s">
        <v>1452</v>
      </c>
      <c r="C916" s="290" t="s">
        <v>1487</v>
      </c>
      <c r="D916" s="291" t="s">
        <v>1480</v>
      </c>
      <c r="E916" s="289">
        <v>1</v>
      </c>
      <c r="F916" s="289">
        <v>175</v>
      </c>
      <c r="G916" s="292">
        <v>208</v>
      </c>
      <c r="H916" s="339"/>
      <c r="I916" s="340"/>
    </row>
    <row r="917" spans="1:9" ht="14.1" customHeight="1" x14ac:dyDescent="0.2">
      <c r="A917" s="289" t="s">
        <v>1488</v>
      </c>
      <c r="B917" s="289" t="s">
        <v>1455</v>
      </c>
      <c r="C917" s="290" t="s">
        <v>1489</v>
      </c>
      <c r="D917" s="291" t="s">
        <v>1480</v>
      </c>
      <c r="E917" s="289">
        <v>1</v>
      </c>
      <c r="F917" s="289">
        <v>200</v>
      </c>
      <c r="G917" s="292">
        <v>232</v>
      </c>
      <c r="H917" s="339"/>
      <c r="I917" s="340"/>
    </row>
    <row r="918" spans="1:9" ht="14.1" customHeight="1" x14ac:dyDescent="0.2">
      <c r="A918" s="289" t="s">
        <v>1490</v>
      </c>
      <c r="B918" s="289" t="s">
        <v>1458</v>
      </c>
      <c r="C918" s="290" t="s">
        <v>1491</v>
      </c>
      <c r="D918" s="291" t="s">
        <v>1480</v>
      </c>
      <c r="E918" s="289">
        <v>1</v>
      </c>
      <c r="F918" s="289">
        <v>250</v>
      </c>
      <c r="G918" s="292">
        <v>288</v>
      </c>
      <c r="H918" s="339"/>
      <c r="I918" s="340"/>
    </row>
    <row r="919" spans="1:9" ht="14.1" customHeight="1" x14ac:dyDescent="0.2">
      <c r="A919" s="289" t="s">
        <v>1492</v>
      </c>
      <c r="B919" s="289" t="s">
        <v>1461</v>
      </c>
      <c r="C919" s="290" t="s">
        <v>1493</v>
      </c>
      <c r="D919" s="291" t="s">
        <v>1480</v>
      </c>
      <c r="E919" s="289">
        <v>1</v>
      </c>
      <c r="F919" s="289">
        <v>300</v>
      </c>
      <c r="G919" s="292">
        <v>342</v>
      </c>
      <c r="H919" s="339"/>
      <c r="I919" s="340"/>
    </row>
    <row r="920" spans="1:9" ht="14.1" customHeight="1" x14ac:dyDescent="0.2">
      <c r="A920" s="289" t="s">
        <v>1494</v>
      </c>
      <c r="B920" s="289" t="s">
        <v>1464</v>
      </c>
      <c r="C920" s="290" t="s">
        <v>1495</v>
      </c>
      <c r="D920" s="291" t="s">
        <v>1480</v>
      </c>
      <c r="E920" s="289">
        <v>1</v>
      </c>
      <c r="F920" s="289">
        <v>320</v>
      </c>
      <c r="G920" s="292">
        <v>368</v>
      </c>
      <c r="H920" s="339"/>
      <c r="I920" s="340"/>
    </row>
    <row r="921" spans="1:9" ht="14.1" customHeight="1" x14ac:dyDescent="0.2">
      <c r="A921" s="289" t="s">
        <v>1496</v>
      </c>
      <c r="B921" s="289" t="s">
        <v>1467</v>
      </c>
      <c r="C921" s="290" t="s">
        <v>1497</v>
      </c>
      <c r="D921" s="291" t="s">
        <v>1480</v>
      </c>
      <c r="E921" s="289">
        <v>1</v>
      </c>
      <c r="F921" s="289">
        <v>350</v>
      </c>
      <c r="G921" s="292">
        <v>400</v>
      </c>
      <c r="H921" s="339"/>
      <c r="I921" s="340"/>
    </row>
    <row r="922" spans="1:9" ht="14.1" customHeight="1" x14ac:dyDescent="0.2">
      <c r="A922" s="289" t="s">
        <v>1498</v>
      </c>
      <c r="B922" s="289" t="s">
        <v>1470</v>
      </c>
      <c r="C922" s="290" t="s">
        <v>1499</v>
      </c>
      <c r="D922" s="291" t="s">
        <v>1480</v>
      </c>
      <c r="E922" s="289">
        <v>1</v>
      </c>
      <c r="F922" s="289">
        <v>400</v>
      </c>
      <c r="G922" s="292">
        <v>450</v>
      </c>
      <c r="H922" s="339"/>
      <c r="I922" s="340"/>
    </row>
    <row r="923" spans="1:9" ht="14.1" customHeight="1" x14ac:dyDescent="0.2">
      <c r="A923" s="289" t="s">
        <v>1500</v>
      </c>
      <c r="B923" s="289" t="s">
        <v>1473</v>
      </c>
      <c r="C923" s="290" t="s">
        <v>1501</v>
      </c>
      <c r="D923" s="291" t="s">
        <v>1480</v>
      </c>
      <c r="E923" s="289">
        <v>1</v>
      </c>
      <c r="F923" s="289">
        <v>450</v>
      </c>
      <c r="G923" s="292">
        <v>506</v>
      </c>
      <c r="H923" s="339"/>
      <c r="I923" s="340"/>
    </row>
    <row r="924" spans="1:9" ht="14.1" customHeight="1" x14ac:dyDescent="0.2">
      <c r="A924" s="289" t="s">
        <v>1502</v>
      </c>
      <c r="B924" s="289" t="s">
        <v>1476</v>
      </c>
      <c r="C924" s="290" t="s">
        <v>1503</v>
      </c>
      <c r="D924" s="291" t="s">
        <v>1480</v>
      </c>
      <c r="E924" s="289">
        <v>1</v>
      </c>
      <c r="F924" s="289">
        <v>750</v>
      </c>
      <c r="G924" s="292">
        <v>815</v>
      </c>
      <c r="H924" s="339"/>
      <c r="I924" s="340"/>
    </row>
    <row r="925" spans="1:9" ht="14.1" customHeight="1" x14ac:dyDescent="0.2">
      <c r="A925" s="289"/>
      <c r="B925" s="289"/>
      <c r="C925" s="290"/>
      <c r="D925" s="291"/>
      <c r="E925" s="289"/>
      <c r="F925" s="289"/>
      <c r="G925" s="292"/>
      <c r="H925" s="339"/>
      <c r="I925" s="340"/>
    </row>
    <row r="926" spans="1:9" ht="14.1" customHeight="1" x14ac:dyDescent="0.2">
      <c r="A926" s="289"/>
      <c r="B926" s="289"/>
      <c r="C926" s="286" t="s">
        <v>1504</v>
      </c>
      <c r="D926" s="291"/>
      <c r="E926" s="289"/>
      <c r="F926" s="289"/>
      <c r="G926" s="292"/>
      <c r="H926" s="339"/>
      <c r="I926" s="340"/>
    </row>
    <row r="927" spans="1:9" ht="14.1" customHeight="1" x14ac:dyDescent="0.2">
      <c r="A927" s="289" t="s">
        <v>1505</v>
      </c>
      <c r="B927" s="289" t="s">
        <v>1506</v>
      </c>
      <c r="C927" s="290" t="s">
        <v>1507</v>
      </c>
      <c r="D927" s="291" t="s">
        <v>1344</v>
      </c>
      <c r="E927" s="289">
        <v>1</v>
      </c>
      <c r="F927" s="289">
        <v>100</v>
      </c>
      <c r="G927" s="292">
        <v>125</v>
      </c>
      <c r="H927" s="339"/>
      <c r="I927" s="340"/>
    </row>
    <row r="928" spans="1:9" ht="14.1" customHeight="1" x14ac:dyDescent="0.2">
      <c r="A928" s="289" t="s">
        <v>1508</v>
      </c>
      <c r="B928" s="289" t="s">
        <v>1509</v>
      </c>
      <c r="C928" s="290" t="s">
        <v>1510</v>
      </c>
      <c r="D928" s="291" t="s">
        <v>1344</v>
      </c>
      <c r="E928" s="289">
        <v>1</v>
      </c>
      <c r="F928" s="289">
        <v>1000</v>
      </c>
      <c r="G928" s="292">
        <v>1075</v>
      </c>
      <c r="H928" s="339"/>
      <c r="I928" s="340"/>
    </row>
    <row r="929" spans="1:9" ht="14.1" customHeight="1" x14ac:dyDescent="0.2">
      <c r="A929" s="289" t="s">
        <v>1511</v>
      </c>
      <c r="B929" s="289" t="s">
        <v>1512</v>
      </c>
      <c r="C929" s="290" t="s">
        <v>1513</v>
      </c>
      <c r="D929" s="291" t="s">
        <v>1344</v>
      </c>
      <c r="E929" s="289">
        <v>1</v>
      </c>
      <c r="F929" s="289">
        <v>175</v>
      </c>
      <c r="G929" s="292">
        <v>205</v>
      </c>
      <c r="H929" s="339"/>
      <c r="I929" s="340"/>
    </row>
    <row r="930" spans="1:9" ht="14.1" customHeight="1" x14ac:dyDescent="0.2">
      <c r="A930" s="289" t="s">
        <v>1514</v>
      </c>
      <c r="B930" s="289" t="s">
        <v>1515</v>
      </c>
      <c r="C930" s="290" t="s">
        <v>1516</v>
      </c>
      <c r="D930" s="291" t="s">
        <v>1344</v>
      </c>
      <c r="E930" s="289">
        <v>1</v>
      </c>
      <c r="F930" s="289">
        <v>250</v>
      </c>
      <c r="G930" s="292">
        <v>290</v>
      </c>
      <c r="H930" s="339"/>
      <c r="I930" s="340"/>
    </row>
    <row r="931" spans="1:9" ht="14.1" customHeight="1" x14ac:dyDescent="0.2">
      <c r="A931" s="289" t="s">
        <v>1517</v>
      </c>
      <c r="B931" s="289" t="s">
        <v>1518</v>
      </c>
      <c r="C931" s="290" t="s">
        <v>1519</v>
      </c>
      <c r="D931" s="291" t="s">
        <v>1344</v>
      </c>
      <c r="E931" s="289">
        <v>1</v>
      </c>
      <c r="F931" s="289">
        <v>40</v>
      </c>
      <c r="G931" s="292">
        <v>50</v>
      </c>
      <c r="H931" s="339"/>
      <c r="I931" s="340"/>
    </row>
    <row r="932" spans="1:9" ht="14.1" customHeight="1" x14ac:dyDescent="0.2">
      <c r="A932" s="289" t="s">
        <v>1520</v>
      </c>
      <c r="B932" s="289" t="s">
        <v>1521</v>
      </c>
      <c r="C932" s="290" t="s">
        <v>1522</v>
      </c>
      <c r="D932" s="291" t="s">
        <v>1344</v>
      </c>
      <c r="E932" s="289">
        <v>1</v>
      </c>
      <c r="F932" s="289">
        <v>400</v>
      </c>
      <c r="G932" s="292">
        <v>455</v>
      </c>
      <c r="H932" s="339"/>
      <c r="I932" s="340"/>
    </row>
    <row r="933" spans="1:9" ht="14.1" customHeight="1" x14ac:dyDescent="0.2">
      <c r="A933" s="289" t="s">
        <v>1523</v>
      </c>
      <c r="B933" s="289" t="s">
        <v>1521</v>
      </c>
      <c r="C933" s="290" t="s">
        <v>1524</v>
      </c>
      <c r="D933" s="291" t="s">
        <v>1344</v>
      </c>
      <c r="E933" s="289">
        <v>2</v>
      </c>
      <c r="F933" s="289">
        <v>400</v>
      </c>
      <c r="G933" s="292">
        <v>910</v>
      </c>
      <c r="H933" s="339"/>
      <c r="I933" s="340"/>
    </row>
    <row r="934" spans="1:9" ht="14.1" customHeight="1" x14ac:dyDescent="0.2">
      <c r="A934" s="289" t="s">
        <v>1525</v>
      </c>
      <c r="B934" s="289" t="s">
        <v>1526</v>
      </c>
      <c r="C934" s="290" t="s">
        <v>1527</v>
      </c>
      <c r="D934" s="291" t="s">
        <v>1344</v>
      </c>
      <c r="E934" s="289">
        <v>1</v>
      </c>
      <c r="F934" s="289">
        <v>50</v>
      </c>
      <c r="G934" s="292">
        <v>74</v>
      </c>
      <c r="H934" s="339"/>
      <c r="I934" s="340"/>
    </row>
    <row r="935" spans="1:9" ht="14.1" customHeight="1" x14ac:dyDescent="0.2">
      <c r="A935" s="289" t="s">
        <v>1528</v>
      </c>
      <c r="B935" s="289" t="s">
        <v>1529</v>
      </c>
      <c r="C935" s="290" t="s">
        <v>1530</v>
      </c>
      <c r="D935" s="291" t="s">
        <v>1344</v>
      </c>
      <c r="E935" s="289">
        <v>1</v>
      </c>
      <c r="F935" s="289">
        <v>700</v>
      </c>
      <c r="G935" s="292">
        <v>780</v>
      </c>
      <c r="H935" s="339"/>
      <c r="I935" s="340"/>
    </row>
    <row r="936" spans="1:9" ht="14.1" customHeight="1" x14ac:dyDescent="0.2">
      <c r="A936" s="289" t="s">
        <v>1531</v>
      </c>
      <c r="B936" s="289" t="s">
        <v>1532</v>
      </c>
      <c r="C936" s="290" t="s">
        <v>1533</v>
      </c>
      <c r="D936" s="291" t="s">
        <v>1344</v>
      </c>
      <c r="E936" s="289">
        <v>1</v>
      </c>
      <c r="F936" s="289">
        <v>75</v>
      </c>
      <c r="G936" s="292">
        <v>93</v>
      </c>
      <c r="H936" s="339"/>
      <c r="I936" s="340"/>
    </row>
    <row r="937" spans="1:9" ht="14.1" customHeight="1" x14ac:dyDescent="0.2">
      <c r="A937" s="289"/>
      <c r="B937" s="289"/>
      <c r="C937" s="290"/>
      <c r="D937" s="291"/>
      <c r="E937" s="289"/>
      <c r="F937" s="289"/>
      <c r="G937" s="292"/>
      <c r="H937" s="339"/>
      <c r="I937" s="340"/>
    </row>
    <row r="938" spans="1:9" ht="14.1" customHeight="1" x14ac:dyDescent="0.2">
      <c r="A938" s="289"/>
      <c r="B938" s="289"/>
      <c r="C938" s="286" t="s">
        <v>2053</v>
      </c>
      <c r="D938" s="291"/>
      <c r="E938" s="289"/>
      <c r="F938" s="289"/>
      <c r="G938" s="292"/>
      <c r="H938" s="339"/>
      <c r="I938" s="340"/>
    </row>
    <row r="939" spans="1:9" ht="14.1" customHeight="1" x14ac:dyDescent="0.2">
      <c r="A939" s="289" t="s">
        <v>2054</v>
      </c>
      <c r="B939" s="289" t="s">
        <v>2054</v>
      </c>
      <c r="C939" s="290" t="s">
        <v>2054</v>
      </c>
      <c r="D939" s="291" t="s">
        <v>2054</v>
      </c>
      <c r="E939" s="289" t="s">
        <v>2054</v>
      </c>
      <c r="F939" s="289" t="s">
        <v>2054</v>
      </c>
      <c r="G939" s="292" t="s">
        <v>2054</v>
      </c>
      <c r="H939" s="339"/>
      <c r="I939" s="340"/>
    </row>
    <row r="940" spans="1:9" ht="14.1" customHeight="1" x14ac:dyDescent="0.2">
      <c r="A940" s="289" t="s">
        <v>1536</v>
      </c>
      <c r="B940" s="289" t="s">
        <v>332</v>
      </c>
      <c r="C940" s="145" t="s">
        <v>1537</v>
      </c>
      <c r="D940" s="291"/>
      <c r="E940" s="289">
        <v>0</v>
      </c>
      <c r="F940" s="289">
        <v>0</v>
      </c>
      <c r="G940" s="292">
        <v>0</v>
      </c>
      <c r="H940" s="339"/>
      <c r="I940" s="340"/>
    </row>
    <row r="941" spans="1:9" ht="14.1" customHeight="1" x14ac:dyDescent="0.2">
      <c r="A941" s="289" t="s">
        <v>1534</v>
      </c>
      <c r="B941" s="289" t="s">
        <v>332</v>
      </c>
      <c r="C941" s="145" t="s">
        <v>1535</v>
      </c>
      <c r="D941" s="291"/>
      <c r="E941" s="289">
        <v>0</v>
      </c>
      <c r="F941" s="289">
        <v>0</v>
      </c>
      <c r="G941" s="292">
        <v>0</v>
      </c>
      <c r="H941" s="339"/>
      <c r="I941" s="340"/>
    </row>
    <row r="942" spans="1:9" ht="14.1" customHeight="1" x14ac:dyDescent="0.2">
      <c r="A942" s="289"/>
      <c r="B942" s="289"/>
      <c r="C942" s="145"/>
      <c r="D942" s="291"/>
      <c r="E942" s="289"/>
      <c r="F942" s="289"/>
      <c r="G942" s="292"/>
      <c r="H942" s="339"/>
      <c r="I942" s="340"/>
    </row>
    <row r="943" spans="1:9" ht="14.1" customHeight="1" x14ac:dyDescent="0.2">
      <c r="A943" s="23"/>
      <c r="B943" s="23"/>
      <c r="C943" s="24" t="s">
        <v>2055</v>
      </c>
      <c r="D943" s="25"/>
      <c r="E943" s="23"/>
      <c r="F943" s="23"/>
      <c r="G943" s="26"/>
      <c r="H943" s="339"/>
      <c r="I943" s="340"/>
    </row>
    <row r="944" spans="1:9" ht="14.1" customHeight="1" x14ac:dyDescent="0.2">
      <c r="A944" s="2" t="s">
        <v>818</v>
      </c>
      <c r="B944" s="2"/>
      <c r="C944" s="358" t="s">
        <v>1538</v>
      </c>
      <c r="D944" s="359"/>
      <c r="E944" s="2"/>
      <c r="F944" s="2"/>
      <c r="G944" s="360" t="s">
        <v>1538</v>
      </c>
      <c r="H944" s="339"/>
      <c r="I944" s="340"/>
    </row>
    <row r="945" spans="1:9" ht="14.1" customHeight="1" x14ac:dyDescent="0.2">
      <c r="A945" s="2" t="s">
        <v>819</v>
      </c>
      <c r="B945" s="2"/>
      <c r="C945" s="358" t="s">
        <v>1538</v>
      </c>
      <c r="D945" s="359"/>
      <c r="E945" s="2"/>
      <c r="F945" s="2"/>
      <c r="G945" s="360" t="s">
        <v>1538</v>
      </c>
      <c r="H945" s="339"/>
      <c r="I945" s="340"/>
    </row>
    <row r="946" spans="1:9" ht="14.1" customHeight="1" x14ac:dyDescent="0.2">
      <c r="A946" s="2" t="s">
        <v>820</v>
      </c>
      <c r="B946" s="2"/>
      <c r="C946" s="358" t="s">
        <v>1538</v>
      </c>
      <c r="D946" s="359"/>
      <c r="E946" s="2"/>
      <c r="F946" s="2"/>
      <c r="G946" s="360" t="s">
        <v>1538</v>
      </c>
      <c r="H946" s="339"/>
      <c r="I946" s="340"/>
    </row>
    <row r="947" spans="1:9" ht="14.1" customHeight="1" x14ac:dyDescent="0.2">
      <c r="A947" s="2" t="s">
        <v>821</v>
      </c>
      <c r="B947" s="2"/>
      <c r="C947" s="358" t="s">
        <v>1538</v>
      </c>
      <c r="D947" s="359"/>
      <c r="E947" s="2"/>
      <c r="F947" s="2"/>
      <c r="G947" s="360" t="s">
        <v>1538</v>
      </c>
      <c r="H947" s="339"/>
      <c r="I947" s="340"/>
    </row>
    <row r="948" spans="1:9" ht="14.1" customHeight="1" x14ac:dyDescent="0.2">
      <c r="A948" s="2" t="s">
        <v>822</v>
      </c>
      <c r="B948" s="2"/>
      <c r="C948" s="358" t="s">
        <v>1538</v>
      </c>
      <c r="D948" s="359"/>
      <c r="E948" s="2"/>
      <c r="F948" s="2"/>
      <c r="G948" s="360" t="s">
        <v>1538</v>
      </c>
      <c r="H948" s="339"/>
      <c r="I948" s="340"/>
    </row>
    <row r="949" spans="1:9" ht="14.1" customHeight="1" x14ac:dyDescent="0.2">
      <c r="A949" s="2" t="s">
        <v>823</v>
      </c>
      <c r="B949" s="2"/>
      <c r="C949" s="358" t="s">
        <v>1538</v>
      </c>
      <c r="D949" s="359"/>
      <c r="E949" s="2"/>
      <c r="F949" s="2"/>
      <c r="G949" s="360" t="s">
        <v>1538</v>
      </c>
      <c r="H949" s="339"/>
      <c r="I949" s="340"/>
    </row>
    <row r="950" spans="1:9" ht="14.1" customHeight="1" x14ac:dyDescent="0.2">
      <c r="A950" s="2" t="s">
        <v>824</v>
      </c>
      <c r="B950" s="2"/>
      <c r="C950" s="358" t="s">
        <v>1538</v>
      </c>
      <c r="D950" s="359"/>
      <c r="E950" s="2"/>
      <c r="F950" s="2"/>
      <c r="G950" s="360" t="s">
        <v>1538</v>
      </c>
      <c r="H950" s="339"/>
      <c r="I950" s="340"/>
    </row>
    <row r="951" spans="1:9" ht="14.1" customHeight="1" x14ac:dyDescent="0.2">
      <c r="A951" s="2" t="s">
        <v>825</v>
      </c>
      <c r="B951" s="2"/>
      <c r="C951" s="358" t="s">
        <v>1538</v>
      </c>
      <c r="D951" s="359"/>
      <c r="E951" s="2"/>
      <c r="F951" s="2"/>
      <c r="G951" s="360" t="s">
        <v>1538</v>
      </c>
      <c r="H951" s="339"/>
      <c r="I951" s="340"/>
    </row>
    <row r="952" spans="1:9" ht="14.1" customHeight="1" x14ac:dyDescent="0.2">
      <c r="A952" s="2" t="s">
        <v>826</v>
      </c>
      <c r="B952" s="2"/>
      <c r="C952" s="358" t="s">
        <v>1538</v>
      </c>
      <c r="D952" s="359"/>
      <c r="E952" s="2"/>
      <c r="F952" s="2"/>
      <c r="G952" s="360" t="s">
        <v>1538</v>
      </c>
      <c r="H952" s="339"/>
      <c r="I952" s="340"/>
    </row>
    <row r="953" spans="1:9" ht="14.1" customHeight="1" x14ac:dyDescent="0.2">
      <c r="A953" s="2" t="s">
        <v>827</v>
      </c>
      <c r="B953" s="2"/>
      <c r="C953" s="358" t="s">
        <v>1538</v>
      </c>
      <c r="D953" s="359"/>
      <c r="E953" s="2"/>
      <c r="F953" s="2"/>
      <c r="G953" s="360" t="s">
        <v>1538</v>
      </c>
      <c r="H953" s="339"/>
      <c r="I953" s="340"/>
    </row>
    <row r="954" spans="1:9" ht="14.1" customHeight="1" x14ac:dyDescent="0.2">
      <c r="A954" s="2" t="s">
        <v>828</v>
      </c>
      <c r="B954" s="2"/>
      <c r="C954" s="358" t="s">
        <v>1538</v>
      </c>
      <c r="D954" s="359"/>
      <c r="E954" s="2"/>
      <c r="F954" s="2"/>
      <c r="G954" s="360" t="s">
        <v>1538</v>
      </c>
      <c r="H954" s="339"/>
      <c r="I954" s="340"/>
    </row>
    <row r="955" spans="1:9" ht="14.1" customHeight="1" x14ac:dyDescent="0.2">
      <c r="A955" s="2" t="s">
        <v>829</v>
      </c>
      <c r="B955" s="2"/>
      <c r="C955" s="358" t="s">
        <v>1538</v>
      </c>
      <c r="D955" s="359"/>
      <c r="E955" s="2"/>
      <c r="F955" s="2"/>
      <c r="G955" s="360" t="s">
        <v>1538</v>
      </c>
      <c r="H955" s="339"/>
      <c r="I955" s="340"/>
    </row>
    <row r="956" spans="1:9" ht="14.1" customHeight="1" x14ac:dyDescent="0.2">
      <c r="A956" s="2" t="s">
        <v>830</v>
      </c>
      <c r="B956" s="2"/>
      <c r="C956" s="358" t="s">
        <v>1538</v>
      </c>
      <c r="D956" s="359"/>
      <c r="E956" s="2"/>
      <c r="F956" s="2"/>
      <c r="G956" s="360" t="s">
        <v>1538</v>
      </c>
      <c r="H956" s="339"/>
      <c r="I956" s="340"/>
    </row>
    <row r="957" spans="1:9" ht="14.1" customHeight="1" x14ac:dyDescent="0.2">
      <c r="A957" s="2" t="s">
        <v>831</v>
      </c>
      <c r="B957" s="2"/>
      <c r="C957" s="358" t="s">
        <v>1538</v>
      </c>
      <c r="D957" s="359"/>
      <c r="E957" s="2"/>
      <c r="F957" s="2"/>
      <c r="G957" s="360" t="s">
        <v>1538</v>
      </c>
      <c r="H957" s="339"/>
      <c r="I957" s="340"/>
    </row>
    <row r="958" spans="1:9" ht="14.1" customHeight="1" x14ac:dyDescent="0.2">
      <c r="A958" s="2" t="s">
        <v>832</v>
      </c>
      <c r="B958" s="2"/>
      <c r="C958" s="358" t="s">
        <v>1538</v>
      </c>
      <c r="D958" s="359"/>
      <c r="E958" s="2"/>
      <c r="F958" s="2"/>
      <c r="G958" s="360" t="s">
        <v>1538</v>
      </c>
      <c r="H958" s="339"/>
      <c r="I958" s="340"/>
    </row>
    <row r="959" spans="1:9" ht="14.1" customHeight="1" x14ac:dyDescent="0.2">
      <c r="A959" s="2" t="s">
        <v>833</v>
      </c>
      <c r="B959" s="2"/>
      <c r="C959" s="358" t="s">
        <v>1538</v>
      </c>
      <c r="D959" s="359"/>
      <c r="E959" s="2"/>
      <c r="F959" s="2"/>
      <c r="G959" s="360" t="s">
        <v>1538</v>
      </c>
      <c r="H959" s="339"/>
      <c r="I959" s="340"/>
    </row>
    <row r="960" spans="1:9" ht="14.1" customHeight="1" x14ac:dyDescent="0.2">
      <c r="A960" s="2" t="s">
        <v>834</v>
      </c>
      <c r="B960" s="2"/>
      <c r="C960" s="358" t="s">
        <v>1538</v>
      </c>
      <c r="D960" s="359"/>
      <c r="E960" s="2"/>
      <c r="F960" s="2"/>
      <c r="G960" s="360" t="s">
        <v>1538</v>
      </c>
      <c r="H960" s="339"/>
      <c r="I960" s="340"/>
    </row>
    <row r="961" spans="1:9" ht="14.1" customHeight="1" x14ac:dyDescent="0.2">
      <c r="A961" s="2" t="s">
        <v>835</v>
      </c>
      <c r="B961" s="2"/>
      <c r="C961" s="358" t="s">
        <v>1538</v>
      </c>
      <c r="D961" s="359"/>
      <c r="E961" s="2"/>
      <c r="F961" s="2"/>
      <c r="G961" s="360" t="s">
        <v>1538</v>
      </c>
      <c r="H961" s="339"/>
      <c r="I961" s="340"/>
    </row>
    <row r="962" spans="1:9" ht="14.1" customHeight="1" x14ac:dyDescent="0.2">
      <c r="A962" s="2" t="s">
        <v>836</v>
      </c>
      <c r="B962" s="2"/>
      <c r="C962" s="358" t="s">
        <v>1538</v>
      </c>
      <c r="D962" s="359"/>
      <c r="E962" s="2"/>
      <c r="F962" s="2"/>
      <c r="G962" s="360" t="s">
        <v>1538</v>
      </c>
      <c r="H962" s="339"/>
      <c r="I962" s="340"/>
    </row>
    <row r="963" spans="1:9" ht="14.1" customHeight="1" x14ac:dyDescent="0.2">
      <c r="A963" s="2" t="s">
        <v>837</v>
      </c>
      <c r="B963" s="2"/>
      <c r="C963" s="358" t="s">
        <v>1538</v>
      </c>
      <c r="D963" s="359"/>
      <c r="E963" s="2"/>
      <c r="F963" s="2"/>
      <c r="G963" s="360" t="s">
        <v>1538</v>
      </c>
      <c r="H963" s="339"/>
      <c r="I963" s="340"/>
    </row>
    <row r="964" spans="1:9" ht="14.1" customHeight="1" x14ac:dyDescent="0.2">
      <c r="A964" s="2" t="s">
        <v>2911</v>
      </c>
      <c r="B964" s="2"/>
      <c r="C964" s="358" t="s">
        <v>1538</v>
      </c>
      <c r="D964" s="359"/>
      <c r="E964" s="2"/>
      <c r="F964" s="2"/>
      <c r="G964" s="360" t="s">
        <v>1538</v>
      </c>
      <c r="H964" s="339"/>
      <c r="I964" s="340"/>
    </row>
    <row r="965" spans="1:9" ht="14.1" customHeight="1" x14ac:dyDescent="0.2">
      <c r="A965" s="2" t="s">
        <v>2912</v>
      </c>
      <c r="B965" s="2"/>
      <c r="C965" s="358" t="s">
        <v>1538</v>
      </c>
      <c r="D965" s="359"/>
      <c r="E965" s="2"/>
      <c r="F965" s="2"/>
      <c r="G965" s="360" t="s">
        <v>1538</v>
      </c>
      <c r="H965" s="339"/>
      <c r="I965" s="340"/>
    </row>
    <row r="966" spans="1:9" ht="14.1" customHeight="1" x14ac:dyDescent="0.2">
      <c r="A966" s="2" t="s">
        <v>2913</v>
      </c>
      <c r="B966" s="2"/>
      <c r="C966" s="358" t="s">
        <v>1538</v>
      </c>
      <c r="D966" s="359"/>
      <c r="E966" s="2"/>
      <c r="F966" s="2"/>
      <c r="G966" s="360" t="s">
        <v>1538</v>
      </c>
      <c r="H966" s="339"/>
      <c r="I966" s="340"/>
    </row>
    <row r="967" spans="1:9" ht="14.1" customHeight="1" x14ac:dyDescent="0.2">
      <c r="A967" s="2" t="s">
        <v>2914</v>
      </c>
      <c r="B967" s="2"/>
      <c r="C967" s="358" t="s">
        <v>1538</v>
      </c>
      <c r="D967" s="359"/>
      <c r="E967" s="2"/>
      <c r="F967" s="2"/>
      <c r="G967" s="360" t="s">
        <v>1538</v>
      </c>
      <c r="H967" s="339"/>
      <c r="I967" s="340"/>
    </row>
    <row r="968" spans="1:9" ht="14.1" customHeight="1" x14ac:dyDescent="0.2">
      <c r="A968" s="2" t="s">
        <v>2915</v>
      </c>
      <c r="B968" s="2"/>
      <c r="C968" s="358" t="s">
        <v>1538</v>
      </c>
      <c r="D968" s="359"/>
      <c r="E968" s="2"/>
      <c r="F968" s="2"/>
      <c r="G968" s="360" t="s">
        <v>1538</v>
      </c>
      <c r="H968" s="339"/>
      <c r="I968" s="340"/>
    </row>
    <row r="969" spans="1:9" ht="14.1" customHeight="1" x14ac:dyDescent="0.2">
      <c r="A969" s="2" t="s">
        <v>2916</v>
      </c>
      <c r="B969" s="2"/>
      <c r="C969" s="358" t="s">
        <v>1538</v>
      </c>
      <c r="D969" s="359"/>
      <c r="E969" s="2"/>
      <c r="F969" s="2"/>
      <c r="G969" s="360" t="s">
        <v>1538</v>
      </c>
      <c r="H969" s="339"/>
      <c r="I969" s="340"/>
    </row>
    <row r="970" spans="1:9" ht="14.1" customHeight="1" x14ac:dyDescent="0.2">
      <c r="A970" s="2" t="s">
        <v>2917</v>
      </c>
      <c r="B970" s="2"/>
      <c r="C970" s="358" t="s">
        <v>1538</v>
      </c>
      <c r="D970" s="359"/>
      <c r="E970" s="2"/>
      <c r="F970" s="2"/>
      <c r="G970" s="360" t="s">
        <v>1538</v>
      </c>
      <c r="H970" s="339"/>
      <c r="I970" s="340"/>
    </row>
    <row r="971" spans="1:9" ht="14.1" customHeight="1" x14ac:dyDescent="0.2">
      <c r="A971" s="2" t="s">
        <v>2918</v>
      </c>
      <c r="B971" s="2"/>
      <c r="C971" s="358" t="s">
        <v>1538</v>
      </c>
      <c r="D971" s="359"/>
      <c r="E971" s="2"/>
      <c r="F971" s="2"/>
      <c r="G971" s="360" t="s">
        <v>1538</v>
      </c>
      <c r="H971" s="339"/>
      <c r="I971" s="340"/>
    </row>
    <row r="972" spans="1:9" ht="14.1" customHeight="1" x14ac:dyDescent="0.2">
      <c r="A972" s="2" t="s">
        <v>2919</v>
      </c>
      <c r="B972" s="2"/>
      <c r="C972" s="358" t="s">
        <v>1538</v>
      </c>
      <c r="D972" s="359"/>
      <c r="E972" s="2"/>
      <c r="F972" s="2"/>
      <c r="G972" s="360" t="s">
        <v>1538</v>
      </c>
      <c r="H972" s="339"/>
      <c r="I972" s="340"/>
    </row>
    <row r="973" spans="1:9" ht="14.1" customHeight="1" x14ac:dyDescent="0.2">
      <c r="A973" s="2" t="s">
        <v>2920</v>
      </c>
      <c r="B973" s="2"/>
      <c r="C973" s="358" t="s">
        <v>1538</v>
      </c>
      <c r="D973" s="359"/>
      <c r="E973" s="2"/>
      <c r="F973" s="2"/>
      <c r="G973" s="360" t="s">
        <v>1538</v>
      </c>
      <c r="H973" s="339"/>
      <c r="I973" s="340"/>
    </row>
    <row r="974" spans="1:9" ht="14.1" customHeight="1" x14ac:dyDescent="0.2">
      <c r="A974" s="2" t="s">
        <v>2921</v>
      </c>
      <c r="B974" s="2"/>
      <c r="C974" s="358" t="s">
        <v>1538</v>
      </c>
      <c r="D974" s="359"/>
      <c r="E974" s="2"/>
      <c r="F974" s="2"/>
      <c r="G974" s="360" t="s">
        <v>1538</v>
      </c>
      <c r="H974" s="339"/>
      <c r="I974" s="340"/>
    </row>
    <row r="975" spans="1:9" ht="14.1" customHeight="1" x14ac:dyDescent="0.2">
      <c r="A975" s="2" t="s">
        <v>2922</v>
      </c>
      <c r="B975" s="2"/>
      <c r="C975" s="358" t="s">
        <v>1538</v>
      </c>
      <c r="D975" s="359"/>
      <c r="E975" s="2"/>
      <c r="F975" s="2"/>
      <c r="G975" s="360" t="s">
        <v>1538</v>
      </c>
      <c r="H975" s="339"/>
      <c r="I975" s="340"/>
    </row>
    <row r="976" spans="1:9" ht="14.1" customHeight="1" x14ac:dyDescent="0.2">
      <c r="A976" s="2" t="s">
        <v>2923</v>
      </c>
      <c r="B976" s="2"/>
      <c r="C976" s="358" t="s">
        <v>1538</v>
      </c>
      <c r="D976" s="359"/>
      <c r="E976" s="2"/>
      <c r="F976" s="2"/>
      <c r="G976" s="360" t="s">
        <v>1538</v>
      </c>
      <c r="H976" s="339"/>
      <c r="I976" s="340"/>
    </row>
    <row r="977" spans="1:9" ht="14.1" customHeight="1" x14ac:dyDescent="0.2">
      <c r="A977" s="2" t="s">
        <v>2924</v>
      </c>
      <c r="B977" s="2"/>
      <c r="C977" s="358" t="s">
        <v>1538</v>
      </c>
      <c r="D977" s="359"/>
      <c r="E977" s="2"/>
      <c r="F977" s="2"/>
      <c r="G977" s="360" t="s">
        <v>1538</v>
      </c>
      <c r="H977" s="339"/>
      <c r="I977" s="340"/>
    </row>
    <row r="978" spans="1:9" ht="14.1" customHeight="1" x14ac:dyDescent="0.2">
      <c r="A978" s="2" t="s">
        <v>2925</v>
      </c>
      <c r="B978" s="2"/>
      <c r="C978" s="358" t="s">
        <v>1538</v>
      </c>
      <c r="D978" s="359"/>
      <c r="E978" s="2"/>
      <c r="F978" s="2"/>
      <c r="G978" s="360" t="s">
        <v>1538</v>
      </c>
      <c r="H978" s="339"/>
      <c r="I978" s="340"/>
    </row>
    <row r="979" spans="1:9" ht="14.1" customHeight="1" x14ac:dyDescent="0.2">
      <c r="A979" s="2" t="s">
        <v>2926</v>
      </c>
      <c r="B979" s="2"/>
      <c r="C979" s="358" t="s">
        <v>1538</v>
      </c>
      <c r="D979" s="359"/>
      <c r="E979" s="2"/>
      <c r="F979" s="2"/>
      <c r="G979" s="360" t="s">
        <v>1538</v>
      </c>
      <c r="H979" s="339"/>
      <c r="I979" s="340"/>
    </row>
    <row r="980" spans="1:9" ht="14.1" customHeight="1" x14ac:dyDescent="0.2">
      <c r="A980" s="2" t="s">
        <v>2927</v>
      </c>
      <c r="B980" s="2"/>
      <c r="C980" s="358" t="s">
        <v>1538</v>
      </c>
      <c r="D980" s="359"/>
      <c r="E980" s="2"/>
      <c r="F980" s="2"/>
      <c r="G980" s="360" t="s">
        <v>1538</v>
      </c>
      <c r="H980" s="339"/>
      <c r="I980" s="340"/>
    </row>
    <row r="981" spans="1:9" ht="14.1" customHeight="1" x14ac:dyDescent="0.2">
      <c r="A981" s="2" t="s">
        <v>2928</v>
      </c>
      <c r="B981" s="2"/>
      <c r="C981" s="358" t="s">
        <v>1538</v>
      </c>
      <c r="D981" s="359"/>
      <c r="E981" s="2"/>
      <c r="F981" s="2"/>
      <c r="G981" s="360" t="s">
        <v>1538</v>
      </c>
      <c r="H981" s="339"/>
      <c r="I981" s="340"/>
    </row>
    <row r="982" spans="1:9" ht="14.1" customHeight="1" x14ac:dyDescent="0.2">
      <c r="A982" s="2" t="s">
        <v>2929</v>
      </c>
      <c r="B982" s="2"/>
      <c r="C982" s="358" t="s">
        <v>1538</v>
      </c>
      <c r="D982" s="359"/>
      <c r="E982" s="2"/>
      <c r="F982" s="2"/>
      <c r="G982" s="360" t="s">
        <v>1538</v>
      </c>
      <c r="H982" s="339"/>
      <c r="I982" s="340"/>
    </row>
    <row r="983" spans="1:9" ht="14.1" customHeight="1" x14ac:dyDescent="0.2">
      <c r="A983" s="2" t="s">
        <v>2930</v>
      </c>
      <c r="B983" s="2"/>
      <c r="C983" s="358" t="s">
        <v>1538</v>
      </c>
      <c r="D983" s="359"/>
      <c r="E983" s="2"/>
      <c r="F983" s="2"/>
      <c r="G983" s="360" t="s">
        <v>1538</v>
      </c>
      <c r="H983" s="339"/>
      <c r="I983" s="340"/>
    </row>
    <row r="984" spans="1:9" ht="14.1" customHeight="1" x14ac:dyDescent="0.2">
      <c r="A984" s="2" t="s">
        <v>2931</v>
      </c>
      <c r="B984" s="2"/>
      <c r="C984" s="358" t="s">
        <v>1538</v>
      </c>
      <c r="D984" s="359"/>
      <c r="E984" s="2"/>
      <c r="F984" s="2"/>
      <c r="G984" s="360" t="s">
        <v>1538</v>
      </c>
      <c r="H984" s="339"/>
      <c r="I984" s="340"/>
    </row>
    <row r="985" spans="1:9" ht="14.1" customHeight="1" x14ac:dyDescent="0.2">
      <c r="A985" s="2" t="s">
        <v>2932</v>
      </c>
      <c r="B985" s="2"/>
      <c r="C985" s="358" t="s">
        <v>1538</v>
      </c>
      <c r="D985" s="359"/>
      <c r="E985" s="2"/>
      <c r="F985" s="2"/>
      <c r="G985" s="360" t="s">
        <v>1538</v>
      </c>
      <c r="H985" s="339"/>
      <c r="I985" s="340"/>
    </row>
    <row r="986" spans="1:9" ht="14.1" customHeight="1" x14ac:dyDescent="0.2">
      <c r="A986" s="2" t="s">
        <v>2933</v>
      </c>
      <c r="B986" s="2"/>
      <c r="C986" s="358" t="s">
        <v>1538</v>
      </c>
      <c r="D986" s="359"/>
      <c r="E986" s="2"/>
      <c r="F986" s="2"/>
      <c r="G986" s="360" t="s">
        <v>1538</v>
      </c>
      <c r="H986" s="339"/>
      <c r="I986" s="340"/>
    </row>
    <row r="987" spans="1:9" ht="14.1" customHeight="1" x14ac:dyDescent="0.2">
      <c r="A987" s="2" t="s">
        <v>2934</v>
      </c>
      <c r="B987" s="2"/>
      <c r="C987" s="358" t="s">
        <v>1538</v>
      </c>
      <c r="D987" s="359"/>
      <c r="E987" s="2"/>
      <c r="F987" s="2"/>
      <c r="G987" s="360" t="s">
        <v>1538</v>
      </c>
      <c r="H987" s="339"/>
      <c r="I987" s="340"/>
    </row>
    <row r="988" spans="1:9" ht="14.1" customHeight="1" x14ac:dyDescent="0.2">
      <c r="A988" s="2" t="s">
        <v>2935</v>
      </c>
      <c r="B988" s="2"/>
      <c r="C988" s="358" t="s">
        <v>1538</v>
      </c>
      <c r="D988" s="359"/>
      <c r="E988" s="2"/>
      <c r="F988" s="2"/>
      <c r="G988" s="360" t="s">
        <v>1538</v>
      </c>
      <c r="H988" s="339"/>
      <c r="I988" s="340"/>
    </row>
    <row r="989" spans="1:9" ht="14.1" customHeight="1" x14ac:dyDescent="0.2">
      <c r="A989" s="2" t="s">
        <v>2936</v>
      </c>
      <c r="B989" s="2"/>
      <c r="C989" s="358" t="s">
        <v>1538</v>
      </c>
      <c r="D989" s="359"/>
      <c r="E989" s="2"/>
      <c r="F989" s="2"/>
      <c r="G989" s="360" t="s">
        <v>1538</v>
      </c>
      <c r="H989" s="339"/>
      <c r="I989" s="340"/>
    </row>
    <row r="990" spans="1:9" ht="14.1" customHeight="1" x14ac:dyDescent="0.2">
      <c r="A990" s="2" t="s">
        <v>2937</v>
      </c>
      <c r="B990" s="2"/>
      <c r="C990" s="358" t="s">
        <v>1538</v>
      </c>
      <c r="D990" s="359"/>
      <c r="E990" s="2"/>
      <c r="F990" s="2"/>
      <c r="G990" s="360" t="s">
        <v>1538</v>
      </c>
      <c r="H990" s="339"/>
      <c r="I990" s="340"/>
    </row>
    <row r="991" spans="1:9" ht="14.1" customHeight="1" x14ac:dyDescent="0.2">
      <c r="A991" s="2" t="s">
        <v>2938</v>
      </c>
      <c r="B991" s="2"/>
      <c r="C991" s="358" t="s">
        <v>1538</v>
      </c>
      <c r="D991" s="359"/>
      <c r="E991" s="2"/>
      <c r="F991" s="2"/>
      <c r="G991" s="360" t="s">
        <v>1538</v>
      </c>
      <c r="H991" s="339"/>
      <c r="I991" s="340"/>
    </row>
    <row r="992" spans="1:9" ht="14.1" customHeight="1" x14ac:dyDescent="0.2">
      <c r="A992" s="2" t="s">
        <v>2939</v>
      </c>
      <c r="B992" s="2"/>
      <c r="C992" s="358" t="s">
        <v>1538</v>
      </c>
      <c r="D992" s="359"/>
      <c r="E992" s="2"/>
      <c r="F992" s="2"/>
      <c r="G992" s="360" t="s">
        <v>1538</v>
      </c>
      <c r="H992" s="339"/>
      <c r="I992" s="340"/>
    </row>
    <row r="993" spans="1:9" ht="14.1" customHeight="1" x14ac:dyDescent="0.2">
      <c r="A993" s="2" t="s">
        <v>2940</v>
      </c>
      <c r="B993" s="2"/>
      <c r="C993" s="358" t="s">
        <v>1538</v>
      </c>
      <c r="D993" s="359"/>
      <c r="E993" s="2"/>
      <c r="F993" s="2"/>
      <c r="G993" s="360" t="s">
        <v>1538</v>
      </c>
      <c r="H993" s="339"/>
      <c r="I993" s="340"/>
    </row>
  </sheetData>
  <sheetProtection autoFilter="0"/>
  <mergeCells count="2">
    <mergeCell ref="A1:G1"/>
    <mergeCell ref="A2:G2"/>
  </mergeCells>
  <printOptions gridLines="1"/>
  <pageMargins left="1" right="1" top="1" bottom="1" header="0.5" footer="0.5"/>
  <pageSetup scale="65" fitToHeight="0" orientation="landscape" r:id="rId1"/>
  <headerFooter alignWithMargins="0">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workbookViewId="0">
      <selection activeCell="B28" sqref="B28"/>
    </sheetView>
  </sheetViews>
  <sheetFormatPr defaultRowHeight="15" x14ac:dyDescent="0.25"/>
  <cols>
    <col min="1" max="16384" width="9.140625" style="61"/>
  </cols>
  <sheetData>
    <row r="1" spans="1:10" ht="19.5" thickBot="1" x14ac:dyDescent="0.35">
      <c r="A1" s="64" t="s">
        <v>2197</v>
      </c>
      <c r="B1" s="65"/>
      <c r="C1" s="65"/>
      <c r="D1" s="65"/>
      <c r="E1" s="66"/>
    </row>
    <row r="2" spans="1:10" ht="15.75" thickBot="1" x14ac:dyDescent="0.3">
      <c r="A2" s="67" t="s">
        <v>2198</v>
      </c>
      <c r="B2" s="65"/>
      <c r="C2" s="65"/>
      <c r="D2" s="65"/>
      <c r="E2" s="66"/>
      <c r="F2" s="517" t="s">
        <v>2199</v>
      </c>
      <c r="G2" s="518"/>
      <c r="H2" s="518"/>
      <c r="I2" s="518"/>
      <c r="J2" s="519"/>
    </row>
    <row r="3" spans="1:10" x14ac:dyDescent="0.25">
      <c r="A3" s="68"/>
      <c r="B3" s="62"/>
      <c r="C3" s="69" t="s">
        <v>2200</v>
      </c>
      <c r="D3" s="69"/>
      <c r="E3" s="70"/>
      <c r="F3" s="71" t="s">
        <v>2201</v>
      </c>
      <c r="G3" s="62"/>
      <c r="H3" s="62"/>
      <c r="I3" s="69" t="s">
        <v>2202</v>
      </c>
      <c r="J3" s="70"/>
    </row>
    <row r="4" spans="1:10" x14ac:dyDescent="0.25">
      <c r="A4" s="71" t="s">
        <v>2202</v>
      </c>
      <c r="B4" s="62"/>
      <c r="C4" s="72" t="s">
        <v>2203</v>
      </c>
      <c r="D4" s="69"/>
      <c r="E4" s="70"/>
      <c r="F4" s="71" t="s">
        <v>2204</v>
      </c>
      <c r="G4" s="62"/>
      <c r="H4" s="62"/>
      <c r="I4" s="69" t="s">
        <v>2205</v>
      </c>
      <c r="J4" s="70"/>
    </row>
    <row r="5" spans="1:10" x14ac:dyDescent="0.25">
      <c r="A5" s="68"/>
      <c r="B5" s="62"/>
      <c r="C5" s="62"/>
      <c r="D5" s="69" t="s">
        <v>2206</v>
      </c>
      <c r="E5" s="70"/>
      <c r="F5" s="71" t="s">
        <v>2207</v>
      </c>
      <c r="G5" s="62"/>
      <c r="H5" s="62"/>
      <c r="I5" s="62"/>
      <c r="J5" s="70"/>
    </row>
    <row r="6" spans="1:10" x14ac:dyDescent="0.25">
      <c r="A6" s="71" t="s">
        <v>2208</v>
      </c>
      <c r="B6" s="62"/>
      <c r="C6" s="62"/>
      <c r="D6" s="69" t="s">
        <v>2209</v>
      </c>
      <c r="E6" s="70"/>
      <c r="F6" s="68"/>
      <c r="G6" s="62"/>
      <c r="H6" s="62"/>
      <c r="I6" s="62"/>
      <c r="J6" s="70"/>
    </row>
    <row r="7" spans="1:10" ht="15.75" x14ac:dyDescent="0.25">
      <c r="A7" s="71" t="s">
        <v>2210</v>
      </c>
      <c r="B7" s="62"/>
      <c r="C7" s="62"/>
      <c r="D7" s="62"/>
      <c r="E7" s="70"/>
      <c r="F7" s="68"/>
      <c r="G7" s="62"/>
      <c r="H7" s="73" t="s">
        <v>1820</v>
      </c>
      <c r="I7" s="62"/>
      <c r="J7" s="70"/>
    </row>
    <row r="8" spans="1:10" ht="15.75" x14ac:dyDescent="0.25">
      <c r="A8" s="68"/>
      <c r="B8" s="74" t="s">
        <v>416</v>
      </c>
      <c r="C8" s="62"/>
      <c r="D8" s="62"/>
      <c r="E8" s="70"/>
      <c r="F8" s="68"/>
      <c r="G8" s="62"/>
      <c r="H8" s="62"/>
      <c r="I8" s="62"/>
      <c r="J8" s="70"/>
    </row>
    <row r="9" spans="1:10" x14ac:dyDescent="0.25">
      <c r="A9" s="68"/>
      <c r="B9" s="62"/>
      <c r="C9" s="62"/>
      <c r="D9" s="69" t="s">
        <v>2211</v>
      </c>
      <c r="E9" s="70"/>
      <c r="F9" s="68"/>
      <c r="G9" s="62"/>
      <c r="H9" s="62"/>
      <c r="I9" s="62"/>
      <c r="J9" s="70"/>
    </row>
    <row r="10" spans="1:10" x14ac:dyDescent="0.25">
      <c r="A10" s="75" t="s">
        <v>2212</v>
      </c>
      <c r="B10" s="62"/>
      <c r="C10" s="62"/>
      <c r="D10" s="69" t="s">
        <v>2213</v>
      </c>
      <c r="E10" s="70"/>
      <c r="F10" s="76" t="s">
        <v>2214</v>
      </c>
      <c r="G10" s="77"/>
      <c r="H10" s="62"/>
      <c r="I10" s="69" t="s">
        <v>2215</v>
      </c>
      <c r="J10" s="70"/>
    </row>
    <row r="11" spans="1:10" x14ac:dyDescent="0.25">
      <c r="A11" s="78" t="s">
        <v>2216</v>
      </c>
      <c r="B11" s="62"/>
      <c r="C11" s="62"/>
      <c r="D11" s="62"/>
      <c r="E11" s="70"/>
      <c r="F11" s="68"/>
      <c r="G11" s="77" t="s">
        <v>2217</v>
      </c>
      <c r="H11" s="62"/>
      <c r="I11" s="69" t="s">
        <v>2218</v>
      </c>
      <c r="J11" s="70"/>
    </row>
    <row r="12" spans="1:10" x14ac:dyDescent="0.25">
      <c r="A12" s="68"/>
      <c r="B12" s="69" t="s">
        <v>2219</v>
      </c>
      <c r="C12" s="62"/>
      <c r="D12" s="69" t="s">
        <v>2215</v>
      </c>
      <c r="E12" s="70"/>
      <c r="F12" s="68"/>
      <c r="G12" s="62"/>
      <c r="H12" s="62"/>
      <c r="I12" s="62"/>
      <c r="J12" s="70"/>
    </row>
    <row r="13" spans="1:10" ht="15.75" thickBot="1" x14ac:dyDescent="0.3">
      <c r="A13" s="79"/>
      <c r="B13" s="80" t="s">
        <v>2220</v>
      </c>
      <c r="C13" s="81"/>
      <c r="D13" s="80" t="s">
        <v>2218</v>
      </c>
      <c r="E13" s="82"/>
      <c r="F13" s="79"/>
      <c r="G13" s="81"/>
      <c r="H13" s="81"/>
      <c r="I13" s="81"/>
      <c r="J13" s="82"/>
    </row>
    <row r="14" spans="1:10" x14ac:dyDescent="0.25">
      <c r="A14" s="68"/>
      <c r="B14" s="62"/>
      <c r="C14" s="62"/>
      <c r="D14" s="62"/>
      <c r="E14" s="62"/>
      <c r="F14" s="62"/>
      <c r="G14" s="62"/>
      <c r="H14" s="62"/>
      <c r="I14" s="62"/>
      <c r="J14" s="70"/>
    </row>
    <row r="15" spans="1:10" x14ac:dyDescent="0.25">
      <c r="A15" s="83" t="s">
        <v>2221</v>
      </c>
      <c r="B15" s="62"/>
      <c r="C15" s="62"/>
      <c r="D15" s="62"/>
      <c r="E15" s="62"/>
      <c r="F15" s="62"/>
      <c r="G15" s="62"/>
      <c r="H15" s="62"/>
      <c r="I15" s="62"/>
      <c r="J15" s="70"/>
    </row>
    <row r="16" spans="1:10" x14ac:dyDescent="0.25">
      <c r="A16" s="84" t="s">
        <v>2222</v>
      </c>
      <c r="B16" s="62"/>
      <c r="C16" s="62"/>
      <c r="D16" s="62"/>
      <c r="E16" s="62"/>
      <c r="F16" s="85" t="s">
        <v>2223</v>
      </c>
      <c r="G16" s="62"/>
      <c r="H16" s="62"/>
      <c r="I16" s="62"/>
      <c r="J16" s="70"/>
    </row>
    <row r="17" spans="1:10" x14ac:dyDescent="0.25">
      <c r="A17" s="68" t="s">
        <v>1703</v>
      </c>
      <c r="B17" s="62" t="s">
        <v>2224</v>
      </c>
      <c r="C17" s="62"/>
      <c r="D17" s="62"/>
      <c r="E17" s="62"/>
      <c r="F17" s="62"/>
      <c r="G17" s="62"/>
      <c r="H17" s="62"/>
      <c r="I17" s="62"/>
      <c r="J17" s="70"/>
    </row>
    <row r="18" spans="1:10" x14ac:dyDescent="0.25">
      <c r="A18" s="68" t="s">
        <v>2225</v>
      </c>
      <c r="B18" s="62" t="s">
        <v>2226</v>
      </c>
      <c r="C18" s="62"/>
      <c r="D18" s="62"/>
      <c r="E18" s="62"/>
      <c r="F18" s="62" t="s">
        <v>2227</v>
      </c>
      <c r="G18" s="62" t="s">
        <v>2228</v>
      </c>
      <c r="H18" s="62"/>
      <c r="I18" s="62"/>
      <c r="J18" s="70"/>
    </row>
    <row r="19" spans="1:10" x14ac:dyDescent="0.25">
      <c r="A19" s="68" t="s">
        <v>2229</v>
      </c>
      <c r="B19" s="62" t="s">
        <v>2230</v>
      </c>
      <c r="C19" s="62"/>
      <c r="D19" s="62"/>
      <c r="E19" s="62"/>
      <c r="F19" s="62" t="s">
        <v>2231</v>
      </c>
      <c r="G19" s="62" t="s">
        <v>2232</v>
      </c>
      <c r="H19" s="62"/>
      <c r="I19" s="62"/>
      <c r="J19" s="70"/>
    </row>
    <row r="20" spans="1:10" x14ac:dyDescent="0.25">
      <c r="A20" s="68" t="s">
        <v>2233</v>
      </c>
      <c r="B20" s="62" t="s">
        <v>2234</v>
      </c>
      <c r="C20" s="62"/>
      <c r="D20" s="62"/>
      <c r="E20" s="62"/>
      <c r="F20" s="62" t="s">
        <v>2235</v>
      </c>
      <c r="G20" s="62" t="s">
        <v>2236</v>
      </c>
      <c r="H20" s="62"/>
      <c r="I20" s="62"/>
      <c r="J20" s="70"/>
    </row>
    <row r="21" spans="1:10" x14ac:dyDescent="0.25">
      <c r="A21" s="68"/>
      <c r="B21" s="62" t="s">
        <v>2237</v>
      </c>
      <c r="C21" s="62"/>
      <c r="D21" s="62"/>
      <c r="E21" s="62"/>
      <c r="F21" s="62" t="s">
        <v>2238</v>
      </c>
      <c r="G21" s="62" t="s">
        <v>2239</v>
      </c>
      <c r="H21" s="62"/>
      <c r="I21" s="62"/>
      <c r="J21" s="70"/>
    </row>
    <row r="22" spans="1:10" x14ac:dyDescent="0.25">
      <c r="A22" s="68" t="s">
        <v>2240</v>
      </c>
      <c r="B22" s="62" t="s">
        <v>2241</v>
      </c>
      <c r="C22" s="62"/>
      <c r="D22" s="62"/>
      <c r="E22" s="62"/>
      <c r="F22" s="62" t="s">
        <v>2242</v>
      </c>
      <c r="G22" s="62" t="s">
        <v>2243</v>
      </c>
      <c r="H22" s="62"/>
      <c r="I22" s="62"/>
      <c r="J22" s="70"/>
    </row>
    <row r="23" spans="1:10" x14ac:dyDescent="0.25">
      <c r="A23" s="68" t="s">
        <v>2244</v>
      </c>
      <c r="B23" s="62" t="s">
        <v>2245</v>
      </c>
      <c r="C23" s="62"/>
      <c r="D23" s="62"/>
      <c r="E23" s="62"/>
      <c r="F23" s="62" t="s">
        <v>2246</v>
      </c>
      <c r="G23" s="62" t="s">
        <v>2247</v>
      </c>
      <c r="H23" s="62"/>
      <c r="I23" s="62"/>
      <c r="J23" s="70"/>
    </row>
    <row r="24" spans="1:10" x14ac:dyDescent="0.25">
      <c r="A24" s="68" t="s">
        <v>2248</v>
      </c>
      <c r="B24" s="62" t="s">
        <v>2249</v>
      </c>
      <c r="C24" s="62"/>
      <c r="D24" s="62"/>
      <c r="E24" s="62"/>
      <c r="F24" s="62" t="s">
        <v>2250</v>
      </c>
      <c r="G24" s="62" t="s">
        <v>2251</v>
      </c>
      <c r="H24" s="62"/>
      <c r="I24" s="62"/>
      <c r="J24" s="70"/>
    </row>
    <row r="25" spans="1:10" x14ac:dyDescent="0.25">
      <c r="A25" s="68" t="s">
        <v>2252</v>
      </c>
      <c r="B25" s="62" t="s">
        <v>2253</v>
      </c>
      <c r="C25" s="62"/>
      <c r="D25" s="62"/>
      <c r="E25" s="62"/>
      <c r="F25" s="62"/>
      <c r="G25" s="62"/>
      <c r="H25" s="62"/>
      <c r="I25" s="62"/>
      <c r="J25" s="70"/>
    </row>
    <row r="26" spans="1:10" x14ac:dyDescent="0.25">
      <c r="A26" s="68" t="s">
        <v>2254</v>
      </c>
      <c r="B26" s="62" t="s">
        <v>2255</v>
      </c>
      <c r="C26" s="62"/>
      <c r="D26" s="62"/>
      <c r="E26" s="62"/>
      <c r="F26" s="62" t="s">
        <v>2256</v>
      </c>
      <c r="G26" s="62"/>
      <c r="H26" s="62"/>
      <c r="I26" s="62"/>
      <c r="J26" s="70"/>
    </row>
    <row r="27" spans="1:10" x14ac:dyDescent="0.25">
      <c r="A27" s="68" t="s">
        <v>2257</v>
      </c>
      <c r="B27" s="62" t="s">
        <v>2258</v>
      </c>
      <c r="C27" s="62"/>
      <c r="D27" s="62"/>
      <c r="E27" s="62"/>
      <c r="F27" s="85" t="s">
        <v>2259</v>
      </c>
      <c r="G27" s="62"/>
      <c r="H27" s="62"/>
      <c r="I27" s="62"/>
      <c r="J27" s="70"/>
    </row>
    <row r="28" spans="1:10" x14ac:dyDescent="0.25">
      <c r="A28" s="68" t="s">
        <v>2260</v>
      </c>
      <c r="B28" s="62" t="s">
        <v>2261</v>
      </c>
      <c r="C28" s="62"/>
      <c r="D28" s="62"/>
      <c r="E28" s="62"/>
      <c r="F28" s="62" t="s">
        <v>2262</v>
      </c>
      <c r="G28" s="62" t="s">
        <v>1735</v>
      </c>
      <c r="H28" s="62"/>
      <c r="I28" s="62"/>
      <c r="J28" s="70"/>
    </row>
    <row r="29" spans="1:10" x14ac:dyDescent="0.25">
      <c r="A29" s="68" t="s">
        <v>2263</v>
      </c>
      <c r="B29" s="62" t="s">
        <v>2264</v>
      </c>
      <c r="C29" s="62"/>
      <c r="D29" s="62"/>
      <c r="E29" s="62"/>
      <c r="F29" s="62" t="s">
        <v>2265</v>
      </c>
      <c r="G29" s="62" t="s">
        <v>2266</v>
      </c>
      <c r="H29" s="62"/>
      <c r="I29" s="62"/>
      <c r="J29" s="70"/>
    </row>
    <row r="30" spans="1:10" x14ac:dyDescent="0.25">
      <c r="A30" s="68" t="s">
        <v>2267</v>
      </c>
      <c r="B30" s="62" t="s">
        <v>2268</v>
      </c>
      <c r="C30" s="62"/>
      <c r="D30" s="62"/>
      <c r="E30" s="62"/>
      <c r="F30" s="62" t="s">
        <v>2269</v>
      </c>
      <c r="G30" s="62" t="s">
        <v>2270</v>
      </c>
      <c r="H30" s="62"/>
      <c r="I30" s="62"/>
      <c r="J30" s="70"/>
    </row>
    <row r="31" spans="1:10" x14ac:dyDescent="0.25">
      <c r="A31" s="68" t="s">
        <v>2271</v>
      </c>
      <c r="B31" s="62" t="s">
        <v>2272</v>
      </c>
      <c r="C31" s="62"/>
      <c r="D31" s="62"/>
      <c r="E31" s="62"/>
      <c r="F31" s="62"/>
      <c r="G31" s="62"/>
      <c r="H31" s="62"/>
      <c r="I31" s="62"/>
      <c r="J31" s="70"/>
    </row>
    <row r="32" spans="1:10" x14ac:dyDescent="0.25">
      <c r="A32" s="68" t="s">
        <v>2273</v>
      </c>
      <c r="B32" s="62" t="s">
        <v>2274</v>
      </c>
      <c r="C32" s="62"/>
      <c r="D32" s="62"/>
      <c r="E32" s="62"/>
      <c r="F32" s="85" t="s">
        <v>2275</v>
      </c>
      <c r="G32" s="62"/>
      <c r="H32" s="62"/>
      <c r="I32" s="62"/>
      <c r="J32" s="70"/>
    </row>
    <row r="33" spans="1:10" x14ac:dyDescent="0.25">
      <c r="A33" s="68" t="s">
        <v>2276</v>
      </c>
      <c r="B33" s="62" t="s">
        <v>2277</v>
      </c>
      <c r="C33" s="62"/>
      <c r="D33" s="62"/>
      <c r="E33" s="62"/>
      <c r="F33" s="62" t="s">
        <v>2278</v>
      </c>
      <c r="G33" s="62" t="s">
        <v>2279</v>
      </c>
      <c r="H33" s="62"/>
      <c r="I33" s="62"/>
      <c r="J33" s="70"/>
    </row>
    <row r="34" spans="1:10" x14ac:dyDescent="0.25">
      <c r="A34" s="281" t="s">
        <v>2673</v>
      </c>
      <c r="B34" s="282" t="s">
        <v>2674</v>
      </c>
      <c r="C34" s="280"/>
      <c r="D34" s="280"/>
      <c r="E34" s="280"/>
      <c r="F34" s="62" t="s">
        <v>2282</v>
      </c>
      <c r="G34" s="62" t="s">
        <v>2283</v>
      </c>
      <c r="H34" s="62"/>
      <c r="I34" s="62"/>
      <c r="J34" s="70"/>
    </row>
    <row r="35" spans="1:10" x14ac:dyDescent="0.25">
      <c r="A35" s="68" t="s">
        <v>2280</v>
      </c>
      <c r="B35" s="62" t="s">
        <v>2281</v>
      </c>
      <c r="C35" s="62"/>
      <c r="D35" s="62"/>
      <c r="E35" s="62"/>
      <c r="F35" s="62"/>
      <c r="G35" s="62" t="s">
        <v>2286</v>
      </c>
      <c r="H35" s="62"/>
      <c r="I35" s="62"/>
      <c r="J35" s="70"/>
    </row>
    <row r="36" spans="1:10" x14ac:dyDescent="0.25">
      <c r="A36" s="68" t="s">
        <v>2284</v>
      </c>
      <c r="B36" s="62" t="s">
        <v>2285</v>
      </c>
      <c r="C36" s="62"/>
      <c r="D36" s="62"/>
      <c r="E36" s="62"/>
      <c r="F36" s="62"/>
      <c r="G36" s="62" t="s">
        <v>2289</v>
      </c>
      <c r="H36" s="62"/>
      <c r="I36" s="62"/>
      <c r="J36" s="70"/>
    </row>
    <row r="37" spans="1:10" x14ac:dyDescent="0.25">
      <c r="A37" s="68" t="s">
        <v>2287</v>
      </c>
      <c r="B37" s="62" t="s">
        <v>2288</v>
      </c>
      <c r="C37" s="62"/>
      <c r="D37" s="62"/>
      <c r="E37" s="62"/>
      <c r="F37" s="62"/>
      <c r="G37" s="62"/>
      <c r="H37" s="62"/>
      <c r="I37" s="62"/>
      <c r="J37" s="70"/>
    </row>
    <row r="38" spans="1:10" x14ac:dyDescent="0.25">
      <c r="A38" s="68" t="s">
        <v>2290</v>
      </c>
      <c r="B38" s="62" t="s">
        <v>2291</v>
      </c>
      <c r="C38" s="62"/>
      <c r="D38" s="62"/>
      <c r="E38" s="62"/>
      <c r="F38" s="62"/>
      <c r="G38" s="62"/>
      <c r="H38" s="62"/>
      <c r="I38" s="62"/>
      <c r="J38" s="70"/>
    </row>
    <row r="39" spans="1:10" x14ac:dyDescent="0.25">
      <c r="A39" s="68"/>
      <c r="B39" s="62"/>
      <c r="C39" s="62"/>
      <c r="D39" s="62"/>
      <c r="E39" s="62"/>
      <c r="F39" s="85" t="s">
        <v>2292</v>
      </c>
      <c r="G39" s="62"/>
      <c r="H39" s="62"/>
      <c r="I39" s="62"/>
      <c r="J39" s="70"/>
    </row>
    <row r="40" spans="1:10" x14ac:dyDescent="0.25">
      <c r="A40" s="84" t="s">
        <v>2293</v>
      </c>
      <c r="B40" s="62"/>
      <c r="C40" s="62"/>
      <c r="D40" s="62"/>
      <c r="E40" s="62"/>
      <c r="F40" s="85" t="s">
        <v>2294</v>
      </c>
      <c r="G40" s="62"/>
      <c r="H40" s="62"/>
      <c r="I40" s="62"/>
      <c r="J40" s="70"/>
    </row>
    <row r="41" spans="1:10" x14ac:dyDescent="0.25">
      <c r="A41" s="84" t="s">
        <v>2259</v>
      </c>
      <c r="B41" s="62"/>
      <c r="C41" s="62"/>
      <c r="D41" s="62"/>
      <c r="E41" s="62"/>
      <c r="F41" s="62" t="s">
        <v>2295</v>
      </c>
      <c r="G41" s="62"/>
      <c r="H41" s="62"/>
      <c r="I41" s="62"/>
      <c r="J41" s="70"/>
    </row>
    <row r="42" spans="1:10" x14ac:dyDescent="0.25">
      <c r="A42" s="68" t="s">
        <v>2296</v>
      </c>
      <c r="B42" s="62" t="s">
        <v>2297</v>
      </c>
      <c r="C42" s="62"/>
      <c r="D42" s="62"/>
      <c r="E42" s="62"/>
      <c r="F42" s="62" t="s">
        <v>2298</v>
      </c>
      <c r="G42" s="62"/>
      <c r="H42" s="62"/>
      <c r="I42" s="62"/>
      <c r="J42" s="70"/>
    </row>
    <row r="43" spans="1:10" x14ac:dyDescent="0.25">
      <c r="A43" s="68" t="s">
        <v>2299</v>
      </c>
      <c r="B43" s="62" t="s">
        <v>2300</v>
      </c>
      <c r="C43" s="62"/>
      <c r="D43" s="62"/>
      <c r="E43" s="62"/>
      <c r="F43" s="62" t="s">
        <v>2301</v>
      </c>
      <c r="G43" s="62"/>
      <c r="H43" s="62"/>
      <c r="I43" s="62"/>
      <c r="J43" s="70"/>
    </row>
    <row r="44" spans="1:10" x14ac:dyDescent="0.25">
      <c r="A44" s="68" t="s">
        <v>2302</v>
      </c>
      <c r="B44" s="62" t="s">
        <v>2303</v>
      </c>
      <c r="C44" s="62"/>
      <c r="D44" s="62"/>
      <c r="E44" s="62"/>
      <c r="F44" s="62" t="s">
        <v>2304</v>
      </c>
      <c r="G44" s="62"/>
      <c r="H44" s="62"/>
      <c r="I44" s="62"/>
      <c r="J44" s="70"/>
    </row>
    <row r="45" spans="1:10" x14ac:dyDescent="0.25">
      <c r="A45" s="68" t="s">
        <v>2305</v>
      </c>
      <c r="B45" s="62" t="s">
        <v>2306</v>
      </c>
      <c r="C45" s="62"/>
      <c r="D45" s="62"/>
      <c r="E45" s="62"/>
      <c r="F45" s="62"/>
      <c r="G45" s="62"/>
      <c r="H45" s="62"/>
      <c r="I45" s="62"/>
      <c r="J45" s="70"/>
    </row>
    <row r="46" spans="1:10" x14ac:dyDescent="0.25">
      <c r="A46" s="284" t="s">
        <v>2675</v>
      </c>
      <c r="B46" s="285" t="s">
        <v>2676</v>
      </c>
      <c r="C46" s="283"/>
      <c r="D46" s="283"/>
      <c r="F46" s="85" t="s">
        <v>2308</v>
      </c>
      <c r="G46" s="62"/>
      <c r="H46" s="62"/>
      <c r="I46" s="62"/>
      <c r="J46" s="70"/>
    </row>
    <row r="47" spans="1:10" x14ac:dyDescent="0.25">
      <c r="A47" s="68" t="s">
        <v>2262</v>
      </c>
      <c r="B47" s="62" t="s">
        <v>2307</v>
      </c>
      <c r="C47" s="62"/>
      <c r="D47" s="62"/>
      <c r="E47" s="62"/>
      <c r="F47" s="62" t="s">
        <v>2311</v>
      </c>
      <c r="G47" s="62"/>
      <c r="H47" s="62"/>
      <c r="I47" s="62"/>
      <c r="J47" s="70"/>
    </row>
    <row r="48" spans="1:10" x14ac:dyDescent="0.25">
      <c r="A48" s="68" t="s">
        <v>2309</v>
      </c>
      <c r="B48" s="62" t="s">
        <v>2310</v>
      </c>
      <c r="C48" s="62"/>
      <c r="D48" s="62"/>
      <c r="E48" s="62"/>
      <c r="F48" s="62" t="s">
        <v>2314</v>
      </c>
      <c r="G48" s="62"/>
      <c r="H48" s="62"/>
      <c r="I48" s="62"/>
      <c r="J48" s="70"/>
    </row>
    <row r="49" spans="1:10" x14ac:dyDescent="0.25">
      <c r="A49" s="68" t="s">
        <v>2312</v>
      </c>
      <c r="B49" s="62" t="s">
        <v>2313</v>
      </c>
      <c r="C49" s="62"/>
      <c r="D49" s="62"/>
      <c r="E49" s="62"/>
      <c r="F49" s="62" t="s">
        <v>2316</v>
      </c>
      <c r="G49" s="62"/>
      <c r="H49" s="62"/>
      <c r="I49" s="62"/>
      <c r="J49" s="70"/>
    </row>
    <row r="50" spans="1:10" x14ac:dyDescent="0.25">
      <c r="A50" s="68" t="s">
        <v>2269</v>
      </c>
      <c r="B50" s="62" t="s">
        <v>2315</v>
      </c>
      <c r="C50" s="62"/>
      <c r="D50" s="62"/>
      <c r="E50" s="62"/>
      <c r="F50" s="62" t="s">
        <v>2319</v>
      </c>
      <c r="G50" s="62"/>
      <c r="H50" s="62"/>
      <c r="I50" s="62"/>
      <c r="J50" s="70"/>
    </row>
    <row r="51" spans="1:10" x14ac:dyDescent="0.25">
      <c r="A51" s="68" t="s">
        <v>2317</v>
      </c>
      <c r="B51" s="62" t="s">
        <v>2318</v>
      </c>
      <c r="C51" s="62"/>
      <c r="D51" s="62"/>
      <c r="E51" s="62"/>
      <c r="F51" s="62"/>
      <c r="G51" s="62"/>
      <c r="H51" s="62"/>
      <c r="I51" s="62"/>
      <c r="J51" s="70"/>
    </row>
    <row r="52" spans="1:10" x14ac:dyDescent="0.25">
      <c r="A52" s="68" t="s">
        <v>2248</v>
      </c>
      <c r="B52" s="62" t="s">
        <v>2320</v>
      </c>
      <c r="C52" s="62"/>
      <c r="D52" s="62"/>
      <c r="E52" s="62"/>
      <c r="F52" s="85" t="s">
        <v>2323</v>
      </c>
      <c r="G52" s="62"/>
      <c r="H52" s="62"/>
      <c r="I52" s="62"/>
      <c r="J52" s="70"/>
    </row>
    <row r="53" spans="1:10" x14ac:dyDescent="0.25">
      <c r="A53" s="68" t="s">
        <v>2321</v>
      </c>
      <c r="B53" s="62" t="s">
        <v>2322</v>
      </c>
      <c r="C53" s="62"/>
      <c r="D53" s="62"/>
      <c r="E53" s="62"/>
      <c r="F53" s="62" t="s">
        <v>2325</v>
      </c>
      <c r="G53" s="62"/>
      <c r="H53" s="62"/>
      <c r="I53" s="62"/>
      <c r="J53" s="70"/>
    </row>
    <row r="54" spans="1:10" x14ac:dyDescent="0.25">
      <c r="A54" s="68" t="s">
        <v>2265</v>
      </c>
      <c r="B54" s="62" t="s">
        <v>2324</v>
      </c>
      <c r="C54" s="62"/>
      <c r="D54" s="62"/>
      <c r="E54" s="62"/>
      <c r="F54" s="62" t="s">
        <v>2327</v>
      </c>
      <c r="G54" s="62"/>
      <c r="H54" s="62"/>
      <c r="I54" s="62"/>
      <c r="J54" s="70"/>
    </row>
    <row r="55" spans="1:10" x14ac:dyDescent="0.25">
      <c r="A55" s="68" t="s">
        <v>2302</v>
      </c>
      <c r="B55" s="62" t="s">
        <v>2326</v>
      </c>
      <c r="C55" s="62"/>
      <c r="D55" s="62"/>
      <c r="E55" s="62"/>
      <c r="F55" s="62" t="s">
        <v>2330</v>
      </c>
      <c r="G55" s="62"/>
      <c r="H55" s="62"/>
      <c r="I55" s="62"/>
      <c r="J55" s="70"/>
    </row>
    <row r="56" spans="1:10" x14ac:dyDescent="0.25">
      <c r="A56" s="68" t="s">
        <v>2328</v>
      </c>
      <c r="B56" s="62" t="s">
        <v>2329</v>
      </c>
      <c r="C56" s="62"/>
      <c r="D56" s="62"/>
      <c r="E56" s="62"/>
      <c r="F56" s="62" t="s">
        <v>2333</v>
      </c>
      <c r="G56" s="62"/>
      <c r="H56" s="62"/>
      <c r="I56" s="62"/>
      <c r="J56" s="70"/>
    </row>
    <row r="57" spans="1:10" x14ac:dyDescent="0.25">
      <c r="A57" s="68" t="s">
        <v>2331</v>
      </c>
      <c r="B57" s="62" t="s">
        <v>2332</v>
      </c>
      <c r="C57" s="62"/>
      <c r="D57" s="62"/>
      <c r="E57" s="62"/>
      <c r="F57" s="62" t="s">
        <v>2335</v>
      </c>
      <c r="G57" s="62"/>
      <c r="H57" s="62"/>
      <c r="I57" s="62"/>
      <c r="J57" s="70"/>
    </row>
    <row r="58" spans="1:10" x14ac:dyDescent="0.25">
      <c r="A58" s="68" t="s">
        <v>2278</v>
      </c>
      <c r="B58" s="62" t="s">
        <v>2334</v>
      </c>
      <c r="C58" s="62"/>
      <c r="D58" s="62"/>
      <c r="E58" s="62"/>
      <c r="F58" s="62"/>
      <c r="G58" s="62"/>
      <c r="H58" s="62"/>
      <c r="I58" s="62"/>
      <c r="J58" s="70"/>
    </row>
    <row r="59" spans="1:10" x14ac:dyDescent="0.25">
      <c r="A59" s="68"/>
      <c r="B59" s="62"/>
      <c r="C59" s="62"/>
      <c r="D59" s="62"/>
      <c r="E59" s="62"/>
      <c r="F59" s="85" t="s">
        <v>2336</v>
      </c>
      <c r="G59" s="62"/>
      <c r="H59" s="62"/>
      <c r="I59" s="62"/>
      <c r="J59" s="70"/>
    </row>
    <row r="60" spans="1:10" x14ac:dyDescent="0.25">
      <c r="A60" s="68"/>
      <c r="B60" s="62"/>
      <c r="C60" s="62"/>
      <c r="D60" s="62"/>
      <c r="E60" s="62"/>
      <c r="F60" s="62" t="s">
        <v>2337</v>
      </c>
      <c r="G60" s="62" t="s">
        <v>2338</v>
      </c>
      <c r="H60" s="62"/>
      <c r="I60" s="62"/>
      <c r="J60" s="70"/>
    </row>
    <row r="61" spans="1:10" x14ac:dyDescent="0.25">
      <c r="A61" s="68"/>
      <c r="B61" s="62"/>
      <c r="C61" s="62"/>
      <c r="D61" s="62"/>
      <c r="E61" s="62"/>
      <c r="F61" s="62" t="s">
        <v>2263</v>
      </c>
      <c r="G61" s="62" t="s">
        <v>2339</v>
      </c>
      <c r="H61" s="62"/>
      <c r="I61" s="62"/>
      <c r="J61" s="70"/>
    </row>
    <row r="62" spans="1:10" x14ac:dyDescent="0.25">
      <c r="A62" s="68"/>
      <c r="B62" s="62"/>
      <c r="C62" s="62"/>
      <c r="D62" s="62"/>
      <c r="E62" s="62"/>
      <c r="F62" s="62" t="s">
        <v>2340</v>
      </c>
      <c r="G62" s="62" t="s">
        <v>2341</v>
      </c>
      <c r="H62" s="62"/>
      <c r="I62" s="62"/>
      <c r="J62" s="70"/>
    </row>
    <row r="63" spans="1:10" x14ac:dyDescent="0.25">
      <c r="A63" s="68"/>
      <c r="B63" s="62"/>
      <c r="C63" s="62"/>
      <c r="D63" s="62"/>
      <c r="E63" s="62"/>
      <c r="F63" s="62"/>
      <c r="G63" s="62"/>
      <c r="H63" s="62"/>
      <c r="I63" s="62"/>
      <c r="J63" s="70"/>
    </row>
    <row r="64" spans="1:10" x14ac:dyDescent="0.25">
      <c r="A64" s="68" t="s">
        <v>2342</v>
      </c>
      <c r="B64" s="62"/>
      <c r="C64" s="62"/>
      <c r="D64" s="62"/>
      <c r="E64" s="62"/>
      <c r="F64" s="62"/>
      <c r="G64" s="62"/>
      <c r="H64" s="62"/>
      <c r="I64" s="62"/>
      <c r="J64" s="70"/>
    </row>
    <row r="65" spans="1:10" x14ac:dyDescent="0.25">
      <c r="A65" s="68" t="s">
        <v>2343</v>
      </c>
      <c r="B65" s="62"/>
      <c r="C65" s="62"/>
      <c r="D65" s="62"/>
      <c r="E65" s="62"/>
      <c r="F65" s="62"/>
      <c r="G65" s="62"/>
      <c r="H65" s="62"/>
      <c r="I65" s="62"/>
      <c r="J65" s="70"/>
    </row>
    <row r="66" spans="1:10" ht="15.75" thickBot="1" x14ac:dyDescent="0.3">
      <c r="A66" s="79" t="s">
        <v>2344</v>
      </c>
      <c r="B66" s="81"/>
      <c r="C66" s="81"/>
      <c r="D66" s="81"/>
      <c r="E66" s="81"/>
      <c r="F66" s="81"/>
      <c r="G66" s="81"/>
      <c r="H66" s="81"/>
      <c r="I66" s="81"/>
      <c r="J66" s="82"/>
    </row>
  </sheetData>
  <mergeCells count="1">
    <mergeCell ref="F2:J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4AAA4C38B25E468005D41D4AA550ED" ma:contentTypeVersion="0" ma:contentTypeDescription="Create a new document." ma:contentTypeScope="" ma:versionID="7ab496e06eea51faf8349da0bcdfa16e">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6D000B-A4C2-4A50-8FC7-A8D21EE2A5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157F5BD-34C1-46A4-9C29-941E48DF2EF0}">
  <ds:schemaRefs>
    <ds:schemaRef ds:uri="http://purl.org/dc/terms/"/>
    <ds:schemaRef ds:uri="http://www.w3.org/XML/1998/namespace"/>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2006/metadata/properties"/>
  </ds:schemaRefs>
</ds:datastoreItem>
</file>

<file path=customXml/itemProps3.xml><?xml version="1.0" encoding="utf-8"?>
<ds:datastoreItem xmlns:ds="http://schemas.openxmlformats.org/officeDocument/2006/customXml" ds:itemID="{DA202E9F-5757-437D-B11C-EB73D7EACD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Manual</vt:lpstr>
      <vt:lpstr>Changelog</vt:lpstr>
      <vt:lpstr>Glossary</vt:lpstr>
      <vt:lpstr>01 Interior Lighting Form</vt:lpstr>
      <vt:lpstr>02 Interior User Input</vt:lpstr>
      <vt:lpstr>03 Exterior Lighting Form</vt:lpstr>
      <vt:lpstr>04 Exterior User Input</vt:lpstr>
      <vt:lpstr>06 Wattage Table</vt:lpstr>
      <vt:lpstr>07 Fixture Code Legend</vt:lpstr>
      <vt:lpstr>08 Fixture Code Locator</vt:lpstr>
      <vt:lpstr>Lookup Tables</vt:lpstr>
      <vt:lpstr>CoolType</vt:lpstr>
      <vt:lpstr>ExtFacilityType</vt:lpstr>
      <vt:lpstr>IntFacilityType</vt:lpstr>
      <vt:lpstr>LPD_BuildingAreaMethod</vt:lpstr>
      <vt:lpstr>LPD_SpaceBySpaceMethod</vt:lpstr>
      <vt:lpstr>'01 Interior Lighting Form'!Print_Area</vt:lpstr>
      <vt:lpstr>'03 Exterior Lighting Form'!Print_Area</vt:lpstr>
      <vt:lpstr>'06 Wattage Table'!Print_Area</vt:lpstr>
      <vt:lpstr>'Lookup Tables'!Print_Area</vt:lpstr>
      <vt:lpstr>WattageTable</vt:lpstr>
    </vt:vector>
  </TitlesOfParts>
  <Company>KEMA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Yanran Liu</dc:creator>
  <cp:lastModifiedBy>megagood</cp:lastModifiedBy>
  <cp:lastPrinted>2012-07-16T10:43:13Z</cp:lastPrinted>
  <dcterms:created xsi:type="dcterms:W3CDTF">2010-12-08T16:20:02Z</dcterms:created>
  <dcterms:modified xsi:type="dcterms:W3CDTF">2014-09-02T13:58:38Z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0x0101004C4AAA4C38B25E468005D41D4AA550ED</vt:lpwstr>
  </property>
</Properties>
</file>