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720" yWindow="396" windowWidth="15600" windowHeight="11388" tabRatio="876"/>
  </bookViews>
  <sheets>
    <sheet name="Manual" sheetId="14" r:id="rId1"/>
    <sheet name="Changelog" sheetId="15" r:id="rId2"/>
    <sheet name="Glossary" sheetId="18" r:id="rId3"/>
    <sheet name="01 Interior Lighting Form" sheetId="1" r:id="rId4"/>
    <sheet name="02 Interior User Input" sheetId="11" r:id="rId5"/>
    <sheet name="03 Exterior Lighting Form" sheetId="6" r:id="rId6"/>
    <sheet name="04 Exterior User Input" sheetId="7" r:id="rId7"/>
    <sheet name="06 Wattage Table" sheetId="10" r:id="rId8"/>
    <sheet name="07 Fixture Code Legend" sheetId="16" r:id="rId9"/>
    <sheet name="08 Fixture Code Locator" sheetId="17" r:id="rId10"/>
  </sheets>
  <definedNames>
    <definedName name="_xlnm._FilterDatabase" localSheetId="7" hidden="1">'06 Wattage Table'!$A$3:$G$3</definedName>
    <definedName name="ExtFacilityType">'04 Exterior User Input'!$B$4:$B$6</definedName>
    <definedName name="FixtureSubtype">OFFSET('08 Fixture Code Locator'!D1048557,1,1,1,5-COUNTBLANK('08 Fixture Code Locator'!$F$5:$J$5))</definedName>
    <definedName name="IntFacilityType">'02 Interior User Input'!$B$4:$B$29</definedName>
    <definedName name="LPDAreas_BuildingAreaMethod">'01 Interior Lighting Form'!$AA$9:$AA$40</definedName>
    <definedName name="LPDAreas_SpaceBySpace">'01 Interior Lighting Form'!$AD$9:$AD$96</definedName>
    <definedName name="_xlnm.Print_Area" localSheetId="3">'01 Interior Lighting Form'!$A$1:$N$103</definedName>
    <definedName name="_xlnm.Print_Area" localSheetId="5">'03 Exterior Lighting Form'!$A$1:$K$93</definedName>
    <definedName name="_xlnm.Print_Area" localSheetId="7">'06 Wattage Table'!$A$1:$H$932</definedName>
    <definedName name="SpaceType">'01 Interior Lighting Form'!$W$25:$W$29</definedName>
    <definedName name="WattageTable">'08 Fixture Code Locator'!$X$4:$AE$840</definedName>
  </definedNames>
  <calcPr calcId="145621"/>
</workbook>
</file>

<file path=xl/calcChain.xml><?xml version="1.0" encoding="utf-8"?>
<calcChain xmlns="http://schemas.openxmlformats.org/spreadsheetml/2006/main">
  <c r="G68" i="1" l="1"/>
  <c r="G53" i="1"/>
  <c r="G62" i="6"/>
  <c r="G48" i="6"/>
  <c r="G49" i="6"/>
  <c r="G50" i="6"/>
  <c r="G51" i="6"/>
  <c r="G52" i="6"/>
  <c r="G53" i="6"/>
  <c r="G54" i="6"/>
  <c r="G55" i="6"/>
  <c r="G56" i="6"/>
  <c r="G57" i="6"/>
  <c r="G58" i="6"/>
  <c r="G59" i="6"/>
  <c r="G60" i="6"/>
  <c r="G61" i="6"/>
  <c r="G63" i="6"/>
  <c r="G64" i="6"/>
  <c r="G65" i="6"/>
  <c r="G66" i="6"/>
  <c r="G67" i="6"/>
  <c r="G68" i="6"/>
  <c r="G69" i="6"/>
  <c r="G70" i="6"/>
  <c r="G71" i="6"/>
  <c r="G72" i="6"/>
  <c r="G73" i="6"/>
  <c r="G74" i="6"/>
  <c r="G75" i="6"/>
  <c r="G47" i="6"/>
  <c r="G52" i="1"/>
  <c r="H31" i="1" l="1"/>
  <c r="G31" i="1"/>
  <c r="L37" i="1"/>
  <c r="L38" i="1"/>
  <c r="L39" i="1"/>
  <c r="L40" i="1"/>
  <c r="L41" i="1"/>
  <c r="L42" i="1"/>
  <c r="L43" i="1"/>
  <c r="L44" i="1"/>
  <c r="L45" i="1"/>
  <c r="L46" i="1"/>
  <c r="K37" i="1"/>
  <c r="K38" i="1"/>
  <c r="K39" i="1"/>
  <c r="K40" i="1"/>
  <c r="K41" i="1"/>
  <c r="K42" i="1"/>
  <c r="K43" i="1"/>
  <c r="K44" i="1"/>
  <c r="K45" i="1"/>
  <c r="K46" i="1"/>
  <c r="D20" i="1"/>
  <c r="D19" i="1"/>
  <c r="J37" i="1"/>
  <c r="J38" i="1"/>
  <c r="J39" i="1"/>
  <c r="J40" i="1"/>
  <c r="J41" i="1"/>
  <c r="J42" i="1"/>
  <c r="J43" i="1"/>
  <c r="J44" i="1"/>
  <c r="J45" i="1"/>
  <c r="J46" i="1"/>
  <c r="I46" i="1"/>
  <c r="H46" i="1"/>
  <c r="I45" i="1"/>
  <c r="H45" i="1"/>
  <c r="I44" i="1"/>
  <c r="H44" i="1"/>
  <c r="I43" i="1"/>
  <c r="H43" i="1"/>
  <c r="I42" i="1"/>
  <c r="H42" i="1"/>
  <c r="I41" i="1"/>
  <c r="H41" i="1"/>
  <c r="I40" i="1"/>
  <c r="H40" i="1"/>
  <c r="I39" i="1"/>
  <c r="H39" i="1"/>
  <c r="I38" i="1"/>
  <c r="H38" i="1"/>
  <c r="I37" i="1"/>
  <c r="H37" i="1"/>
  <c r="I36" i="1"/>
  <c r="H36" i="1"/>
  <c r="I35" i="1"/>
  <c r="H35" i="1"/>
  <c r="L36" i="1" l="1"/>
  <c r="D98" i="1" s="1"/>
  <c r="B2" i="6"/>
  <c r="C26" i="17"/>
  <c r="C25" i="17"/>
  <c r="C11" i="17" l="1"/>
  <c r="C13" i="17"/>
  <c r="H47" i="6" l="1"/>
  <c r="E36" i="1"/>
  <c r="F36" i="1" s="1"/>
  <c r="J36" i="1" s="1"/>
  <c r="K36" i="1" s="1"/>
  <c r="D97" i="1" s="1"/>
  <c r="D47" i="1" l="1"/>
  <c r="E40" i="6"/>
  <c r="D31" i="1"/>
  <c r="E31" i="1" s="1"/>
  <c r="F26" i="6"/>
  <c r="G26" i="6" s="1"/>
  <c r="D26" i="6"/>
  <c r="H52" i="1"/>
  <c r="G51" i="1"/>
  <c r="H51" i="1" s="1"/>
  <c r="M30" i="17"/>
  <c r="M29" i="17"/>
  <c r="M28" i="17"/>
  <c r="M27" i="17"/>
  <c r="M26" i="17"/>
  <c r="M25" i="17"/>
  <c r="M24" i="17"/>
  <c r="M23" i="17"/>
  <c r="M22" i="17"/>
  <c r="M21" i="17"/>
  <c r="M20" i="17"/>
  <c r="M19" i="17"/>
  <c r="M18" i="17"/>
  <c r="M17" i="17"/>
  <c r="M16" i="17"/>
  <c r="C16" i="17"/>
  <c r="M15" i="17"/>
  <c r="C15" i="17"/>
  <c r="M14" i="17"/>
  <c r="C14" i="17"/>
  <c r="M13" i="17"/>
  <c r="M12" i="17"/>
  <c r="C12" i="17"/>
  <c r="M11" i="17"/>
  <c r="M10" i="17"/>
  <c r="C10" i="17"/>
  <c r="M9" i="17"/>
  <c r="M8" i="17"/>
  <c r="M7" i="17"/>
  <c r="M6" i="17"/>
  <c r="J5" i="17"/>
  <c r="I5" i="17"/>
  <c r="H5" i="17"/>
  <c r="G5" i="17"/>
  <c r="F5" i="17"/>
  <c r="E92" i="6"/>
  <c r="D92" i="6"/>
  <c r="H48" i="6"/>
  <c r="F28" i="6"/>
  <c r="G28" i="6" s="1"/>
  <c r="F29" i="6"/>
  <c r="F30" i="6"/>
  <c r="F31" i="6"/>
  <c r="F32" i="6"/>
  <c r="F33" i="6"/>
  <c r="F34" i="6"/>
  <c r="F35" i="6"/>
  <c r="F36" i="6"/>
  <c r="F37" i="6"/>
  <c r="F38" i="6"/>
  <c r="F39" i="6"/>
  <c r="F27" i="6"/>
  <c r="G27" i="6" s="1"/>
  <c r="D28" i="6"/>
  <c r="D29" i="6"/>
  <c r="D30" i="6"/>
  <c r="D31" i="6"/>
  <c r="D32" i="6"/>
  <c r="D33" i="6"/>
  <c r="D34" i="6"/>
  <c r="D35" i="6"/>
  <c r="D36" i="6"/>
  <c r="D37" i="6"/>
  <c r="D38" i="6"/>
  <c r="D39" i="6"/>
  <c r="D27" i="6"/>
  <c r="E35" i="1"/>
  <c r="E37" i="1"/>
  <c r="E38" i="1"/>
  <c r="E39" i="1"/>
  <c r="E40" i="1"/>
  <c r="E41" i="1"/>
  <c r="E42" i="1"/>
  <c r="E43" i="1"/>
  <c r="E44" i="1"/>
  <c r="E45" i="1"/>
  <c r="E46" i="1"/>
  <c r="C24" i="17" l="1"/>
  <c r="C9" i="17"/>
  <c r="C18" i="17" s="1"/>
  <c r="B18" i="17" s="1"/>
  <c r="H75" i="6"/>
  <c r="H66" i="6"/>
  <c r="H65" i="6"/>
  <c r="H64" i="6"/>
  <c r="H63" i="6"/>
  <c r="H62" i="6"/>
  <c r="H61" i="6"/>
  <c r="H60" i="6"/>
  <c r="H69" i="6"/>
  <c r="H68" i="6"/>
  <c r="H67" i="6"/>
  <c r="H59" i="6"/>
  <c r="H74" i="6"/>
  <c r="H73" i="6"/>
  <c r="H72" i="6"/>
  <c r="H71" i="6"/>
  <c r="H70" i="6"/>
  <c r="G914" i="10"/>
  <c r="G915" i="10"/>
  <c r="G916" i="10"/>
  <c r="G917" i="10"/>
  <c r="G918" i="10"/>
  <c r="G919" i="10"/>
  <c r="G920" i="10"/>
  <c r="G921" i="10"/>
  <c r="G922" i="10"/>
  <c r="G923" i="10"/>
  <c r="G924" i="10"/>
  <c r="G925" i="10"/>
  <c r="G926" i="10"/>
  <c r="G927" i="10"/>
  <c r="G928" i="10"/>
  <c r="G929" i="10"/>
  <c r="G930" i="10"/>
  <c r="G931" i="10"/>
  <c r="G932" i="10"/>
  <c r="G913" i="10"/>
  <c r="G80" i="1"/>
  <c r="G54" i="1"/>
  <c r="G55" i="1"/>
  <c r="G56" i="1"/>
  <c r="G57" i="1"/>
  <c r="G58" i="1"/>
  <c r="G59" i="1"/>
  <c r="G60" i="1"/>
  <c r="G61" i="1"/>
  <c r="G62" i="1"/>
  <c r="G63" i="1"/>
  <c r="G64" i="1"/>
  <c r="G65" i="1"/>
  <c r="G66" i="1"/>
  <c r="G67" i="1"/>
  <c r="G69" i="1"/>
  <c r="G70" i="1"/>
  <c r="G71" i="1"/>
  <c r="G72" i="1"/>
  <c r="G73" i="1"/>
  <c r="G74" i="1"/>
  <c r="G75" i="1"/>
  <c r="G76" i="1"/>
  <c r="G77" i="1"/>
  <c r="G78" i="1"/>
  <c r="G79" i="1"/>
  <c r="G46" i="6"/>
  <c r="H46" i="6" s="1"/>
  <c r="H50" i="6"/>
  <c r="H914" i="10"/>
  <c r="H915" i="10"/>
  <c r="H916" i="10"/>
  <c r="H917" i="10"/>
  <c r="H918" i="10"/>
  <c r="H919" i="10"/>
  <c r="H920" i="10"/>
  <c r="H921" i="10"/>
  <c r="H922" i="10"/>
  <c r="H923" i="10"/>
  <c r="H924" i="10"/>
  <c r="H925" i="10"/>
  <c r="H926" i="10"/>
  <c r="H927" i="10"/>
  <c r="H928" i="10"/>
  <c r="H929" i="10"/>
  <c r="H930" i="10"/>
  <c r="H931" i="10"/>
  <c r="H932" i="10"/>
  <c r="H913" i="10"/>
  <c r="G30" i="6"/>
  <c r="G31" i="6"/>
  <c r="G32" i="6"/>
  <c r="G33" i="6"/>
  <c r="G34" i="6"/>
  <c r="G35" i="6"/>
  <c r="G36" i="6"/>
  <c r="G37" i="6"/>
  <c r="G38" i="6"/>
  <c r="G39" i="6"/>
  <c r="H58" i="6"/>
  <c r="H57" i="6"/>
  <c r="H56" i="6"/>
  <c r="H55" i="6"/>
  <c r="H54" i="6"/>
  <c r="H53" i="6"/>
  <c r="H52" i="6"/>
  <c r="H51" i="6"/>
  <c r="H49" i="6"/>
  <c r="G29" i="6"/>
  <c r="G40" i="6" l="1"/>
  <c r="D80" i="6" s="1"/>
  <c r="D82" i="6" s="1"/>
  <c r="D83" i="6" s="1"/>
  <c r="D86" i="6" s="1"/>
  <c r="H76" i="6"/>
  <c r="D79" i="6" s="1"/>
  <c r="C27" i="17"/>
  <c r="C29" i="17" s="1"/>
  <c r="B29" i="17" s="1"/>
  <c r="F35" i="1"/>
  <c r="J35" i="1" s="1"/>
  <c r="F37" i="1"/>
  <c r="F38" i="1"/>
  <c r="F39" i="1"/>
  <c r="F40" i="1"/>
  <c r="F41" i="1"/>
  <c r="F42" i="1"/>
  <c r="F43" i="1"/>
  <c r="F44" i="1"/>
  <c r="F45" i="1"/>
  <c r="F46" i="1"/>
  <c r="H53" i="1"/>
  <c r="H54" i="1"/>
  <c r="H55" i="1"/>
  <c r="H56" i="1"/>
  <c r="H57" i="1"/>
  <c r="H58" i="1"/>
  <c r="H59" i="1"/>
  <c r="H60" i="1"/>
  <c r="H61" i="1"/>
  <c r="H62" i="1"/>
  <c r="H63" i="1"/>
  <c r="H64" i="1"/>
  <c r="H65" i="1"/>
  <c r="H66" i="1"/>
  <c r="H67" i="1"/>
  <c r="H68" i="1"/>
  <c r="H69" i="1"/>
  <c r="H70" i="1"/>
  <c r="H71" i="1"/>
  <c r="H72" i="1"/>
  <c r="H73" i="1"/>
  <c r="H74" i="1"/>
  <c r="H75" i="1"/>
  <c r="H76" i="1"/>
  <c r="H77" i="1"/>
  <c r="H78" i="1"/>
  <c r="H79" i="1"/>
  <c r="H80" i="1"/>
  <c r="D84" i="6" l="1"/>
  <c r="B92" i="6" s="1"/>
  <c r="I92" i="6" s="1"/>
  <c r="L35" i="1"/>
  <c r="K35" i="1"/>
  <c r="H81" i="1"/>
  <c r="F47" i="1"/>
  <c r="J92" i="6" l="1"/>
  <c r="D84" i="1"/>
  <c r="I31" i="1"/>
  <c r="D85" i="1"/>
  <c r="D88" i="1" s="1"/>
  <c r="D86" i="1"/>
  <c r="J31" i="1" l="1"/>
  <c r="D95" i="1" s="1"/>
  <c r="K31" i="1"/>
  <c r="D96" i="1" s="1"/>
  <c r="D89" i="1"/>
  <c r="D90" i="1"/>
  <c r="D92" i="1" l="1"/>
</calcChain>
</file>

<file path=xl/comments1.xml><?xml version="1.0" encoding="utf-8"?>
<comments xmlns="http://schemas.openxmlformats.org/spreadsheetml/2006/main">
  <authors>
    <author>Jampani, Pranav</author>
  </authors>
  <commentList>
    <comment ref="D13" authorId="0">
      <text>
        <r>
          <rPr>
            <b/>
            <sz val="9"/>
            <color indexed="81"/>
            <rFont val="Tahoma"/>
            <family val="2"/>
          </rPr>
          <t xml:space="preserve">Utility:
</t>
        </r>
        <r>
          <rPr>
            <sz val="9"/>
            <color indexed="81"/>
            <rFont val="Tahoma"/>
            <family val="2"/>
          </rPr>
          <t>Select the utility serving the facility from the pull down menu.</t>
        </r>
      </text>
    </comment>
    <comment ref="D17" authorId="0">
      <text>
        <r>
          <rPr>
            <b/>
            <sz val="8"/>
            <color indexed="81"/>
            <rFont val="Tahoma"/>
            <family val="2"/>
          </rPr>
          <t xml:space="preserve">Program Year:
</t>
        </r>
        <r>
          <rPr>
            <sz val="8"/>
            <color indexed="81"/>
            <rFont val="Tahoma"/>
            <family val="2"/>
          </rPr>
          <t>Program Year 5: June 1, 2013 - May 31, 2014
Program Year 6: June 1, 2014 - May 31, 2015
Program Year 7: June 1, 2015 - May 31, 2016</t>
        </r>
        <r>
          <rPr>
            <sz val="9"/>
            <color indexed="81"/>
            <rFont val="Tahoma"/>
            <family val="2"/>
          </rPr>
          <t xml:space="preserve">
</t>
        </r>
      </text>
    </comment>
    <comment ref="B30" authorId="0">
      <text>
        <r>
          <rPr>
            <sz val="9"/>
            <color indexed="81"/>
            <rFont val="Tahoma"/>
            <family val="2"/>
          </rPr>
          <t xml:space="preserve">Select the closest building type from the Lookup Table in the cell below
</t>
        </r>
      </text>
    </comment>
    <comment ref="C30" authorId="0">
      <text>
        <r>
          <rPr>
            <sz val="9"/>
            <color indexed="81"/>
            <rFont val="Tahoma"/>
            <family val="2"/>
          </rPr>
          <t xml:space="preserve">Enter the Total Building Lighted Area in Square Feet
</t>
        </r>
      </text>
    </comment>
    <comment ref="B34" authorId="0">
      <text>
        <r>
          <rPr>
            <sz val="9"/>
            <color indexed="81"/>
            <rFont val="Tahoma"/>
            <family val="2"/>
          </rPr>
          <t xml:space="preserve">Describe the area or source of fixture count
</t>
        </r>
      </text>
    </comment>
    <comment ref="C34" authorId="0">
      <text>
        <r>
          <rPr>
            <sz val="9"/>
            <color indexed="81"/>
            <rFont val="Tahoma"/>
            <family val="2"/>
          </rPr>
          <t>Select Area Type from Table that best describes the area use :  Refer to Tab 'Space-by-Space LPD Table'</t>
        </r>
      </text>
    </comment>
    <comment ref="D34" authorId="0">
      <text>
        <r>
          <rPr>
            <sz val="9"/>
            <color indexed="81"/>
            <rFont val="Tahoma"/>
            <family val="2"/>
          </rPr>
          <t xml:space="preserve">Enter Lighted Area in Square Feet
(ft2)
</t>
        </r>
      </text>
    </comment>
    <comment ref="B49" authorId="0">
      <text>
        <r>
          <rPr>
            <sz val="9"/>
            <color indexed="81"/>
            <rFont val="Tahoma"/>
            <family val="2"/>
          </rPr>
          <t xml:space="preserve"> Fixtures exempted by Code do not need to be entered
</t>
        </r>
      </text>
    </comment>
    <comment ref="B50" authorId="0">
      <text>
        <r>
          <rPr>
            <sz val="9"/>
            <color indexed="81"/>
            <rFont val="Tahoma"/>
            <family val="2"/>
          </rPr>
          <t>Space Type where fixture is installed</t>
        </r>
      </text>
    </comment>
    <comment ref="C50" authorId="0">
      <text>
        <r>
          <rPr>
            <sz val="9"/>
            <color indexed="81"/>
            <rFont val="Tahoma"/>
            <family val="2"/>
          </rPr>
          <t xml:space="preserve">From Electric Plans if Available
</t>
        </r>
      </text>
    </comment>
    <comment ref="D50" authorId="0">
      <text>
        <r>
          <rPr>
            <sz val="9"/>
            <color indexed="81"/>
            <rFont val="Tahoma"/>
            <family val="2"/>
          </rPr>
          <t xml:space="preserve">Enter theDescription of Fixture
</t>
        </r>
      </text>
    </comment>
    <comment ref="E50" authorId="0">
      <text>
        <r>
          <rPr>
            <sz val="9"/>
            <color indexed="81"/>
            <rFont val="Tahoma"/>
            <family val="2"/>
          </rPr>
          <t xml:space="preserve">Enter Quantity
</t>
        </r>
      </text>
    </comment>
    <comment ref="F50" authorId="0">
      <text>
        <r>
          <rPr>
            <sz val="9"/>
            <color indexed="81"/>
            <rFont val="Tahoma"/>
            <family val="2"/>
          </rPr>
          <t xml:space="preserve">Enter from TAB 'Wattage Table'
</t>
        </r>
      </text>
    </comment>
    <comment ref="D87" authorId="0">
      <text>
        <r>
          <rPr>
            <sz val="9"/>
            <color indexed="81"/>
            <rFont val="Tahoma"/>
            <family val="2"/>
          </rPr>
          <t>Enter percentage of lighting power eligible for incentive depending on the EDC if any.</t>
        </r>
      </text>
    </comment>
    <comment ref="D91" authorId="0">
      <text>
        <r>
          <rPr>
            <sz val="9"/>
            <color indexed="81"/>
            <rFont val="Tahoma"/>
            <family val="2"/>
          </rPr>
          <t>Enter EDC program incentive per kW below code</t>
        </r>
      </text>
    </comment>
  </commentList>
</comments>
</file>

<file path=xl/comments2.xml><?xml version="1.0" encoding="utf-8"?>
<comments xmlns="http://schemas.openxmlformats.org/spreadsheetml/2006/main">
  <authors>
    <author>Jampani, Pranav</author>
  </authors>
  <commentList>
    <comment ref="D13" authorId="0">
      <text>
        <r>
          <rPr>
            <b/>
            <sz val="9"/>
            <color indexed="81"/>
            <rFont val="Tahoma"/>
            <family val="2"/>
          </rPr>
          <t xml:space="preserve">Utility:
</t>
        </r>
        <r>
          <rPr>
            <sz val="9"/>
            <color indexed="81"/>
            <rFont val="Tahoma"/>
            <family val="2"/>
          </rPr>
          <t>Select the utility serving the facility from the pull down menu.</t>
        </r>
      </text>
    </comment>
    <comment ref="D17" authorId="0">
      <text>
        <r>
          <rPr>
            <b/>
            <sz val="8"/>
            <color indexed="81"/>
            <rFont val="Tahoma"/>
            <family val="2"/>
          </rPr>
          <t xml:space="preserve">Program Year:
</t>
        </r>
        <r>
          <rPr>
            <sz val="8"/>
            <color indexed="81"/>
            <rFont val="Tahoma"/>
            <family val="2"/>
          </rPr>
          <t>Program Year 5: June 1, 2013 - May 31, 2014
Program Year 6: June 1, 2014 - May 31, 2015
Program Year 7: June 1, 2015 - May 31, 2016</t>
        </r>
        <r>
          <rPr>
            <sz val="9"/>
            <color indexed="81"/>
            <rFont val="Tahoma"/>
            <family val="2"/>
          </rPr>
          <t xml:space="preserve">
</t>
        </r>
      </text>
    </comment>
    <comment ref="B25" authorId="0">
      <text>
        <r>
          <rPr>
            <sz val="9"/>
            <color indexed="81"/>
            <rFont val="Tahoma"/>
            <family val="2"/>
          </rPr>
          <t xml:space="preserve">Describe the area and location
</t>
        </r>
      </text>
    </comment>
    <comment ref="C25" authorId="0">
      <text>
        <r>
          <rPr>
            <sz val="9"/>
            <color indexed="81"/>
            <rFont val="Tahoma"/>
            <family val="2"/>
          </rPr>
          <t xml:space="preserve">Select area type that best describes the area use
</t>
        </r>
      </text>
    </comment>
    <comment ref="D25" authorId="0">
      <text>
        <r>
          <rPr>
            <sz val="9"/>
            <color indexed="81"/>
            <rFont val="Tahoma"/>
            <family val="2"/>
          </rPr>
          <t xml:space="preserve">Units in terms of Square Feet, Linear Feet, Number of Locations
</t>
        </r>
      </text>
    </comment>
    <comment ref="E25" authorId="0">
      <text>
        <r>
          <rPr>
            <sz val="9"/>
            <color indexed="81"/>
            <rFont val="Tahoma"/>
            <family val="2"/>
          </rPr>
          <t>Enter the quantity associated with the exterior area type lighting. For example,  if 'Building Grounds: Walkways', enter total linear feet</t>
        </r>
      </text>
    </comment>
    <comment ref="B44" authorId="0">
      <text>
        <r>
          <rPr>
            <sz val="9"/>
            <color indexed="81"/>
            <rFont val="Tahoma"/>
            <family val="2"/>
          </rPr>
          <t xml:space="preserve">Fixtures exempted by Code do not need to be entered
</t>
        </r>
      </text>
    </comment>
    <comment ref="B45" authorId="0">
      <text>
        <r>
          <rPr>
            <sz val="9"/>
            <color indexed="81"/>
            <rFont val="Tahoma"/>
            <family val="2"/>
          </rPr>
          <t>Space Type where fixture is installed</t>
        </r>
      </text>
    </comment>
    <comment ref="C45" authorId="0">
      <text>
        <r>
          <rPr>
            <sz val="9"/>
            <color indexed="81"/>
            <rFont val="Tahoma"/>
            <family val="2"/>
          </rPr>
          <t xml:space="preserve"> From Electric Plans if Available
</t>
        </r>
      </text>
    </comment>
    <comment ref="D45" authorId="0">
      <text>
        <r>
          <rPr>
            <sz val="9"/>
            <color indexed="81"/>
            <rFont val="Tahoma"/>
            <family val="2"/>
          </rPr>
          <t xml:space="preserve">Enter Your Description of Fixture
</t>
        </r>
      </text>
    </comment>
    <comment ref="E45" authorId="0">
      <text>
        <r>
          <rPr>
            <sz val="9"/>
            <color indexed="81"/>
            <rFont val="Tahoma"/>
            <family val="2"/>
          </rPr>
          <t xml:space="preserve">Enter Quantity
</t>
        </r>
      </text>
    </comment>
    <comment ref="F45" authorId="0">
      <text>
        <r>
          <rPr>
            <sz val="9"/>
            <color indexed="81"/>
            <rFont val="Tahoma"/>
            <family val="2"/>
          </rPr>
          <t>Enter from TAB 'Wattage Table'</t>
        </r>
      </text>
    </comment>
    <comment ref="D81" authorId="0">
      <text>
        <r>
          <rPr>
            <sz val="9"/>
            <color indexed="81"/>
            <rFont val="Tahoma"/>
            <family val="2"/>
          </rPr>
          <t>Enter percentage of lighting power eligible for incentive depending on the EDC if any.</t>
        </r>
      </text>
    </comment>
    <comment ref="D85" authorId="0">
      <text>
        <r>
          <rPr>
            <sz val="9"/>
            <color indexed="81"/>
            <rFont val="Tahoma"/>
            <family val="2"/>
          </rPr>
          <t>Enter EDC program incentive per kW below code</t>
        </r>
      </text>
    </comment>
    <comment ref="D91" authorId="0">
      <text>
        <r>
          <rPr>
            <sz val="9"/>
            <color indexed="81"/>
            <rFont val="Tahoma"/>
            <family val="2"/>
          </rPr>
          <t xml:space="preserve"> if 'Other' Facility Type is selected, provide HOU and CF in 'Exterior User Input' tab.  Data supporting other hours must be provided.</t>
        </r>
      </text>
    </comment>
  </commentList>
</comments>
</file>

<file path=xl/comments3.xml><?xml version="1.0" encoding="utf-8"?>
<comments xmlns="http://schemas.openxmlformats.org/spreadsheetml/2006/main">
  <authors>
    <author>IKim</author>
  </authors>
  <commentList>
    <comment ref="B25" authorId="0">
      <text>
        <r>
          <rPr>
            <b/>
            <sz val="8"/>
            <color indexed="81"/>
            <rFont val="Tahoma"/>
            <family val="2"/>
          </rPr>
          <t>Manually Enter Number
(No Drop-Down)</t>
        </r>
      </text>
    </comment>
  </commentList>
</comments>
</file>

<file path=xl/sharedStrings.xml><?xml version="1.0" encoding="utf-8"?>
<sst xmlns="http://schemas.openxmlformats.org/spreadsheetml/2006/main" count="7810" uniqueCount="2785">
  <si>
    <t>Compact Fluorescent, twin, (3) 9W lamp</t>
  </si>
  <si>
    <t>EXIT Sign Fixtures</t>
  </si>
  <si>
    <t>ECF5/1</t>
  </si>
  <si>
    <t>EXIT Compact Fluorescent, (1) 5W lamp</t>
  </si>
  <si>
    <t>ECF5/2</t>
  </si>
  <si>
    <t>EXIT Compact Fluorescent, (2) 5W lamp</t>
  </si>
  <si>
    <t>ECF7/1</t>
  </si>
  <si>
    <t>EXIT Compact Fluorescent, (1) 7W lamp</t>
  </si>
  <si>
    <t>ECF7/2</t>
  </si>
  <si>
    <t>EXIT Compact Fluorescent, (2) 7W lamp</t>
  </si>
  <si>
    <t>ECF8/1</t>
  </si>
  <si>
    <t>F8T5</t>
  </si>
  <si>
    <t>EXIT T5 Fluorescent, (1) 8W lamp</t>
  </si>
  <si>
    <t>ECF8/2</t>
  </si>
  <si>
    <t>EXIT T5 Fluorescent, (2) 8W lamp</t>
  </si>
  <si>
    <t>ECF9/1</t>
  </si>
  <si>
    <t>EXIT Compact Fluorescent, (1) 9W lamp</t>
  </si>
  <si>
    <t>ECF9/2</t>
  </si>
  <si>
    <t>EXIT Compact Fluorescent, (2) 9W lamp</t>
  </si>
  <si>
    <t>EI10/2</t>
  </si>
  <si>
    <t>I10</t>
  </si>
  <si>
    <t>EXIT Incandescent, (2) 10W lamp</t>
  </si>
  <si>
    <t>EI15/1</t>
  </si>
  <si>
    <t>I15</t>
  </si>
  <si>
    <t>EXIT Incandescent, (1) 15W lamp</t>
  </si>
  <si>
    <t>EI15/2</t>
  </si>
  <si>
    <t>EXIT Incandescent, (2) 15W lamp</t>
  </si>
  <si>
    <t>EI20/1</t>
  </si>
  <si>
    <t>I20</t>
  </si>
  <si>
    <t>EXIT Incandescent, (1) 20W lamp</t>
  </si>
  <si>
    <t>EI20/2</t>
  </si>
  <si>
    <t>EXIT Incandescent, (2) 20W lamp</t>
  </si>
  <si>
    <t>EI25/1</t>
  </si>
  <si>
    <t>I25</t>
  </si>
  <si>
    <t>EXIT Incandescent, (1) 25W lamp</t>
  </si>
  <si>
    <t>EI25/2</t>
  </si>
  <si>
    <t>EXIT Incandescent, (2) 25W lamp</t>
  </si>
  <si>
    <t>EI34/1</t>
  </si>
  <si>
    <t>I34</t>
  </si>
  <si>
    <t>EXIT Incandescent, (1) 34W lamp</t>
  </si>
  <si>
    <t>EI34/2</t>
  </si>
  <si>
    <t>EXIT Incandescent, (2) 34W lamp</t>
  </si>
  <si>
    <t>EI40/1</t>
  </si>
  <si>
    <t>I40</t>
  </si>
  <si>
    <t>EXIT Incandescent, (1) 40W lamp</t>
  </si>
  <si>
    <t>EI40/2</t>
  </si>
  <si>
    <t>EXIT Incandescent, (2) 40W lamp</t>
  </si>
  <si>
    <t>EI5/1</t>
  </si>
  <si>
    <t>I5</t>
  </si>
  <si>
    <t>EXIT Incandescent, (1) 5W lamp</t>
  </si>
  <si>
    <t>EI5/2</t>
  </si>
  <si>
    <t>EXIT Incandescent, (2) 5W lamp</t>
  </si>
  <si>
    <t>EI50/2</t>
  </si>
  <si>
    <t>I50</t>
  </si>
  <si>
    <t>EXIT Incandescent, (2) 50W lamp</t>
  </si>
  <si>
    <t>EI7.5/1</t>
  </si>
  <si>
    <t>I7.5</t>
  </si>
  <si>
    <t>EXIT Tungsten, (1) 7.5 W lamp</t>
  </si>
  <si>
    <t>EI7.5/2</t>
  </si>
  <si>
    <t>EXIT Tungsten, (2) 7.5 W lamp</t>
  </si>
  <si>
    <t>ELED0.5/1</t>
  </si>
  <si>
    <t>LED0.5W</t>
  </si>
  <si>
    <t>EXIT Light Emitting Diode, (1) 0.5W lamp, Single Sided</t>
  </si>
  <si>
    <t>ELED0.5/2</t>
  </si>
  <si>
    <t>EXIT Light Emitting Diode, (2) 0.5W lamp, Dual Sided</t>
  </si>
  <si>
    <t>ELED1.5/1</t>
  </si>
  <si>
    <t>LED1.5W</t>
  </si>
  <si>
    <t>EXIT Light Emitting Diode, (1) 1.5W lamp, Single Sided</t>
  </si>
  <si>
    <t>ELED1.5/2</t>
  </si>
  <si>
    <t>EXIT Light Emitting Diode, (2) 1.5W lamp, Dual Sided</t>
  </si>
  <si>
    <t>ELED10.5/1</t>
  </si>
  <si>
    <t>LED10.5W</t>
  </si>
  <si>
    <t>EXIT Light Emitting Diode, (1) 10.5W lamp, Single Sided</t>
  </si>
  <si>
    <t>ELED10.5/2</t>
  </si>
  <si>
    <t>EXIT Light Emitting Diode, (2) 10.5W lamp, Dual Sided</t>
  </si>
  <si>
    <t>ELED2/1</t>
  </si>
  <si>
    <t>LED2W</t>
  </si>
  <si>
    <t>EXIT Light Emitting Diode, (1) 2W lamp, Single Sided</t>
  </si>
  <si>
    <t>ELED2/2</t>
  </si>
  <si>
    <t>EXIT Light Emitting Diode, (2) 2W lamp, Dual Sided</t>
  </si>
  <si>
    <t>ELED3/1</t>
  </si>
  <si>
    <t>LED3W</t>
  </si>
  <si>
    <t>EXIT Light Emitting Diode, (1) 3W lamp, Single Sided</t>
  </si>
  <si>
    <t>ELED3/2</t>
  </si>
  <si>
    <t>EXIT Light Emitting Diode, (2) 3W lamp, Dual Sided</t>
  </si>
  <si>
    <t>ELED5/1</t>
  </si>
  <si>
    <t>LED5W</t>
  </si>
  <si>
    <t>EXIT Light Emitting Diode, (1) 5W lamp, Single Sided</t>
  </si>
  <si>
    <t>ELED5/2</t>
  </si>
  <si>
    <t>EXIT Light Emitting Diode, (2) 5W lamp, Dual Sided</t>
  </si>
  <si>
    <t>ELED8/1</t>
  </si>
  <si>
    <t>LED8W</t>
  </si>
  <si>
    <t>EXIT Light Emitting Diode, (1) 8W lamp, Single Sided</t>
  </si>
  <si>
    <t>ELED8/2</t>
  </si>
  <si>
    <t>EXIT Light Emitting Diode, (2) 8W lamp, Dual Sided</t>
  </si>
  <si>
    <t>Linear Fluorescent Fixtures</t>
  </si>
  <si>
    <t>F1.51LS</t>
  </si>
  <si>
    <t>F15T8</t>
  </si>
  <si>
    <t>Fluorescent, (1) 18" T8 lamp</t>
  </si>
  <si>
    <t>F1.51SS</t>
  </si>
  <si>
    <t>F15T12</t>
  </si>
  <si>
    <t>Fluorescent, (1) 18" T12 lamp</t>
  </si>
  <si>
    <t>F1.52LS</t>
  </si>
  <si>
    <t>Fluorescent, (2) 18" T8 lamp</t>
  </si>
  <si>
    <t>F1.52SS</t>
  </si>
  <si>
    <t>Fluorescent, (2) 18", T12 lamp</t>
  </si>
  <si>
    <t>F21HS</t>
  </si>
  <si>
    <t>F24T12/HO</t>
  </si>
  <si>
    <t>Fluorescent, (1) 24", HO lamp</t>
  </si>
  <si>
    <t>F21ILL</t>
  </si>
  <si>
    <t>F17T8</t>
  </si>
  <si>
    <t>Fluorescent, (1) 24", T-8 lamp, Instant Start Ballast, NLO (BF: .85-.95)</t>
  </si>
  <si>
    <t>F21ILL/T2</t>
  </si>
  <si>
    <t>Fluorescent, (1) 24", T-8 lamp, Instant Start Ballast, NLO (BF: .85-.95), Tandem 2 Lamp Ballast</t>
  </si>
  <si>
    <t>F21ILL/T2-R</t>
  </si>
  <si>
    <t>Fluorescent, (1) 24", T-8 lamp, Instant Start Ballast, RLO (BF&lt;.85), Tandem 2 Lamp Ballast</t>
  </si>
  <si>
    <t>F21ILL/T3</t>
  </si>
  <si>
    <t>Fluorescent, (1) 24", T-8 lamp, Instant Start Ballast, NLO (BF: .85-.95), Tandem 3 Lamp Ballast</t>
  </si>
  <si>
    <t>F21ILL/T3-R</t>
  </si>
  <si>
    <t>Fluorescent, (1) 24", T-8 lamp, Instant Start Ballast, RLO (BF&lt;.85), Tandem 3 Lamp Ballast</t>
  </si>
  <si>
    <t>F21ILL/T4</t>
  </si>
  <si>
    <t>Fluorescent, (1) 24", T-8 lamp, Instant Start Ballast, NLO (BF: .85-.95), Tandem 4 Lamp Ballast</t>
  </si>
  <si>
    <t>F21ILL/T4-R</t>
  </si>
  <si>
    <t>Fluorescent, (1) 24", T-8 lamp, Instant Start Ballast, RLO (BF&lt;.85), Tandem 4 Lamp Ballast</t>
  </si>
  <si>
    <t>F21LL</t>
  </si>
  <si>
    <t>Fluorescent, (1) 24", T-8 lamp, Rapid Start Ballast, NLO (BF: .85-.95)</t>
  </si>
  <si>
    <t>F21LL/T2</t>
  </si>
  <si>
    <t>Fluorescent, (1) 24", T-8 lamp, Rapid Start Ballast, NLO (BF: .85-.95), Tandem 2 Lamp Ballast</t>
  </si>
  <si>
    <t>F21LL/T3</t>
  </si>
  <si>
    <t>Fluorescent, (1) 24", T-8 lamp, Rapid Start Ballast, NLO (BF: .85-.95), Tandem 3 Lamp Ballast</t>
  </si>
  <si>
    <t>F21LL/T4</t>
  </si>
  <si>
    <t>Fluorescent, (1) 24", T-8 lamp, Rapid Start Ballast, NLO (BF: .85-.95), Tandem 4 Lamp Ballast</t>
  </si>
  <si>
    <t>F21LL-R</t>
  </si>
  <si>
    <t>Fluorescent, (1) 24", T-8 lamp, Rapid Start Ballast, RLO (BF&lt;0.85)</t>
  </si>
  <si>
    <t>F21LS</t>
  </si>
  <si>
    <t>Fluorescent, (1) 24", T8 lamp, Standard Ballast</t>
  </si>
  <si>
    <t>F21GL</t>
  </si>
  <si>
    <t>F24T5</t>
  </si>
  <si>
    <t>Fluorescent, (1) 24", STD T5 lamp</t>
  </si>
  <si>
    <t>F21SE</t>
  </si>
  <si>
    <t>F20T12</t>
  </si>
  <si>
    <t>Fluorescent, (1) 24", STD lamp</t>
  </si>
  <si>
    <t>Mag-ES</t>
  </si>
  <si>
    <t>F21SS</t>
  </si>
  <si>
    <t>F21GHL</t>
  </si>
  <si>
    <t>F24T5/HO</t>
  </si>
  <si>
    <t>Fluorescent, (1) 24", STD HO T5 lamp</t>
  </si>
  <si>
    <t>F22SHS</t>
  </si>
  <si>
    <t>Fluorescent, (2) 24", HO lamp</t>
  </si>
  <si>
    <t>F22GHL</t>
  </si>
  <si>
    <t>Fluorescent, (2) 24", STD HO T5 lamp</t>
  </si>
  <si>
    <t>F22ILE</t>
  </si>
  <si>
    <t>Fluorescent, (2) 24", T-8 Instant Start lamp, Energy Saving  Magnetic Ballast</t>
  </si>
  <si>
    <t>F22ILL</t>
  </si>
  <si>
    <t>Fluorescent, (2) 24", T-8 lamp, Instant Start Ballast, NLO (BF: .85-.95)</t>
  </si>
  <si>
    <t>F22ILL/T4</t>
  </si>
  <si>
    <t>Fluorescent, (2) 24", T-8 lamp, Instant Start Ballast, NLO (BF: .85-.95), Tandem 4 Lamp Ballast</t>
  </si>
  <si>
    <t>F22ILL/T4-R</t>
  </si>
  <si>
    <t>Fluorescent, (2) 24", T-8 lamp, Instant Start Ballast, RLO (BF&lt;.85), Tandem 4 Lamp Ballast</t>
  </si>
  <si>
    <t>F22ILL-R</t>
  </si>
  <si>
    <t>Fluorescent, (2) 24", T-8 lamp, Instant Start Ballast, RLO (BF&lt;0.85)</t>
  </si>
  <si>
    <t>F22LL</t>
  </si>
  <si>
    <t>Fluorescent, (2) 24", T-8 lamp, Rapid Start Ballast, NLO (BF: .85-.95)</t>
  </si>
  <si>
    <t>F22LL/T4</t>
  </si>
  <si>
    <t>Fluorescent, (2) 24", T-8 lamp, Rapid Start Ballast, NLO (BF: .85-.95), Tandem 4 Lamp Ballast</t>
  </si>
  <si>
    <t>F22LL-R</t>
  </si>
  <si>
    <t>Fluorescent, (2) 24", T-8 lamp, Rapid Start Ballast, RLO (BF&lt;0.85)</t>
  </si>
  <si>
    <t>F22GL</t>
  </si>
  <si>
    <t>Fluorescent, (2) 24", STD T5 lamp</t>
  </si>
  <si>
    <t>F22SE</t>
  </si>
  <si>
    <t>Fluorescent, (2) 24", STD lamp</t>
  </si>
  <si>
    <t>F22SS</t>
  </si>
  <si>
    <t>F23ILL</t>
  </si>
  <si>
    <t>Fluorescent, (3) 24", T-8 lamp, Instant Start Ballast, NLO (BF: .85-.95)</t>
  </si>
  <si>
    <t>F23ILL-H</t>
  </si>
  <si>
    <t>Fluorescent, (3) 24", T-8 lamp, Instant Start Ballast, HLO (BF:.96-1.1)</t>
  </si>
  <si>
    <t>F23ILL-R</t>
  </si>
  <si>
    <t>Fluorescent, (3) 24", T-8 lamp, Instant Start Ballast, RLO (BF&lt;0.85)</t>
  </si>
  <si>
    <t>F23LL</t>
  </si>
  <si>
    <t>Fluorescent, (3) 24", T-8 lamp, Rapid Start Ballast, NLO (BF: .85-.95)</t>
  </si>
  <si>
    <t>F23LL-R</t>
  </si>
  <si>
    <t>Fluorescent, (3) 24", T-8 lamp, Rapid Start Ballast, RLO (BF&lt;0.85)</t>
  </si>
  <si>
    <t>F23SE</t>
  </si>
  <si>
    <t>Fluorescent, (3) 24", STD lamp</t>
  </si>
  <si>
    <t>F23SS</t>
  </si>
  <si>
    <t>F24ILL</t>
  </si>
  <si>
    <t>Fluorescent, (4) 24", T-8 lamp, Instant Start Ballast, NLO (BF: .85-.95)</t>
  </si>
  <si>
    <t>F24ILL-R</t>
  </si>
  <si>
    <t>Fluorescent, (4) 24", T-8 lamp, Instant Start Ballast, RLO (BF&lt;0.85)</t>
  </si>
  <si>
    <t>F24LL</t>
  </si>
  <si>
    <t>Fluorescent, (4) 24", T-8 lamp, Rapid Start Ballast, NLO (BF: .85-.95)</t>
  </si>
  <si>
    <t>F24LL-R</t>
  </si>
  <si>
    <t>Fluorescent, (4) 24", T-8 lamp, Rapid Start Ballast, RLO (BF&lt;0.85)</t>
  </si>
  <si>
    <t>F24SE</t>
  </si>
  <si>
    <t>Fluorescent, (4) 24", STD lamp</t>
  </si>
  <si>
    <t>F24SS</t>
  </si>
  <si>
    <t>F26SE</t>
  </si>
  <si>
    <t>Fluorescent, (6) 24", STD lamp</t>
  </si>
  <si>
    <t>F26SS</t>
  </si>
  <si>
    <t>F31EE</t>
  </si>
  <si>
    <t>F30T12/ES</t>
  </si>
  <si>
    <t>Fluorescent, (1) 36", ES lamp</t>
  </si>
  <si>
    <t>F31EE/T2</t>
  </si>
  <si>
    <t>Fluorescent, (1) 36", ES lamp, Tandem wired</t>
  </si>
  <si>
    <t>F31EL</t>
  </si>
  <si>
    <t>Fluorescent, (1) 36", ES  lamp</t>
  </si>
  <si>
    <t>F31ES</t>
  </si>
  <si>
    <t>F31ES/T2</t>
  </si>
  <si>
    <t>Fluorescent, (1) 36", ES  lamp, Tandem wired</t>
  </si>
  <si>
    <t>F31ILL</t>
  </si>
  <si>
    <t>F25T8</t>
  </si>
  <si>
    <t>Fluorescent, (1) 36", T-8 lamp, Instant Start Ballast, NLO (BF: .85-.95)</t>
  </si>
  <si>
    <t>F31ILL/T2</t>
  </si>
  <si>
    <t>Fluorescent, (1) 36", T-8 lamp, Instant Start Ballast, NLO (BF: .85-.95), Tandem 2 Lamp Ballast</t>
  </si>
  <si>
    <t>F31ILL/T2-H</t>
  </si>
  <si>
    <t>Fluorescent, (1) 36", T-8 lamp, Instant Start Ballast, HLO (BF: .96-1.1), Tandem 2 Lamp Ballast</t>
  </si>
  <si>
    <t>F31ILL/T2-R</t>
  </si>
  <si>
    <t>Fluorescent, (1) 36", T-8 lamp, Instant Start Ballast, RLO (BF: .85-.95), Tandem 2 Lamp Ballast</t>
  </si>
  <si>
    <t>F31ILL/T3</t>
  </si>
  <si>
    <t>Fluorescent, (1) 36", T-8 lamp, Instant Start Ballast, NLO (BF: .85-.95), Tandem 3 Lamp Ballast</t>
  </si>
  <si>
    <t>F31ILL/T3-R</t>
  </si>
  <si>
    <t>Fluorescent, (1) 36", T-8 lamp, Instant Start Ballast, RLO (BF&lt;.85), Tandem 3 Lamp Ballast</t>
  </si>
  <si>
    <t>F31ILL/T4</t>
  </si>
  <si>
    <t>Fluorescent, (1) 36", T-8 lamp, Instant Start Ballast, NLO (BF: .85-.95), Tandem 4 Lamp Ballast</t>
  </si>
  <si>
    <t>F31ILL/T4-R</t>
  </si>
  <si>
    <t>Fluorescent, (1) 36", T-8 lamp, Instant Start Ballast, RLO (BF&lt;.85), Tandem 4 Lamp Ballast</t>
  </si>
  <si>
    <t>F31ILL-H</t>
  </si>
  <si>
    <t>Fluorescent, (1) 36", T-8 lamp, Instant Start Ballast, HLO (BF:.96-1.1)</t>
  </si>
  <si>
    <t>F31ILL-R</t>
  </si>
  <si>
    <t>Fluorescent, (1) 36", T-8 lamp, Instant Start Ballast, RLO (BF&lt;0.85)</t>
  </si>
  <si>
    <t>F31LL</t>
  </si>
  <si>
    <t>Fluorescent, (1) 36", T-8 lamp, Rapid Start Ballast, NLO (BF: .85-.95)</t>
  </si>
  <si>
    <t>F31LL/T2</t>
  </si>
  <si>
    <t>Fluorescent, (1) 36", T-8 lamp, Rapid Start Ballast, NLO (BF: .85-.95), Tandem 2 Lamp Ballast</t>
  </si>
  <si>
    <t>F31LL/T3</t>
  </si>
  <si>
    <t>Fluorescent, (1) 36", T-8 lamp, Rapid Start Ballast, NLO (BF: .85-.95), Tandem 3 Lamp Ballast</t>
  </si>
  <si>
    <t>F31LL/T4</t>
  </si>
  <si>
    <t>Fluorescent, (1) 36", T-8 lamp, Rapid Start Ballast, NLO (BF: .85-.95), Tandem 4 Lamp Ballast</t>
  </si>
  <si>
    <t>F31LL-H</t>
  </si>
  <si>
    <t>Fluorescent, (1) 36", T-8 lamp, Rapid Start Ballast, HLO (BF:.96-1.1)</t>
  </si>
  <si>
    <t>F31LL-R</t>
  </si>
  <si>
    <t>Fluorescent, (1) 36", T-8 lamp, Rapid Start Ballast, RLO (BF&lt;0.85)</t>
  </si>
  <si>
    <t>F31SE/T2</t>
  </si>
  <si>
    <t>F30T12</t>
  </si>
  <si>
    <t>Fluorescent, (1) 36", STD lamp, Tandem wired</t>
  </si>
  <si>
    <t>F31GHL</t>
  </si>
  <si>
    <t>F36T5/HO</t>
  </si>
  <si>
    <t>Fluorescent, (1) 36", STD HO T5 lamp</t>
  </si>
  <si>
    <t>F31SHS</t>
  </si>
  <si>
    <t>F36T12/HO</t>
  </si>
  <si>
    <t>Fluorescent, (1) 36", HO lamp</t>
  </si>
  <si>
    <t>F31SL</t>
  </si>
  <si>
    <t>Fluorescent, (1) 36", STD  lamp</t>
  </si>
  <si>
    <t>F31GL</t>
  </si>
  <si>
    <t>F36T5</t>
  </si>
  <si>
    <t>Fluorescent, (1) 36", STD T5 lamp</t>
  </si>
  <si>
    <t>F31SS</t>
  </si>
  <si>
    <t>F31SS/T2</t>
  </si>
  <si>
    <t>Fluorescent, (1) 36", STD  lamp, Tandem wired</t>
  </si>
  <si>
    <t>F32EE</t>
  </si>
  <si>
    <t>Fluorescent, (2) 36", ES  lamp</t>
  </si>
  <si>
    <t>F32EL</t>
  </si>
  <si>
    <t>F32ES</t>
  </si>
  <si>
    <t>F32ILL</t>
  </si>
  <si>
    <t>Fluorescent, (2) 36", T-8 lamp, Instant Start Ballast, NLO (BF: .85-.95)</t>
  </si>
  <si>
    <t>F32ILL/T4</t>
  </si>
  <si>
    <t>Fluorescent, (2) 36", T-8 lamp, Instant Start Ballast, NLO (BF: .85-.95), Tandem 4 Lamp Ballast</t>
  </si>
  <si>
    <t>F32ILL/T4-R</t>
  </si>
  <si>
    <t>Fluorescent, (2) 36", T-8 lamp, Instant Start Ballast, RLO (BF&lt;.85), Tandem 4 Lamp Ballast</t>
  </si>
  <si>
    <t>F32ILL-H</t>
  </si>
  <si>
    <t>Fluorescent, (2) 36", T-8 lamp, Instant Start Ballast, HLO (BF:.96-1.1)</t>
  </si>
  <si>
    <t>F32ILL-R</t>
  </si>
  <si>
    <t>Fluorescent, (2) 36", T-8 lamp, Instant Start Ballast, RLO (BF&lt;0.85)</t>
  </si>
  <si>
    <t>F32LE</t>
  </si>
  <si>
    <t>Fluorescent, (2) 36", T-8 lamp</t>
  </si>
  <si>
    <t>F32LL</t>
  </si>
  <si>
    <t>Fluorescent, (2) 36", T-8 lamp, Rapid Start Ballast, NLO (BF: .85-.95)</t>
  </si>
  <si>
    <t>F32LL/T4</t>
  </si>
  <si>
    <t>Fluorescent, (2) 36", T-8 lamp, Rapid Start Ballast, NLO (BF: .85-.95), Tandem 4 Lamp Ballast</t>
  </si>
  <si>
    <t>F32LL-H</t>
  </si>
  <si>
    <t>Fluorescent, (2) 36", T-8 lamp, Rapid Start Ballast, HLO (BF:.96-1.1)</t>
  </si>
  <si>
    <t>F32LL-R</t>
  </si>
  <si>
    <t>Fluorescent, (2) 36", T-8 lamp, Rapid Start Ballast, RLO (BF&lt;0.85)</t>
  </si>
  <si>
    <t>F32LL-V</t>
  </si>
  <si>
    <t>Fluorescent, (2) 36", T-8 lamp, Rapid Start Ballast, VHLO (BF&gt;1.1)</t>
  </si>
  <si>
    <t>F32SE</t>
  </si>
  <si>
    <t>Fluorescent, (2) 36", STD  lamp</t>
  </si>
  <si>
    <t>F32GHL</t>
  </si>
  <si>
    <t>F32SHS</t>
  </si>
  <si>
    <t>Fluorescent, (2) 36", HO, lamp</t>
  </si>
  <si>
    <t>F32SL</t>
  </si>
  <si>
    <t>F32GL</t>
  </si>
  <si>
    <t>F32SS</t>
  </si>
  <si>
    <t>F33EE</t>
  </si>
  <si>
    <t>Fluorescent, (3) 36", ES  lamp</t>
  </si>
  <si>
    <t>F33EL</t>
  </si>
  <si>
    <t>F33ES</t>
  </si>
  <si>
    <t>Fluorescent, (3) 36", ES lamp</t>
  </si>
  <si>
    <t>F33ILL</t>
  </si>
  <si>
    <t>Fluorescent, (3) 36", T-8 lamp, Instant Start Ballast, NLO (BF: .85-.95)</t>
  </si>
  <si>
    <t>F33ILL-R</t>
  </si>
  <si>
    <t>Fluorescent, (3) 36", T-8 lamp, Instant Start Ballast, RLO (BF&lt;0.85)</t>
  </si>
  <si>
    <t>F33LL</t>
  </si>
  <si>
    <t>Fluorescent, (3) 36", T-8 lamp, Rapid Start Ballast, NLO (BF: .85-.95)</t>
  </si>
  <si>
    <t>F33LL-R</t>
  </si>
  <si>
    <t>Fluorescent, (3) 36", T-8 lamp, Rapid Start Ballast, RLO (BF&lt;0.85)</t>
  </si>
  <si>
    <t>F33SE</t>
  </si>
  <si>
    <t>Fluorescent, (3) 36", STD lamp, (1) STD ballast and (1) ES ballast</t>
  </si>
  <si>
    <t>F33SS</t>
  </si>
  <si>
    <t>Fluorescent, (3) 36", STD lamp</t>
  </si>
  <si>
    <t>F34EE</t>
  </si>
  <si>
    <t>Fluorescent, (4) 36", ES  lamp</t>
  </si>
  <si>
    <t>F34EL</t>
  </si>
  <si>
    <t>F34ILL</t>
  </si>
  <si>
    <t>Fluorescent, (4) 36", T-8 lamp, Instant Start Ballast, NLO (BF: .85-.95)</t>
  </si>
  <si>
    <t>F34ILL-R</t>
  </si>
  <si>
    <t>Fluorescent, (4) 36", T-8 lamp, Instant Start Ballast, RLO (BF&lt;0.85)</t>
  </si>
  <si>
    <t>F34LL</t>
  </si>
  <si>
    <t>Fluorescent, (4) 36", T-8 lamp, Rapid Start Ballast, NLO (BF: .85-.95)</t>
  </si>
  <si>
    <t>F34LL-R</t>
  </si>
  <si>
    <t>Fluorescent, (4) 36", T-8 lamp, Rapid Start Ballast, RLO (BF&lt;0.85)</t>
  </si>
  <si>
    <t>F34SE</t>
  </si>
  <si>
    <t>Fluorescent, (4) 36", STD  lamp</t>
  </si>
  <si>
    <t>F34SL</t>
  </si>
  <si>
    <t>F34SS</t>
  </si>
  <si>
    <t>F36EE</t>
  </si>
  <si>
    <t>Fluorescent, (6) 36", ES  lamp</t>
  </si>
  <si>
    <t>F36ILL-R</t>
  </si>
  <si>
    <t>Fluorescent, (6) 36", T-8 lamp, Instant Start Ballast, RLO (BF&lt;.85)</t>
  </si>
  <si>
    <t>F36SE</t>
  </si>
  <si>
    <t>Fluorescent, (6) 36", STD  lamp</t>
  </si>
  <si>
    <t>F40EE/D1</t>
  </si>
  <si>
    <t>None</t>
  </si>
  <si>
    <t>Fluorescent, (0) 48" lamp, Completely delamped fixture with (1) hot ballast</t>
  </si>
  <si>
    <t>F40EE/D2</t>
  </si>
  <si>
    <t>Fluorescent, (0) 48" lamp, Completely delamped fixture with (2) hot ballast</t>
  </si>
  <si>
    <t>F41EE</t>
  </si>
  <si>
    <t>F40T12/ES</t>
  </si>
  <si>
    <t>Fluorescent, (1) 48", ES lamp</t>
  </si>
  <si>
    <t>F41EE/D2</t>
  </si>
  <si>
    <t xml:space="preserve">Fluorescent, (1) 48", ES lamp, 2 ballast </t>
  </si>
  <si>
    <t>F41EE/T2</t>
  </si>
  <si>
    <t>Fluorescent, (1) 48", ES lamp, tandem wired, 2-lamp ballast</t>
  </si>
  <si>
    <t>F41EHS</t>
  </si>
  <si>
    <t>F48T12/HO/ES</t>
  </si>
  <si>
    <t>Fluorescent, (1) 48", ES HO lamp</t>
  </si>
  <si>
    <t>F41EIS</t>
  </si>
  <si>
    <t>F48T12/ES</t>
  </si>
  <si>
    <t>Fluorescent, (1) 48" ES Instant Start lamp. Magnetic ballast</t>
  </si>
  <si>
    <t>F41EL</t>
  </si>
  <si>
    <t>Fluorescent, (1) 48", T12 ES lamp, Electronic Ballast</t>
  </si>
  <si>
    <t>F41EL/T2</t>
  </si>
  <si>
    <t>Fluorescent, (1) 48", T-12 ES lamp, Rapid Start Ballast, NLO (BF: .85-.95), Tandem 2 Lamp Ballast</t>
  </si>
  <si>
    <t>F41ES</t>
  </si>
  <si>
    <t>F41EVS</t>
  </si>
  <si>
    <t>F48T12/VHO/ES</t>
  </si>
  <si>
    <t>Fluorescent, (1) 48", VHO ES lamp</t>
  </si>
  <si>
    <t>F41IAL</t>
  </si>
  <si>
    <t>F25T12</t>
  </si>
  <si>
    <t>Fluorescent, (1) 48", F25T12 lamp, Instant Start Ballast</t>
  </si>
  <si>
    <t>F41IAL/T2-R</t>
  </si>
  <si>
    <t>Fluorescent, (1) 48", F25T12 lamp, Instant Start, Tandem 2-Lamp Ballast, RLO (BF&lt;0.85)</t>
  </si>
  <si>
    <t>F41IAL/T3-R</t>
  </si>
  <si>
    <t>Fluorescent, (1) 48", F25T12 lamp, Instant Start, Tandem 3-Lamp Ballast, RLO (BF&lt;0.85)</t>
  </si>
  <si>
    <t>F41ILL</t>
  </si>
  <si>
    <t>F32T8</t>
  </si>
  <si>
    <t>Fluorescent, (1) 48", T-8 lamp, Instant Start Ballast, NLO (BF: .85-.95)</t>
  </si>
  <si>
    <t>F41SILL</t>
  </si>
  <si>
    <t>F30T8</t>
  </si>
  <si>
    <t>Fluorescent, (1) 48", Super T-8 lamp, Instant Start Ballast, NLO (BF: .85-.95)</t>
  </si>
  <si>
    <t>F41SILL/T2</t>
  </si>
  <si>
    <t>Fluorescent, (1) 48", Super T-8 lamp, Instant Start Ballast, NLO (BF: .85-.95), Tandem 2 Lamp Ballast</t>
  </si>
  <si>
    <t>F41SILL/T3</t>
  </si>
  <si>
    <t>Fluorescent, (1) 48", Super T-8 lamp, Instant Start Ballast, NLO (BF: .85-.95), Tandem 3 Lamp Ballast</t>
  </si>
  <si>
    <t>F41SILL/T4</t>
  </si>
  <si>
    <t>Fluorescent, (1) 48", Super T-8 lamp, Instant Start Ballast, NLO (BF: .85-.95), Tandem 4 Lamp Ballast</t>
  </si>
  <si>
    <t>F41SILL-R</t>
  </si>
  <si>
    <t>Fluorescent, (1) 48", Super T-8 lamp, Instant Start Ballast, RLO (BF&lt;0.85)</t>
  </si>
  <si>
    <t>F41SILL/T2-R</t>
  </si>
  <si>
    <t>Fluorescent, (1) 48", Super T-8 lamp, IS Ballast, RLO (BF&lt;0.85), Tandem 2 Lamp Ballast</t>
  </si>
  <si>
    <t>F41SILL/T3-R</t>
  </si>
  <si>
    <t>Fluorescent, (1) 48", Super T-8 lamp, IS Ballast, RLO (BF&lt;0.85), Tandem 3 Lamp Ballast</t>
  </si>
  <si>
    <t>F41SILL/T4-R</t>
  </si>
  <si>
    <t>Fluorescent, (1) 48", Super T-8 lamp, IS Ballast, RLO (BF&lt;0.85), Tandem 4 Lamp Ballast</t>
  </si>
  <si>
    <t>F41SILL-H</t>
  </si>
  <si>
    <t>Fluorescent, (1) 48", Super T-8 lamp, Instant Start Ballast, HLO (BF:.96-1.1)</t>
  </si>
  <si>
    <t>F41SILL/T2-H</t>
  </si>
  <si>
    <t>Fluorescent, (1) 48", Super T-8 lamp, Instant Start Ballast, HLO (BF:.96-1.1), Tandem 2 Lamp Ballast</t>
  </si>
  <si>
    <t>F41SILL/T3-H</t>
  </si>
  <si>
    <t>Fluorescent, (1) 48", Super T-8 lamp, Instant Start Ballast, HLO (BF:.96-1.1), Tandem 3 Lamp Ballast</t>
  </si>
  <si>
    <t>F41SSILL</t>
  </si>
  <si>
    <t>F28T8</t>
  </si>
  <si>
    <t>F41SSILL/T2</t>
  </si>
  <si>
    <t>F41SSILL/T3</t>
  </si>
  <si>
    <t>F41SSILL/T4</t>
  </si>
  <si>
    <t>F41SSILL-R</t>
  </si>
  <si>
    <t>F41SSILL/T2-R</t>
  </si>
  <si>
    <t>F41SSILL/T3-R</t>
  </si>
  <si>
    <t>F41SSILL/T4-R</t>
  </si>
  <si>
    <t>F41SSILL-H</t>
  </si>
  <si>
    <t>F41SSILL/T2-H</t>
  </si>
  <si>
    <t>F41SSILL/T3-H</t>
  </si>
  <si>
    <t>F41ILL/T2</t>
  </si>
  <si>
    <t>Fluorescent, (1) 48", T-8 lamp, Instant Start Ballast, NLO (BF: .85-.95), Tandem 2 Lamp Ballast</t>
  </si>
  <si>
    <t>F41ILL/T2-H</t>
  </si>
  <si>
    <t>Fluorescent, (1) 48", T-8 lamp, Instant Start Ballast, HLO (BF:.96-1.1), Tandem 2 Lamp Ballast</t>
  </si>
  <si>
    <t>F41ILL/T2-R</t>
  </si>
  <si>
    <t>Fluorescent, (1) 48", T-8 lamp, IS Ballast, RLO (BF&lt;0.85), Tandem 2 Lamp Ballast</t>
  </si>
  <si>
    <t>F41ILL/T3</t>
  </si>
  <si>
    <t>Fluorescent, (1) 48", T-8 lamp, Instant Start Ballast, NLO (BF: .85-.95), Tandem 3 Lamp Ballast</t>
  </si>
  <si>
    <t>F41ILL/T3-H</t>
  </si>
  <si>
    <t>Fluorescent, (1) 48", T-8 lamp, Instant Start Ballast, HLO (BF:.96-1.1), Tandem 3 Lamp Ballast</t>
  </si>
  <si>
    <t>F41ILL/T3-R</t>
  </si>
  <si>
    <t>Fluorescent, (1) 48", T-8 lamp, IS Ballast, RLO (BF&lt;0.85), Tandem 3 Lamp Ballast</t>
  </si>
  <si>
    <t>F41ILL/T4</t>
  </si>
  <si>
    <t>Fluorescent, (1) 48", T-8 lamp, Instant Start Ballast, NLO (BF: .85-.95), Tandem 4 Lamp Ballast</t>
  </si>
  <si>
    <t>F41ILL/T4-R</t>
  </si>
  <si>
    <t>Fluorescent, (1) 48", T-8 lamp, IS Ballast, RLO (BF&lt;0.85), Tandem 4 Lamp Ballast</t>
  </si>
  <si>
    <t>F41ILL-H</t>
  </si>
  <si>
    <t>Fluorescent, (1) 48", T-8 lamp, Instant Start Ballast, HLO (BF:.96-1.1)</t>
  </si>
  <si>
    <t>F41LE</t>
  </si>
  <si>
    <t>Fluorescent, (1) 48", T-8 lamp</t>
  </si>
  <si>
    <t>F41LL</t>
  </si>
  <si>
    <t>Fluorescent, (1) 48", T-8 lamp, Rapid Start Ballast, NLO (BF: .85-.95)</t>
  </si>
  <si>
    <t>F41LL/T2</t>
  </si>
  <si>
    <t>Fluorescent, (1) 48", T-8 lamp, Rapid Start Ballast, NLO (BF: .85-.95), Tandem 2 Lamp Ballast</t>
  </si>
  <si>
    <t>F41LL/T2-H</t>
  </si>
  <si>
    <t>Fluorescent, (1) 48", T-8 lamp, Rapid Start Ballast, HLO (BF:.96-1.1), Tandem 2 Lamp Ballast</t>
  </si>
  <si>
    <t>F41LL/T2-R</t>
  </si>
  <si>
    <t>Fluorescent, (1) 48", T-8 lamp, Rapid Start Ballast, RLO (BF&lt;0.85), Tandem 2 Lamp Ballast</t>
  </si>
  <si>
    <t>F41LL/T3</t>
  </si>
  <si>
    <t>Fluorescent, (1) 48", T-8 lamp, Rapid Start Ballast, NLO (BF: .85-.95), Tandem 3 Lamp Ballast</t>
  </si>
  <si>
    <t>F41LL/T3-H</t>
  </si>
  <si>
    <t>Fluorescent, (1) 48", T-8 lamp, Rapid Start Ballast, HLO (BF:.96-1.1), Tandem 3 Lamp Ballast</t>
  </si>
  <si>
    <t>F41LL/T3-R</t>
  </si>
  <si>
    <t>Fluorescent, (1) 48", T-8 lamp, Rapid Start Ballast, RLO (BF&lt;0.85), Tandem 3 Lamp Ballast</t>
  </si>
  <si>
    <t>F41LL/T4</t>
  </si>
  <si>
    <t>Fluorescent, (1) 48", T-8 lamp, Rapid Start Ballast, NLO (BF: .85-.95), Tandem 4 Lamp Ballast</t>
  </si>
  <si>
    <t>F41LL/T4-R</t>
  </si>
  <si>
    <t>Fluorescent, (1) 48", T-8 lamp, Rapid Start Ballast, RLO (BF&lt;0.85), Tandem 4 Lamp Ballast</t>
  </si>
  <si>
    <t>F41LL-H</t>
  </si>
  <si>
    <t>Fluorescent, (1) 48", T-8 lamp, Rapid Start Ballast, HLO (BF:.96-1.1)</t>
  </si>
  <si>
    <t>F41LL-R</t>
  </si>
  <si>
    <t>Fluorescent, (1) 48", T-8 lamp, Rapid Start Ballast, RLO (BF&lt;0.85)</t>
  </si>
  <si>
    <t>F41SE</t>
  </si>
  <si>
    <t>F40T12</t>
  </si>
  <si>
    <t>Fluorescent, (1) 48", STD lamp</t>
  </si>
  <si>
    <t>F41GHL</t>
  </si>
  <si>
    <t>F48T5/HO</t>
  </si>
  <si>
    <t>Fluorescent, (1) 48", STD HO T5 lamp</t>
  </si>
  <si>
    <t>F41SHS</t>
  </si>
  <si>
    <t>F48T12/HO</t>
  </si>
  <si>
    <t>Fluorescent, (1) 48", STD HO lamp</t>
  </si>
  <si>
    <t>F41SIL</t>
  </si>
  <si>
    <t>F48T12</t>
  </si>
  <si>
    <t>Fluorescent, (1) 48", STD IS lamp, Electronic ballast</t>
  </si>
  <si>
    <t>F41SIL/T2</t>
  </si>
  <si>
    <t>Fluorescent, (1) 48", STD IS lamp, Electronic ballast, tandem wired</t>
  </si>
  <si>
    <t>F41SIS</t>
  </si>
  <si>
    <t xml:space="preserve">Fluorescent, (1) 48", STD IS lamp </t>
  </si>
  <si>
    <t>F41SIS/T2</t>
  </si>
  <si>
    <t>Fluorescent, (1) 48", STD IS lamp, tandem to 2-lamp ballast</t>
  </si>
  <si>
    <t>F41GL</t>
  </si>
  <si>
    <t>F48T5</t>
  </si>
  <si>
    <t>Fluorescent, (1) 48", STD T5 lamp</t>
  </si>
  <si>
    <t>F41SL/T2</t>
  </si>
  <si>
    <t>Fluorescent, (1) 48", T-12 STD lamp, Rapid Start Ballast, NLO (BF: .85-.95), Tandem 2 Lamp Ballast</t>
  </si>
  <si>
    <t>F41SS</t>
  </si>
  <si>
    <t>F41SVS</t>
  </si>
  <si>
    <t>F48T12/VHO</t>
  </si>
  <si>
    <t>Fluorescent, (1) 48", STD VHO lamp</t>
  </si>
  <si>
    <t>F41TS</t>
  </si>
  <si>
    <t>F40T10</t>
  </si>
  <si>
    <t>Fluorescent, (1) 48", T-10 lamp</t>
  </si>
  <si>
    <t>F42EE</t>
  </si>
  <si>
    <t>Fluorescent, (2) 48", ES lamp</t>
  </si>
  <si>
    <t>F42EE/D2</t>
  </si>
  <si>
    <t>Fluorescent, (2) 48", ES lamp, 2 Ballasts (delamped)</t>
  </si>
  <si>
    <t>F42EHS</t>
  </si>
  <si>
    <t>Fluorescent, (2) 42", HO lamp (3.5' lamp)</t>
  </si>
  <si>
    <t>F42EIS</t>
  </si>
  <si>
    <t>Fluorescent, (2) 48" ES Instant Start lamp. Magnetic ballast</t>
  </si>
  <si>
    <t>F42EL</t>
  </si>
  <si>
    <t>Fluorescent, (2) 48", T12 ES lamps, Electronic Ballast</t>
  </si>
  <si>
    <t>F42ES</t>
  </si>
  <si>
    <t>F42EVS</t>
  </si>
  <si>
    <t>Fluorescent, (2) 48", VHO ES lamp</t>
  </si>
  <si>
    <t>F42IAL/T4-R</t>
  </si>
  <si>
    <t>Fluorescent, (2) 48", F25T12 lamp, Instant Start, Tandem 4-Lamp Ballast, RLO (BF&lt;0.85)</t>
  </si>
  <si>
    <t>F42IAL-R</t>
  </si>
  <si>
    <t>Fluorescent, (2) 48", F25T12 lamp, Instant Start Ballast, RLO (BF&lt;0.85)</t>
  </si>
  <si>
    <t>Fluorescent, (2) 48", T-8 lamp, Instant Start Ballast, NLO (BF: .85-.95)</t>
  </si>
  <si>
    <t>F42SILL</t>
  </si>
  <si>
    <t>Fluorescent, (2) 48", Super T-8 lamp, Instant Start Ballast, NLO (BF: .85-.95)</t>
  </si>
  <si>
    <t>Fluorescent, (2) 48", Super T-8 lamp, Instant Start Ballast, NLO (BF: .85-.95), Tandem 4 Lamp Ballast</t>
  </si>
  <si>
    <t>F42SILL-R</t>
  </si>
  <si>
    <t>Fluorescent, (2) 48", Super T-8 lamp, Instant Start Ballast, RLO (BF&lt;0.85)</t>
  </si>
  <si>
    <t>Fluorescent, (2) 48", Super T-8 lamp, IS Ballast, RLO (BF&lt;0.85), Tandem 4 Lamp Ballast</t>
  </si>
  <si>
    <t>F42SILL-H</t>
  </si>
  <si>
    <t>Fluorescent, (2) 48", Super T-8 lamp, Instant Start Ballast, HLO (BF:.96-2.2)</t>
  </si>
  <si>
    <t>F42SSILL</t>
  </si>
  <si>
    <t>F42SSILL-R</t>
  </si>
  <si>
    <t>F42SSILL-H</t>
  </si>
  <si>
    <t>F42ILL/T4</t>
  </si>
  <si>
    <t>Fluorescent, (2) 48", T-8 lamp, Instant Start Ballast, NLO (BF: .85-.95), Tandem 4 Lamp Ballast</t>
  </si>
  <si>
    <t>F42ILL/T4-R</t>
  </si>
  <si>
    <t>Fluorescent, (2) 48", T-8 lamp, Instant Start Ballast, RLO (BF&lt;0.85), Tandem 4 Lamp Ballast</t>
  </si>
  <si>
    <t>F42ILL-H</t>
  </si>
  <si>
    <t>Fluorescent, (2) 48", T-8 lamp, Instant Start Ballast, HLO (BF:.96-1.1)</t>
  </si>
  <si>
    <t>F42ILL-R</t>
  </si>
  <si>
    <t>Fluorescent, (2) 48", T-8 lamp, Instant Start Ballast, RLO (BF&lt;0.85)</t>
  </si>
  <si>
    <t>F42ILL-V</t>
  </si>
  <si>
    <t>Fluorescent, (2) 48", T-8 lamp, Instant Start Ballast, VHLO (BF&gt;1.1)</t>
  </si>
  <si>
    <t>F42LE</t>
  </si>
  <si>
    <t>Fluorescent, (2) 48", T-8 lamp</t>
  </si>
  <si>
    <t>F42LL</t>
  </si>
  <si>
    <t>Fluorescent, (2) 48", T-8 lamp, Rapid Start Ballast, NLO (BF: .85-.95)</t>
  </si>
  <si>
    <t>F42LL/T4</t>
  </si>
  <si>
    <t>Fluorescent, (2) 48", T-8 lamp, Rapid Start Ballast, NLO (BF: .85-.95), Tandem 4 Lamp Ballast</t>
  </si>
  <si>
    <t>F42LL/T4-R</t>
  </si>
  <si>
    <t>Fluorescent, (2) 48", T-8 lamp, Rapid Start Ballast, RLO (BF&lt;0.85), Tandem 4 Lamp Ballast</t>
  </si>
  <si>
    <t>F42LL-H</t>
  </si>
  <si>
    <t>Fluorescent, (2) 48", T-8 lamp, Rapid Start Ballast, HLO (BF:.96-1.1)</t>
  </si>
  <si>
    <t>F42LL-R</t>
  </si>
  <si>
    <t>Fluorescent, (2) 48", T-8 lamp, Rapid Start Ballast, RLO (BF&lt;0.85)</t>
  </si>
  <si>
    <t>F42LL-V</t>
  </si>
  <si>
    <t>Fluorescent, (2) 48", T-8 lamp, Rapid Start Ballast, VHLO (BF&gt;1.1)</t>
  </si>
  <si>
    <t>F42SE</t>
  </si>
  <si>
    <t>Fluorescent, (2) 48", STD lamp</t>
  </si>
  <si>
    <t>F42GHL</t>
  </si>
  <si>
    <t>Fluorescent, (2) 48", STD HO T5 lamp</t>
  </si>
  <si>
    <t>F42SHS</t>
  </si>
  <si>
    <t>Fluorescent, (2) 48", STD HO lamp</t>
  </si>
  <si>
    <t>F42SIL</t>
  </si>
  <si>
    <t>Fluorescent, (2) 48", STD IS lamp, Electronic ballast</t>
  </si>
  <si>
    <t>F42SIS</t>
  </si>
  <si>
    <t xml:space="preserve">Fluorescent, (2) 48", STD IS lamp </t>
  </si>
  <si>
    <t>F42GL</t>
  </si>
  <si>
    <t>Fluorescent, (2) 48", STD T5 lamp</t>
  </si>
  <si>
    <t>F42SS</t>
  </si>
  <si>
    <t>F42SVS</t>
  </si>
  <si>
    <t>Fluorescent, (2) 48", STD VHO lamp</t>
  </si>
  <si>
    <t>F43EE</t>
  </si>
  <si>
    <t>Fluorescent, (3) 48", ES lamp</t>
  </si>
  <si>
    <t>F43EHS</t>
  </si>
  <si>
    <t>Fluorescent, (3) 48", ES HO lamp (3.5' lamp)</t>
  </si>
  <si>
    <t>F43EIS</t>
  </si>
  <si>
    <t>Fluorescent, (3) 48" ES Instant Start lamp. Magnetic ballast</t>
  </si>
  <si>
    <t>F43EL</t>
  </si>
  <si>
    <t>Fluorescent, (3) 48", T12 ES lamps, Electronic Ballast</t>
  </si>
  <si>
    <t>F43ES</t>
  </si>
  <si>
    <t>F43EVS</t>
  </si>
  <si>
    <t>Fluorescent, (3) 48", VHO ES lamp</t>
  </si>
  <si>
    <t>F43IAL-R</t>
  </si>
  <si>
    <t>Fluorescent, (3) 48", F25T12 lamp, Instant Start Ballast, RLO (BF&lt;0.85)</t>
  </si>
  <si>
    <t>F43ILL</t>
  </si>
  <si>
    <t>Fluorescent, (3) 48", T-8 lamp, Instant Start Ballast, NLO (BF: .85-.95)</t>
  </si>
  <si>
    <t>F43SILL</t>
  </si>
  <si>
    <t>Fluorescent, (3) 48", Super T-8 lamp, Instant Start Ballast, NLO (BF: .85-.95)</t>
  </si>
  <si>
    <t>F43SILL-R</t>
  </si>
  <si>
    <t>Fluorescent, (3) 48", Super T-8 lamp, Instant Start Ballast, RLO (BF&lt;0.85)</t>
  </si>
  <si>
    <t>F43SILL-H</t>
  </si>
  <si>
    <t>Fluorescent, (3) 48", Super T-8 lamp, Instant Start Ballast, HLO (BF:.96-3.3)</t>
  </si>
  <si>
    <t>F43SSILL</t>
  </si>
  <si>
    <t>F43SSILL-R</t>
  </si>
  <si>
    <t>F43SSILL-H</t>
  </si>
  <si>
    <t>F43ILL/2</t>
  </si>
  <si>
    <t>Fluorescent, (3) 48", T-8 lamp, Instant Start Ballast, NLO (BF: .85-.95), (2) ballast</t>
  </si>
  <si>
    <t>F43ILL-H</t>
  </si>
  <si>
    <t>Fluorescent, (3) 48", T-8 lamp, Instant Start Ballast, HLO (BF:.96-1.1)</t>
  </si>
  <si>
    <t>F43ILL-R</t>
  </si>
  <si>
    <t>Fluorescent, (3) 48", T-8 lamp, Instant Start Ballast, RLO (BF&lt;0.85)</t>
  </si>
  <si>
    <t>F43ILL-V</t>
  </si>
  <si>
    <t>Fluorescent, (3) 48", T-8 lamp, Instant Start Ballast, VHLO (BF&gt;1.1)</t>
  </si>
  <si>
    <t>F43LE</t>
  </si>
  <si>
    <t>Fluorescent, (3) 48", T-8 lamp</t>
  </si>
  <si>
    <t>F43LL</t>
  </si>
  <si>
    <t>Fluorescent, (3) 48", T-8 lamp, Rapid Start Ballast, NLO (BF: .85-.95)</t>
  </si>
  <si>
    <t>F43LL/2</t>
  </si>
  <si>
    <t>Fluorescent, (3) 48", T-8 lamp, Rapid Start Ballast, NLO (BF: .85-.95), (2) ballast</t>
  </si>
  <si>
    <t>F43LL-H</t>
  </si>
  <si>
    <t>Fluorescent, (3) 48", T-8 lamp, Rapid Start Ballast, HLO (BF:.96-1.1)</t>
  </si>
  <si>
    <t>F43LL-R</t>
  </si>
  <si>
    <t>Fluorescent, (3) 48", T-8 lamp, Rapid Start Ballast, RLO (BF&lt;0.85)</t>
  </si>
  <si>
    <t>F43SE</t>
  </si>
  <si>
    <t>Fluorescent, (3) 48", STD lamp</t>
  </si>
  <si>
    <t>F43GHL</t>
  </si>
  <si>
    <t>Fluorescent, (3) 48", STD HO T5 lamp</t>
  </si>
  <si>
    <t>F43SHS</t>
  </si>
  <si>
    <t>Fluorescent, (3) 48", STD HO lamp</t>
  </si>
  <si>
    <t>F43SIL</t>
  </si>
  <si>
    <t>Fluorescent, (3) 48", STD IS lamp, Electronic ballast</t>
  </si>
  <si>
    <t>F43SIS</t>
  </si>
  <si>
    <t xml:space="preserve">Fluorescent, (3) 48", STD IS lamp </t>
  </si>
  <si>
    <t>F43SS</t>
  </si>
  <si>
    <t>F43SVS</t>
  </si>
  <si>
    <t>Fluorescent, (3) 48", STD VHO lamp</t>
  </si>
  <si>
    <t>F44EE</t>
  </si>
  <si>
    <t>Fluorescent, (4) 48", ES lamp</t>
  </si>
  <si>
    <t>F44EE/D4</t>
  </si>
  <si>
    <t>Fluorescent, (4) 48", ES lamp, 4 Ballasts (delamped)</t>
  </si>
  <si>
    <t>F44EHS</t>
  </si>
  <si>
    <t>Fluorescent, (4) 48", ES HO lamp</t>
  </si>
  <si>
    <t>F44EIS</t>
  </si>
  <si>
    <t>Fluorescent, (4) 48" ES Instant Start lamp, Magnetic ballast</t>
  </si>
  <si>
    <t>F44EL</t>
  </si>
  <si>
    <t>Fluorescent, (4) 48", T12 ES lamp, Electronic Ballast</t>
  </si>
  <si>
    <t>F44ES</t>
  </si>
  <si>
    <t>F44EVS</t>
  </si>
  <si>
    <t>Fluorescent, (4) 48", VHO ES lamp</t>
  </si>
  <si>
    <t>F44IAL-R</t>
  </si>
  <si>
    <t>Fluorescent, (4) 48", F25T12 lamp, Instant Start Ballast, RLO (BF&lt;0.85)</t>
  </si>
  <si>
    <t>F44ILL</t>
  </si>
  <si>
    <t>Fluorescent, (4) 48", T-8 lamp, Instant Start Ballast, NLO (BF: .85-.95)</t>
  </si>
  <si>
    <t>F44SILL</t>
  </si>
  <si>
    <t>Fluorescent, (4) 48", Super T-8 lamp, Instant Start Ballast, NLO (BF: .85-.95)</t>
  </si>
  <si>
    <t>F44SILL-R</t>
  </si>
  <si>
    <t>Fluorescent, (4) 48", Super T-8 lamp, Instant Start Ballast, RLO (BF&lt;0.85)</t>
  </si>
  <si>
    <t>F44SILL-H</t>
  </si>
  <si>
    <t>Fluorescent, (4) 48", Super T-8 lamp, Instant Start Ballast, HLO (BF:.96-4.4)</t>
  </si>
  <si>
    <t>F44SSILL</t>
  </si>
  <si>
    <t>F44SSILL-R</t>
  </si>
  <si>
    <t>F44SSILL-H</t>
  </si>
  <si>
    <t>F44ILL/2</t>
  </si>
  <si>
    <t>Fluorescent, (4) 48", T-8 lamp, Instant Start Ballast, NLO (BF: .85-.95), (2) ballast</t>
  </si>
  <si>
    <t>F44ILL-R</t>
  </si>
  <si>
    <t>Fluorescent, (4) 48", T-8 lamp, Instant Start Ballast, RLO (BF&lt;0.85)</t>
  </si>
  <si>
    <t>F44LE</t>
  </si>
  <si>
    <t>Fluorescent, (4) 48", T-8 lamp</t>
  </si>
  <si>
    <t>F44LL</t>
  </si>
  <si>
    <t>Fluorescent, (4) 48", T-8 lamp, Rapid Start Ballast, NLO (BF: .85-.95)</t>
  </si>
  <si>
    <t>F44LL/2</t>
  </si>
  <si>
    <t>Fluorescent, (4) 48", T-8 lamp, Rapid Start Ballast, NLO (BF: .85-.95), (2) ballast</t>
  </si>
  <si>
    <t>F44LL-R</t>
  </si>
  <si>
    <t>Fluorescent, (4) 48", T-8 lamp, Rapid Start Ballast, RLO (BF&lt;0.85)</t>
  </si>
  <si>
    <t>F44SE</t>
  </si>
  <si>
    <t>Fluorescent, (4) 48", STD lamp</t>
  </si>
  <si>
    <t>F44GHL</t>
  </si>
  <si>
    <t>Fluorescent, (4) 48", STD HO T5 lamp</t>
  </si>
  <si>
    <t>F44SHS</t>
  </si>
  <si>
    <t>Fluorescent, (4) 48", STD HO lamp</t>
  </si>
  <si>
    <t>F44SIL</t>
  </si>
  <si>
    <t>Fluorescent, (4) 48", STD IS lamp, Electronic ballast</t>
  </si>
  <si>
    <t>F44SIS</t>
  </si>
  <si>
    <t xml:space="preserve">Fluorescent, (4) 48", STD IS lamp </t>
  </si>
  <si>
    <t>F44SS</t>
  </si>
  <si>
    <t>F44SVS</t>
  </si>
  <si>
    <t>Fluorescent, (4) 48", STD VHO lamp</t>
  </si>
  <si>
    <t>F45ILL</t>
  </si>
  <si>
    <t>Fluorescent, (5) 48", T-8 lamp, (1) 3-lamp IS ballast and (1) 2-lamp IS ballast, NLO (BF: .85-.95)</t>
  </si>
  <si>
    <t>F45GHL</t>
  </si>
  <si>
    <t>Fluorescent, (5) 48", STD HO T5 lamp</t>
  </si>
  <si>
    <t>F46EE</t>
  </si>
  <si>
    <t>Fluorescent, (6) 48", ES lamp</t>
  </si>
  <si>
    <t>F46EL</t>
  </si>
  <si>
    <t>F46ES</t>
  </si>
  <si>
    <t>F46EHS</t>
  </si>
  <si>
    <t>Fluorescent, (6) 48", ES HO lamp (3.5' lamp)</t>
  </si>
  <si>
    <t>F46ILL</t>
  </si>
  <si>
    <t>Fluorescent, (6) 48", T-8 lamp, Instant Start Ballast, NLO (BF: .85-.95)</t>
  </si>
  <si>
    <t>F46ILL-R</t>
  </si>
  <si>
    <t>Fluorescent, (6) 48", T-8 lamp, Instant Start Ballast, RLO (BF&lt; .85)</t>
  </si>
  <si>
    <t>F46LL</t>
  </si>
  <si>
    <t>Fluorescent, (6) 48", T-8 lamp,  NLO (BF: .85-.95)</t>
  </si>
  <si>
    <t>F46GHL</t>
  </si>
  <si>
    <t>Fluorescent, (6) 48", STD HO T5 lamp</t>
  </si>
  <si>
    <t>F46SE</t>
  </si>
  <si>
    <t>Fluorescent, (6) 48", STD lamp</t>
  </si>
  <si>
    <t>F46SS</t>
  </si>
  <si>
    <t>F48EE</t>
  </si>
  <si>
    <t>Fluorescent, (8) 48", ES lamp</t>
  </si>
  <si>
    <t>F48EHS</t>
  </si>
  <si>
    <t>Fluorescent, (8) 48", ES HO lamp (3.5' lamp)</t>
  </si>
  <si>
    <t>F48ILL</t>
  </si>
  <si>
    <t>Fluorescent, (8) 48", T-8 lamp, Instant Start Ballast, NLO (BF: .85-.95)</t>
  </si>
  <si>
    <t>F48ILL-R</t>
  </si>
  <si>
    <t>Fluorescent, (8) 48", T-8 lamp, Instant Start Ballast, RLO (BF&lt;0.85)</t>
  </si>
  <si>
    <t>F48GHL</t>
  </si>
  <si>
    <t>Fluorescent, (8) 48", STD HO T5 lamp</t>
  </si>
  <si>
    <t>F51ILHL</t>
  </si>
  <si>
    <t>F60T12/HO</t>
  </si>
  <si>
    <t>Fluorescent, (1) 60", T-8 HO lamp, Instant Start Ballast</t>
  </si>
  <si>
    <t>F51ILL</t>
  </si>
  <si>
    <t>F40T8</t>
  </si>
  <si>
    <t>Fluorescent, (1) 60", T-8 lamp, Instant Start Ballast, NLO (BF: .85-.95)</t>
  </si>
  <si>
    <t>F51ILL/T2</t>
  </si>
  <si>
    <t>Fluorescent, (1) 60", T-8 lamp, Instant Start Ballast, NLO (BF: .85-.95), Tandem 2 Lamp Ballast</t>
  </si>
  <si>
    <t>F51ILL/T3</t>
  </si>
  <si>
    <t>Fluorescent, (1) 60", T-8 lamp, Instant Start Ballast, NLO (BF: .85-.95), Tandem 3 Lamp Ballast</t>
  </si>
  <si>
    <t>F51ILL/T4</t>
  </si>
  <si>
    <t>Fluorescent, (1) 60", T-8 lamp, Instant Start Ballast, NLO (BF: .85-.95), Tandem 4 Lamp Ballast</t>
  </si>
  <si>
    <t>F51ILL-R</t>
  </si>
  <si>
    <t>Fluorescent, (1) 60", T-8 lamp, Instant Start Ballast, RLO (BF&lt;0.85)</t>
  </si>
  <si>
    <t>F51SHE</t>
  </si>
  <si>
    <t>Fluorescent, (1) 60", STD HO lamp</t>
  </si>
  <si>
    <t>F51SHL</t>
  </si>
  <si>
    <t>F51GHL</t>
  </si>
  <si>
    <t>F60T5/HO</t>
  </si>
  <si>
    <t>Fluorescent, (1) 60", STD HO T5 lamp</t>
  </si>
  <si>
    <t>F51SHS</t>
  </si>
  <si>
    <t>F51SL</t>
  </si>
  <si>
    <t>F60T12</t>
  </si>
  <si>
    <t>Fluorescent, (1) 60", STD lamp</t>
  </si>
  <si>
    <t>F51GL</t>
  </si>
  <si>
    <t>F60T5</t>
  </si>
  <si>
    <t>Fluorescent, (1) 60", STD T5 lamp</t>
  </si>
  <si>
    <t>F51SS</t>
  </si>
  <si>
    <t>F51SVS</t>
  </si>
  <si>
    <t>F60T12/VHO</t>
  </si>
  <si>
    <t>Fluorescent, (1) 60", VHO ES lamp</t>
  </si>
  <si>
    <t>F52ILHL</t>
  </si>
  <si>
    <t>Fluorescent, (2) 60", T-8 HO lamp, Instant Start Ballast</t>
  </si>
  <si>
    <t>F52ILL</t>
  </si>
  <si>
    <t>Fluorescent, (2) 60", T-8 lamp, Instant Start Ballast, NLO (BF: .85-.95)</t>
  </si>
  <si>
    <t>F52ILL/T4</t>
  </si>
  <si>
    <t>Fluorescent, (2) 60", T-8 lamp, Instant Start Ballast, NLO (BF: .85-.95), Tandem 2 Lamp Ballast</t>
  </si>
  <si>
    <t>F52ILL-H</t>
  </si>
  <si>
    <t>Fluorescent, (2) 60", T-8 lamp, Instant Start Ballast, HLO (BF:.96-1.1)</t>
  </si>
  <si>
    <t>F52ILL-R</t>
  </si>
  <si>
    <t>Fluorescent, (2) 60", T-8 lamp, Instant Start Ballast, RLO (BF&lt;0.85)</t>
  </si>
  <si>
    <t>F52SHE</t>
  </si>
  <si>
    <t>Fluorescent, (2) 60", STD HO lamp</t>
  </si>
  <si>
    <t>F52SHL</t>
  </si>
  <si>
    <t>F52SHS</t>
  </si>
  <si>
    <t>F52SL</t>
  </si>
  <si>
    <t>Fluorescent, (2) 60", STD lamp</t>
  </si>
  <si>
    <t>F52GL</t>
  </si>
  <si>
    <t>Fluorescent, (2) 60", STD T5 lamp</t>
  </si>
  <si>
    <t>F52SS</t>
  </si>
  <si>
    <t>F52SVS</t>
  </si>
  <si>
    <t>Fluorescent, (2) 60", VHO ES lamp</t>
  </si>
  <si>
    <t>F53ILL</t>
  </si>
  <si>
    <t>Fluorescent, (3) 60", T-8 lamp, Instant Start Ballast, NLO (BF: .85-.95)</t>
  </si>
  <si>
    <t>F53ILL-H</t>
  </si>
  <si>
    <t>Fluorescent, (3) 60", T-8 lamp, Instant Start Ballast, HLO (BF:.96-1.1)</t>
  </si>
  <si>
    <t>F54ILL</t>
  </si>
  <si>
    <t>Fluorescent, (4) 60", T-8 lamp, Instant Start Ballast, NLO (BF: .85-.95)</t>
  </si>
  <si>
    <t>F54ILL-H</t>
  </si>
  <si>
    <t>Fluorescent, (4) 60", T-8 lamp, Instant Start Ballast, HLO (BF:.96-1.1)</t>
  </si>
  <si>
    <t>F61ISL</t>
  </si>
  <si>
    <t>F72T12</t>
  </si>
  <si>
    <t>Fluorescent, (1) 72", STD lamp, IS electronic ballast</t>
  </si>
  <si>
    <t>F61SE</t>
  </si>
  <si>
    <t>Fluorescent, (1) 72", STD lamp</t>
  </si>
  <si>
    <t>F61SHS</t>
  </si>
  <si>
    <t>F72T12/HO</t>
  </si>
  <si>
    <t>Fluorescent, (1) 72", STD HO lamp</t>
  </si>
  <si>
    <t>F61SS</t>
  </si>
  <si>
    <t>F61SVS</t>
  </si>
  <si>
    <t>F72T12/VHO</t>
  </si>
  <si>
    <t>Fluorescent, (1) 72", VHO lamp</t>
  </si>
  <si>
    <t>F62ILHL</t>
  </si>
  <si>
    <t>F72T8</t>
  </si>
  <si>
    <t>Fluorescent, (2) 72", T-8 HO lamp, Instant Start Ballast</t>
  </si>
  <si>
    <t>F62ISL</t>
  </si>
  <si>
    <t>Fluorescent, (2) 72", STD lamp, IS electronic ballast</t>
  </si>
  <si>
    <t>F62SE</t>
  </si>
  <si>
    <t>Fluorescent, (2) 72", STD lamp</t>
  </si>
  <si>
    <t>F62SHE</t>
  </si>
  <si>
    <t>Fluorescent, (2) 72", STD HO lamp</t>
  </si>
  <si>
    <t>F62SHS</t>
  </si>
  <si>
    <t>F62SL</t>
  </si>
  <si>
    <t>F62SS</t>
  </si>
  <si>
    <t>F62SVS</t>
  </si>
  <si>
    <t>Fluorescent, (2) 72", VHO lamp</t>
  </si>
  <si>
    <t>F63ISL</t>
  </si>
  <si>
    <t>Fluorescent, (3) 72", STD lamp, IS electronic ballast</t>
  </si>
  <si>
    <t>F63SS</t>
  </si>
  <si>
    <t>Fluorescent, (3) 72", STD lamp</t>
  </si>
  <si>
    <t>F64ISL</t>
  </si>
  <si>
    <t>Fluorescent, (4) 72", STD lamp, IS electronic ballast</t>
  </si>
  <si>
    <t>F64SE</t>
  </si>
  <si>
    <t>Fluorescent, (4) 72", STD lamp</t>
  </si>
  <si>
    <t>F64SHE</t>
  </si>
  <si>
    <t>Fluorescent, (4) 72", STD HO lamp</t>
  </si>
  <si>
    <t>F64SS</t>
  </si>
  <si>
    <t>F81EE</t>
  </si>
  <si>
    <t xml:space="preserve">Customer Business Name:  </t>
  </si>
  <si>
    <t>Customer Contact Name:</t>
  </si>
  <si>
    <t>F96T12/ES</t>
  </si>
  <si>
    <t>Fluorescent, (1) 96", ES lamp</t>
  </si>
  <si>
    <t>F81EE/T2</t>
  </si>
  <si>
    <t>Fluorescent, (1) 96", ES lamp, tandem to 2-lamp ballast</t>
  </si>
  <si>
    <t>F81EHL</t>
  </si>
  <si>
    <t>F96T12/HO/ES</t>
  </si>
  <si>
    <t>Fluorescent, (1) 96", ES HO lamp</t>
  </si>
  <si>
    <t>F81EHL/T2</t>
  </si>
  <si>
    <t>Fluorescent, (1) 96", ES HO lamp, Rapid Start Ballast, NLO (BF: .85-.95), Tandem 2 Lamp Ballast</t>
  </si>
  <si>
    <t>F81EHS</t>
  </si>
  <si>
    <t>F81EL</t>
  </si>
  <si>
    <t>F81EL/T2</t>
  </si>
  <si>
    <t>Fluorescent, (1) 96", ES lamp, Rapid Start Ballast, NLO (BF: .85-.95), Tandem 2 Lamp Ballast</t>
  </si>
  <si>
    <t>F81ES</t>
  </si>
  <si>
    <t>F81ES/T2</t>
  </si>
  <si>
    <t>F81EVS</t>
  </si>
  <si>
    <t>F96T12/VHO/ES</t>
  </si>
  <si>
    <t>Fluorescent, (1) 96", ES VHO lamp</t>
  </si>
  <si>
    <t>F81ILL</t>
  </si>
  <si>
    <t>F96T8</t>
  </si>
  <si>
    <t>Fluorescent, (1) 96", T-8 lamp, Instant Start Ballast, NLO (BF: .85-.95)</t>
  </si>
  <si>
    <t>F81ILL/T2</t>
  </si>
  <si>
    <t>Fluorescent, (1) 96", T-8 lamp, Instant Start Ballast, NLO (BF: .85-.95), Tandem 2 Lamp Ballast</t>
  </si>
  <si>
    <t>F81ILL/T2-R</t>
  </si>
  <si>
    <t>Fluorescent, (1) 96", T-8 lamp, Instant Start Ballast, RLO (BF&lt;.85), Tandem 2 Lamp Ballast</t>
  </si>
  <si>
    <t>F81ILL-H</t>
  </si>
  <si>
    <t>Fluorescent, (1) 96", T-8 lamp, Instant Start Ballast, HLO (BF:.96-1.1)</t>
  </si>
  <si>
    <t>F81ILL-R</t>
  </si>
  <si>
    <t>Fluorescent, (1) 96", T-8 lamp, Instant Start Ballast, RLO (BF&lt;0.85)</t>
  </si>
  <si>
    <t>F81ILL-V</t>
  </si>
  <si>
    <t>Fluorescent, (1) 96", T-8 lamp, Instant Start Ballast, VHLO (BF&gt;1.1)</t>
  </si>
  <si>
    <t>F81LHL</t>
  </si>
  <si>
    <t>F96T8/HO</t>
  </si>
  <si>
    <t>Fluorescent, (1) 96", T8 HO lamp</t>
  </si>
  <si>
    <t>F81LHL/T2</t>
  </si>
  <si>
    <t>Customer Contact Telephone:</t>
  </si>
  <si>
    <t>Customer Contact Email:</t>
  </si>
  <si>
    <t>Kilowatts Below Code</t>
  </si>
  <si>
    <t>Project Application ID (If Assigned):</t>
  </si>
  <si>
    <t>Cut Sheet 1</t>
  </si>
  <si>
    <t>Cut Sheet 2</t>
  </si>
  <si>
    <t>Cut Sheet 3</t>
  </si>
  <si>
    <t>Cut Sheet 4</t>
  </si>
  <si>
    <t>Cut Sheet 5</t>
  </si>
  <si>
    <t>Cut Sheet 6</t>
  </si>
  <si>
    <t>Cut Sheet 7</t>
  </si>
  <si>
    <t>Cut Sheet 8</t>
  </si>
  <si>
    <t>Cut Sheet 9</t>
  </si>
  <si>
    <t>Cut Sheet 10</t>
  </si>
  <si>
    <t>Cut Sheet 11</t>
  </si>
  <si>
    <t>Cut Sheet 12</t>
  </si>
  <si>
    <t>Cut Sheet 13</t>
  </si>
  <si>
    <t>Cut Sheet 14</t>
  </si>
  <si>
    <t>Cut Sheet 15</t>
  </si>
  <si>
    <t>Cut Sheet 16</t>
  </si>
  <si>
    <t>Cut Sheet 17</t>
  </si>
  <si>
    <t>Cut Sheet 18</t>
  </si>
  <si>
    <t>Cut Sheet 19</t>
  </si>
  <si>
    <t>Cut Sheet 20</t>
  </si>
  <si>
    <t>Fluorescent, (1) 96", T8 HO lamp, tandem wired to 2-lamp ballast</t>
  </si>
  <si>
    <t>F81SE</t>
  </si>
  <si>
    <t>F96T12</t>
  </si>
  <si>
    <t>Fluorescent, (1) 96", STD lamp</t>
  </si>
  <si>
    <t>F96T12/HO</t>
  </si>
  <si>
    <t>F81SHE</t>
  </si>
  <si>
    <t>Fluorescent, (1) 96", STD HO lamp</t>
  </si>
  <si>
    <t>F81SHL/T2</t>
  </si>
  <si>
    <t>Fluorescent, (1) 96", STD HO lamp, Rapid Start Ballast, NLO (BF: .85-.95), Tandem 2 Lamp Ballast</t>
  </si>
  <si>
    <t>F81SHS</t>
  </si>
  <si>
    <t>F81SL</t>
  </si>
  <si>
    <t>Fluorescent, (1) 96", STD lamp, Instant Start Ballast, NLO (BF: .85-.95)</t>
  </si>
  <si>
    <t>F81SL/T2</t>
  </si>
  <si>
    <t>Fluorescent, (1) 96", STD lamp, Rapid Start Ballast, NLO (BF: .85-.95), Tandem 2 Lamp Ballast</t>
  </si>
  <si>
    <t>F81SS</t>
  </si>
  <si>
    <t>F81SVS</t>
  </si>
  <si>
    <t>F96T12/VHO</t>
  </si>
  <si>
    <t>Fluorescent, (1) 96", STD VHO lamp</t>
  </si>
  <si>
    <t>F82EE</t>
  </si>
  <si>
    <t>Fluorescent, (2) 96", ES lamp</t>
  </si>
  <si>
    <t>F82EHE</t>
  </si>
  <si>
    <t>Fluorescent, (2) 96", ES HO lamp</t>
  </si>
  <si>
    <t>F82EHL</t>
  </si>
  <si>
    <t>F82EHS</t>
  </si>
  <si>
    <t>F82EL</t>
  </si>
  <si>
    <t>F82ES</t>
  </si>
  <si>
    <t>F82EVS</t>
  </si>
  <si>
    <t>Fluorescent, (2) 96", ES VHO lamp</t>
  </si>
  <si>
    <t>F82ILL</t>
  </si>
  <si>
    <t>Fluorescent, (2) 96", T-8 lamp, Instant Start Ballast, NLO (BF: .85-.95)</t>
  </si>
  <si>
    <t>F82ILL-R</t>
  </si>
  <si>
    <t>Fluorescent, (2) 96", T-8 lamp, Instant Start Ballast, RLO (BF&lt;0.85)</t>
  </si>
  <si>
    <t>F82LHL</t>
  </si>
  <si>
    <t>Fluorescent, (2) 96", T8 HO lamp</t>
  </si>
  <si>
    <t>F82SE</t>
  </si>
  <si>
    <t>Fluorescent, (2) 96", STD lamp</t>
  </si>
  <si>
    <t>F82SHE</t>
  </si>
  <si>
    <t>Fluorescent, (2) 96", STD HO lamp</t>
  </si>
  <si>
    <t>F82SHL</t>
  </si>
  <si>
    <t>F82SHS</t>
  </si>
  <si>
    <t>F82SL</t>
  </si>
  <si>
    <t>Fluorescent, (2) 96", STD lamp, Instant Start Ballast, NLO (BF: .85-.95)</t>
  </si>
  <si>
    <t>F82SS</t>
  </si>
  <si>
    <t>F82SVS</t>
  </si>
  <si>
    <t>Fluorescent, (2) 96", STD VHO lamp</t>
  </si>
  <si>
    <t>F83EE</t>
  </si>
  <si>
    <t>Fluorescent, (3) 96", ES lamp</t>
  </si>
  <si>
    <t>F83EHE</t>
  </si>
  <si>
    <t>Fluorescent, (3) 96", ES HO lamp, (1) 2-lamp ES Ballast, (1) 1-lamp STD Ballast</t>
  </si>
  <si>
    <t>Mag-ES/STD</t>
  </si>
  <si>
    <t>F83EHS</t>
  </si>
  <si>
    <t>Fluorescent, (3) 96", ES HO lamp</t>
  </si>
  <si>
    <t>F83EL</t>
  </si>
  <si>
    <t>F83ES</t>
  </si>
  <si>
    <t>F83EVS</t>
  </si>
  <si>
    <t>Fluorescent, (3) 96", ES VHO lamp</t>
  </si>
  <si>
    <t>F83ILL</t>
  </si>
  <si>
    <t>Fluorescent, (3) 96", T-8 lamp, Instant Start Ballast, NLO (BF: .85-.95)</t>
  </si>
  <si>
    <t>F83SHS</t>
  </si>
  <si>
    <t>Fluorescent, (3) 96", STD HO lamp</t>
  </si>
  <si>
    <t>F83SS</t>
  </si>
  <si>
    <t>Fluorescent, (3) 96", STD lamp</t>
  </si>
  <si>
    <t>F83SVS</t>
  </si>
  <si>
    <t>Fluorescent, (3) 96", STD VHO lamp</t>
  </si>
  <si>
    <t>F84EE</t>
  </si>
  <si>
    <t>Fluorescent, (4) 96", ES lamp</t>
  </si>
  <si>
    <t>F84EHE</t>
  </si>
  <si>
    <t>Fluorescent, (4) 96", ES HO lamp</t>
  </si>
  <si>
    <t>F84EHL</t>
  </si>
  <si>
    <t>F84EHS</t>
  </si>
  <si>
    <t>F84EL</t>
  </si>
  <si>
    <t>F84ES</t>
  </si>
  <si>
    <t>F84EVS</t>
  </si>
  <si>
    <t>Fluorescent, (4) 96", ES VHO lamp</t>
  </si>
  <si>
    <t>F84ILL</t>
  </si>
  <si>
    <t>Fluorescent, (4) 96", T-8 lamp, Instant Start Ballast, NLO (BF: .85-.95)</t>
  </si>
  <si>
    <t>F84LHL</t>
  </si>
  <si>
    <t>Fluorescent, (4) 96", T8 HO lamp</t>
  </si>
  <si>
    <t>F84SE</t>
  </si>
  <si>
    <t>Fluorescent, (4) 96", STD lamp</t>
  </si>
  <si>
    <t>F84SHE</t>
  </si>
  <si>
    <t>Fluorescent, (4) 96", STD HO lamp</t>
  </si>
  <si>
    <t>F84SHL</t>
  </si>
  <si>
    <t>F84SHS</t>
  </si>
  <si>
    <t>F84SL</t>
  </si>
  <si>
    <t>Fluorescent, (4) 96", STD lamp, Instant Start Ballast, NLO (BF: .85-.95)</t>
  </si>
  <si>
    <t>F84SS</t>
  </si>
  <si>
    <t>F84SVS</t>
  </si>
  <si>
    <t>Fluorescent, (4) 96", STD VHO lamp</t>
  </si>
  <si>
    <t>F86EHS</t>
  </si>
  <si>
    <t>Fluorescent, (6) 96", ES HO lamp</t>
  </si>
  <si>
    <t>F86ILL</t>
  </si>
  <si>
    <t>Fluorescent, (6) 96", T-8 lamp, Instant Start Ballast, NLO (BF: .85-.95)</t>
  </si>
  <si>
    <t>F86EE</t>
  </si>
  <si>
    <t>Fluorescent, (6) 96", ES lamp</t>
  </si>
  <si>
    <t>F86EL</t>
  </si>
  <si>
    <t>Circline Fluorescent Fixtures</t>
  </si>
  <si>
    <t>FC12/1</t>
  </si>
  <si>
    <t>FC12T9</t>
  </si>
  <si>
    <t>Fluorescent, (1) 12" circular lamp, RS ballast</t>
  </si>
  <si>
    <t>FC12/2</t>
  </si>
  <si>
    <t>Fluorescent, (2) 12" circular lamp, RS ballast</t>
  </si>
  <si>
    <t>FC16/1</t>
  </si>
  <si>
    <t>FC16T9</t>
  </si>
  <si>
    <t>Fluorescent, (1) 16" circular lamp</t>
  </si>
  <si>
    <t>FC20</t>
  </si>
  <si>
    <t>FC6T9</t>
  </si>
  <si>
    <t>Fluorescent, Circlite, (1) 20W lamp, Preheat ballast</t>
  </si>
  <si>
    <t>FC22/1</t>
  </si>
  <si>
    <t>FC8T9</t>
  </si>
  <si>
    <t>Fluorescent, Circlite, (1) 22W lamp, preheat ballast</t>
  </si>
  <si>
    <t>FC22/32/1</t>
  </si>
  <si>
    <t>FC22/32T9</t>
  </si>
  <si>
    <t>Fluorescent, Circlite, (1) 22W/32W lamp, preheat ballast</t>
  </si>
  <si>
    <t>22/32</t>
  </si>
  <si>
    <t>FC32/1</t>
  </si>
  <si>
    <t>Fluorescent, Circline, (1) 32W lamp, preheat ballast</t>
  </si>
  <si>
    <t>FC32/40/1</t>
  </si>
  <si>
    <t>FC32/40T9</t>
  </si>
  <si>
    <t>Fluorescent, Circlite, (1) 32W/40W lamp, preheat ballast</t>
  </si>
  <si>
    <t>32/40</t>
  </si>
  <si>
    <t>FC40/1</t>
  </si>
  <si>
    <t>FC44/1</t>
  </si>
  <si>
    <t>FC44T9</t>
  </si>
  <si>
    <t>Fluorescent, Circlite, (1) 44W lamp, preheat ballast</t>
  </si>
  <si>
    <t>FC6/1</t>
  </si>
  <si>
    <t>Fluorescent, (1) 6" circular lamp, RS ballast</t>
  </si>
  <si>
    <t>FC8/1</t>
  </si>
  <si>
    <t>Fluorescent, (1) 8" circular lamp, RS ballast</t>
  </si>
  <si>
    <t>FC8/2</t>
  </si>
  <si>
    <t>Fluorescent, (2) 8" circular lamp, RS ballast</t>
  </si>
  <si>
    <t>U-Tube Fluorescent Fixtures</t>
  </si>
  <si>
    <t>FU1EE</t>
  </si>
  <si>
    <t>FU40T12/ES</t>
  </si>
  <si>
    <t>Fluorescent, (1) U-Tube, ES lamp</t>
  </si>
  <si>
    <t>FU1ILL</t>
  </si>
  <si>
    <t>FU31T8/6</t>
  </si>
  <si>
    <t>Fluorescent, (1) U-Tube, T-8 lamp, Instant Start ballast</t>
  </si>
  <si>
    <t>FU1LL</t>
  </si>
  <si>
    <t>Fluorescent, (1) U-Tube, T-8 lamp</t>
  </si>
  <si>
    <t>FU1LL-R</t>
  </si>
  <si>
    <t>Fluorescent, (1) U-Tube, T-8 lamp, RLO (BF&lt;0.85)</t>
  </si>
  <si>
    <t>FU2SS</t>
  </si>
  <si>
    <t>FU40T12</t>
  </si>
  <si>
    <t>Fluorescent, (2) U-Tube, STD lamp</t>
  </si>
  <si>
    <t>FU2SE</t>
  </si>
  <si>
    <t>FU2EE</t>
  </si>
  <si>
    <t>Fluorescent, (2) U-Tube, ES lamp</t>
  </si>
  <si>
    <t>FU2ES</t>
  </si>
  <si>
    <t>FU2ILL</t>
  </si>
  <si>
    <t>Fluorescent, (2) U-Tube, T-8 lamp, Instant Start Ballast</t>
  </si>
  <si>
    <t>FU2ILL/T4</t>
  </si>
  <si>
    <t>Fluorescent, (2) U-Tube, T-8 lamp, Instant Start Ballast, tandem wired</t>
  </si>
  <si>
    <t>FU2ILL/T4-R</t>
  </si>
  <si>
    <t>Fluorescent, (2) U-Tube, T-8 lamp, Instant Start Ballast, RLO, tandem wired</t>
  </si>
  <si>
    <t>FU2ILL-H</t>
  </si>
  <si>
    <t>Fluorescent, (2) U-Tube, T-8 lamp, Instant Start HLO Ballast</t>
  </si>
  <si>
    <t>FU2ILL-R</t>
  </si>
  <si>
    <t>Fluorescent, (2) U-Tube, T-8 lamp, Instant Start RLO Ballast</t>
  </si>
  <si>
    <t>FU2LL</t>
  </si>
  <si>
    <t>Fluorescent, (2) U-Tube, T-8 lamp</t>
  </si>
  <si>
    <t>FU2LL/T2</t>
  </si>
  <si>
    <t>Fluorescent, (2) U-Tube, T-8 lamp, Tandem 4 lamp ballast</t>
  </si>
  <si>
    <t>FU2LL-R</t>
  </si>
  <si>
    <t>Fluorescent, (2) U-Tube, T-8 lamp, RLO (BF&lt;0.85)</t>
  </si>
  <si>
    <t>FU3EE</t>
  </si>
  <si>
    <t>Fluorescent, (3) U-Tube, ES lamp</t>
  </si>
  <si>
    <t>FU3ILL</t>
  </si>
  <si>
    <t>Fluorescent, (3) U-Tube, T-8 lamp, Instant Start Ballast</t>
  </si>
  <si>
    <t>FU3ILL-R</t>
  </si>
  <si>
    <t>Fluorescent, (3) U-Tube, T-8 lamp, Instant Start RLO Ballast</t>
  </si>
  <si>
    <t>Standard Incandescent Fixtures</t>
  </si>
  <si>
    <t>I100/1</t>
  </si>
  <si>
    <t>I100</t>
  </si>
  <si>
    <t>Incandescent, (1) 100W lamp</t>
  </si>
  <si>
    <t>I100/2</t>
  </si>
  <si>
    <t>Incandescent, (2) 100W lamp</t>
  </si>
  <si>
    <t>I100/3</t>
  </si>
  <si>
    <t>Incandescent, (3) 100W lamp</t>
  </si>
  <si>
    <t>I100/4</t>
  </si>
  <si>
    <t>Incandescent, (4) 100W lamp</t>
  </si>
  <si>
    <t>I100/5</t>
  </si>
  <si>
    <t>Incandescent, (5) 100W lamp</t>
  </si>
  <si>
    <t>I1000/1</t>
  </si>
  <si>
    <t>I1000</t>
  </si>
  <si>
    <t>Incandescent, (1) 1000W lamp</t>
  </si>
  <si>
    <t>I100E/1</t>
  </si>
  <si>
    <t>I100/ES</t>
  </si>
  <si>
    <t>Incandescent, (1) 100W ES lamp</t>
  </si>
  <si>
    <t>I100EL/1</t>
  </si>
  <si>
    <t>I100/ES/LL</t>
  </si>
  <si>
    <t>Incandescent, (1) 100W ES/LL lamp</t>
  </si>
  <si>
    <t>I120/1</t>
  </si>
  <si>
    <t>I120</t>
  </si>
  <si>
    <t>Incandescent, (1) 120W lamp</t>
  </si>
  <si>
    <t>I120/2</t>
  </si>
  <si>
    <t>Incandescent, (2) 120W lamp</t>
  </si>
  <si>
    <t>I125/1</t>
  </si>
  <si>
    <t>I125</t>
  </si>
  <si>
    <t>Incandescent, (1) 125W lamp</t>
  </si>
  <si>
    <t>I135/1</t>
  </si>
  <si>
    <t>I135</t>
  </si>
  <si>
    <t>Incandescent, (1) 135W lamp</t>
  </si>
  <si>
    <t>I135/2</t>
  </si>
  <si>
    <t>Incandescent, (2) 135W lamp</t>
  </si>
  <si>
    <t>I15/1</t>
  </si>
  <si>
    <t>Incandescent, (1) 15W lamp</t>
  </si>
  <si>
    <t>I15/2</t>
  </si>
  <si>
    <t>Incandescent, (2) 15W lamp</t>
  </si>
  <si>
    <t>I150/1</t>
  </si>
  <si>
    <t>I150</t>
  </si>
  <si>
    <t>Incandescent, (1) 150W lamp</t>
  </si>
  <si>
    <t>I150/2</t>
  </si>
  <si>
    <t>Incandescent, (2) 150W lamp</t>
  </si>
  <si>
    <t>I1500/1</t>
  </si>
  <si>
    <t>I1500</t>
  </si>
  <si>
    <t>Incandescent, (1) 1500W lamp</t>
  </si>
  <si>
    <t>I150E/1</t>
  </si>
  <si>
    <t>I150/ES</t>
  </si>
  <si>
    <t>Incandescent, (1) 150W ES lamp</t>
  </si>
  <si>
    <t>I150EL/1</t>
  </si>
  <si>
    <t>I150/ES/LL</t>
  </si>
  <si>
    <t>Incandescent, (1) 150W ES/LL lamp</t>
  </si>
  <si>
    <t>I170/1</t>
  </si>
  <si>
    <t>I170</t>
  </si>
  <si>
    <t>Incandescent, (1) 170W lamp</t>
  </si>
  <si>
    <t>I20/1</t>
  </si>
  <si>
    <t>Incandescent, (1) 20W lamp</t>
  </si>
  <si>
    <t>I20/2</t>
  </si>
  <si>
    <t>Incandescent, (2) 20W lamp</t>
  </si>
  <si>
    <t>I200/1</t>
  </si>
  <si>
    <t>I200</t>
  </si>
  <si>
    <t>Incandescent, (1) 200W lamp</t>
  </si>
  <si>
    <t>I200/2</t>
  </si>
  <si>
    <t>Incandescent, (2) 200W lamp</t>
  </si>
  <si>
    <t>I2000/1</t>
  </si>
  <si>
    <t>I2000</t>
  </si>
  <si>
    <t>Incandescent, (1) 2000W lamp</t>
  </si>
  <si>
    <t>I200L/1</t>
  </si>
  <si>
    <t>I200/LL</t>
  </si>
  <si>
    <t>Incandescent, (1) 200W LL lamp</t>
  </si>
  <si>
    <t>I25/1</t>
  </si>
  <si>
    <t>Incandescent, (1) 25W lamp</t>
  </si>
  <si>
    <t>I25/2</t>
  </si>
  <si>
    <t>Incandescent, (2) 25W lamp</t>
  </si>
  <si>
    <t>I25/4</t>
  </si>
  <si>
    <t>Incandescent, (4) 25W lamp</t>
  </si>
  <si>
    <t>I250/1</t>
  </si>
  <si>
    <t>I250</t>
  </si>
  <si>
    <t>Incandescent, (1) 250W lamp</t>
  </si>
  <si>
    <t>I300/1</t>
  </si>
  <si>
    <t>I300</t>
  </si>
  <si>
    <t>Incandescent, (1) 300W lamp</t>
  </si>
  <si>
    <t>I34/1</t>
  </si>
  <si>
    <t>Incandescent, (1) 34W lamp</t>
  </si>
  <si>
    <t>I34/2</t>
  </si>
  <si>
    <t>Incandescent, (2) 34W lamp</t>
  </si>
  <si>
    <t>I36/1</t>
  </si>
  <si>
    <t>I36</t>
  </si>
  <si>
    <t>Incandescent, (1) 36W lamp</t>
  </si>
  <si>
    <t>I40/1</t>
  </si>
  <si>
    <t>Incandescent, (1) 40W lamp</t>
  </si>
  <si>
    <t>I40/2</t>
  </si>
  <si>
    <t>Incandescent, (2) 40W lamp</t>
  </si>
  <si>
    <t>I400/1</t>
  </si>
  <si>
    <t>I400</t>
  </si>
  <si>
    <t>Incandescent, (1) 400W lamp</t>
  </si>
  <si>
    <t>I40E/1</t>
  </si>
  <si>
    <t>I40/ES</t>
  </si>
  <si>
    <t>Incandescent, (1) 40W ES lamp</t>
  </si>
  <si>
    <t>I40EL/1</t>
  </si>
  <si>
    <t>I40/ES/LL</t>
  </si>
  <si>
    <t>Incandescent, (1) 40W ES/LL lamp</t>
  </si>
  <si>
    <t>I42/1</t>
  </si>
  <si>
    <t>I42</t>
  </si>
  <si>
    <t>Incandescent, (1) 42W lamp</t>
  </si>
  <si>
    <t>I448/1</t>
  </si>
  <si>
    <t>I448</t>
  </si>
  <si>
    <t>Incandescent, (1) 448W lamp</t>
  </si>
  <si>
    <t>I45/1</t>
  </si>
  <si>
    <t>I45</t>
  </si>
  <si>
    <t>Incandescent, (1) 45W lamp</t>
  </si>
  <si>
    <t>I50/1</t>
  </si>
  <si>
    <t>Incandescent, (1) 50W lamp</t>
  </si>
  <si>
    <t>I50/2</t>
  </si>
  <si>
    <t>Incandescent, (2) 50W lamp</t>
  </si>
  <si>
    <t>I500/1</t>
  </si>
  <si>
    <t>I500</t>
  </si>
  <si>
    <t>Incandescent, (1) 500W lamp</t>
  </si>
  <si>
    <t>I52/1</t>
  </si>
  <si>
    <t>I52</t>
  </si>
  <si>
    <t>Incandescent, (1) 52W lamp</t>
  </si>
  <si>
    <t>I52/2</t>
  </si>
  <si>
    <t>Incandescent, (2) 52W lamp</t>
  </si>
  <si>
    <t>I54/1</t>
  </si>
  <si>
    <t>I54</t>
  </si>
  <si>
    <t>Incandescent, (1) 54W lamp</t>
  </si>
  <si>
    <t>I54/2</t>
  </si>
  <si>
    <t>Incandescent, (2) 54W lamp</t>
  </si>
  <si>
    <t>I55/1</t>
  </si>
  <si>
    <t>I55</t>
  </si>
  <si>
    <t>Incandescent, (1) 55W lamp</t>
  </si>
  <si>
    <t>I55/2</t>
  </si>
  <si>
    <t>Incandescent, (2) 55W lamp</t>
  </si>
  <si>
    <t>I60/1</t>
  </si>
  <si>
    <t>I60</t>
  </si>
  <si>
    <t>Incandescent, (1) 60W lamp</t>
  </si>
  <si>
    <t>I60/2</t>
  </si>
  <si>
    <t>Incandescent, (2) 60W lamp</t>
  </si>
  <si>
    <t>I60/3</t>
  </si>
  <si>
    <t>Incandescent, (3) 60W lamp</t>
  </si>
  <si>
    <t>I60/4</t>
  </si>
  <si>
    <t>Incandescent, (4) 60W lamp</t>
  </si>
  <si>
    <t>I60/5</t>
  </si>
  <si>
    <t>Incandescent, (5) 60W lamp</t>
  </si>
  <si>
    <t>I60E/1</t>
  </si>
  <si>
    <t>I60/ES</t>
  </si>
  <si>
    <t>Incandescent, (1) 60W ES lamp</t>
  </si>
  <si>
    <t>I60EL/1</t>
  </si>
  <si>
    <t>I60/ES/LL</t>
  </si>
  <si>
    <t>Incandescent, (1) 60W ES/LL lamp</t>
  </si>
  <si>
    <t>I65/1</t>
  </si>
  <si>
    <t>I65</t>
  </si>
  <si>
    <t>Incandescent, (1) 65W lamp</t>
  </si>
  <si>
    <t>I65/2</t>
  </si>
  <si>
    <t>Incandescent, (2) 65W lamp</t>
  </si>
  <si>
    <t>I67/1</t>
  </si>
  <si>
    <t>I67</t>
  </si>
  <si>
    <t>Incandescent, (1) 67W lamp</t>
  </si>
  <si>
    <t>I67/2</t>
  </si>
  <si>
    <t>Incandescent, (2) 67W lamp</t>
  </si>
  <si>
    <t>I67/3</t>
  </si>
  <si>
    <t>Incandescent, (3) 67W lamp</t>
  </si>
  <si>
    <t>I69/1</t>
  </si>
  <si>
    <t>I69</t>
  </si>
  <si>
    <t>Incandescent, (1) 69W lamp</t>
  </si>
  <si>
    <t>I7.5/1</t>
  </si>
  <si>
    <t>Tungsten exit light, (1) 7.5 W lamp,  used in night light application</t>
  </si>
  <si>
    <t>I7.5/2</t>
  </si>
  <si>
    <t>Tungsten exit light, (2) 7.5 W lamp,  used in night light application</t>
  </si>
  <si>
    <t>I72/1</t>
  </si>
  <si>
    <t>I72</t>
  </si>
  <si>
    <t>Incandescent, (1) 72W lamp</t>
  </si>
  <si>
    <t>I75/1</t>
  </si>
  <si>
    <t>I75</t>
  </si>
  <si>
    <t>Incandescent, (1) 75W lamp</t>
  </si>
  <si>
    <t>I75/2</t>
  </si>
  <si>
    <t>Incandescent, (2) 75W lamp</t>
  </si>
  <si>
    <t>I75/3</t>
  </si>
  <si>
    <t>Incandescent, (3) 75W lamp</t>
  </si>
  <si>
    <t>I75/4</t>
  </si>
  <si>
    <t>Incandescent, (4) 75W lamp</t>
  </si>
  <si>
    <t>I750/1</t>
  </si>
  <si>
    <t>I750</t>
  </si>
  <si>
    <t>Incandescent, (1) 750W lamp</t>
  </si>
  <si>
    <t>I75E/1</t>
  </si>
  <si>
    <t>I75/ES</t>
  </si>
  <si>
    <t>Incandescent, (1) 75W ES lamp</t>
  </si>
  <si>
    <t>I75EL/1</t>
  </si>
  <si>
    <t>I75/ES/LL</t>
  </si>
  <si>
    <t>Incandescent, (1) 75W ES/LL lamp</t>
  </si>
  <si>
    <t>I80/1</t>
  </si>
  <si>
    <t>I80</t>
  </si>
  <si>
    <t>Incandescent, (1) 80W lamp</t>
  </si>
  <si>
    <t>I85/1</t>
  </si>
  <si>
    <t>I85</t>
  </si>
  <si>
    <t>Incandescent, (1) 85W lamp</t>
  </si>
  <si>
    <t>I90/1</t>
  </si>
  <si>
    <t>I90</t>
  </si>
  <si>
    <t>Incandescent, (1) 90W lamp</t>
  </si>
  <si>
    <t>I90/2</t>
  </si>
  <si>
    <t>Incandescent, (2) 90W lamp</t>
  </si>
  <si>
    <t>I90/3</t>
  </si>
  <si>
    <t>Incandescent, (3) 90W lamp</t>
  </si>
  <si>
    <t>I93/1</t>
  </si>
  <si>
    <t>I93</t>
  </si>
  <si>
    <t>Incandescent, (1) 93W lamp</t>
  </si>
  <si>
    <t>I95/1</t>
  </si>
  <si>
    <t>I95</t>
  </si>
  <si>
    <t>Incandescent, (1) 95W lamp</t>
  </si>
  <si>
    <t>I95/2</t>
  </si>
  <si>
    <t>Incandescent, (2) 95W lamp</t>
  </si>
  <si>
    <t>Halogen Incandescent Fixtures</t>
  </si>
  <si>
    <t>H100/1</t>
  </si>
  <si>
    <t>H100</t>
  </si>
  <si>
    <t>Halogen Incandescent, (1) 100W lamp</t>
  </si>
  <si>
    <t>H1000/1</t>
  </si>
  <si>
    <t>H1000</t>
  </si>
  <si>
    <t>Halogen Incandescent, (1) 1000W lamp</t>
  </si>
  <si>
    <t>H1200/1</t>
  </si>
  <si>
    <t>H1200</t>
  </si>
  <si>
    <t>Halogen Incandescent, (1) 1200W lamp</t>
  </si>
  <si>
    <t>H150/1</t>
  </si>
  <si>
    <t>H150</t>
  </si>
  <si>
    <t>Halogen Incandescent, (1) 150W lamp</t>
  </si>
  <si>
    <t>H150/2</t>
  </si>
  <si>
    <t>Halogen Incandescent, (2) 150W lamp</t>
  </si>
  <si>
    <t>H1500/1</t>
  </si>
  <si>
    <t>H1500</t>
  </si>
  <si>
    <t>Halogen Incandescent, (1) 1500W lamp</t>
  </si>
  <si>
    <t>H200/1</t>
  </si>
  <si>
    <t>H200</t>
  </si>
  <si>
    <t>Halogen Incandescent, (1) 200W lamp</t>
  </si>
  <si>
    <t>H250/1</t>
  </si>
  <si>
    <t>H250</t>
  </si>
  <si>
    <t>Halogen Incandescent, (1) 250W lamp</t>
  </si>
  <si>
    <t>H300/1</t>
  </si>
  <si>
    <t>H300</t>
  </si>
  <si>
    <t>Halogen Incandescent, (1) 300W lamp</t>
  </si>
  <si>
    <t>H35/1</t>
  </si>
  <si>
    <t>H35</t>
  </si>
  <si>
    <t>Halogen Incandescent, (1) 35W lamp</t>
  </si>
  <si>
    <t>H350/1</t>
  </si>
  <si>
    <t>H350</t>
  </si>
  <si>
    <t>Halogen Incandescent, (1) 350W lamp</t>
  </si>
  <si>
    <t>H40/1</t>
  </si>
  <si>
    <t>H40</t>
  </si>
  <si>
    <t>Halogen Incandescent, (1) 40W lamp</t>
  </si>
  <si>
    <t>H400/1</t>
  </si>
  <si>
    <t>H400</t>
  </si>
  <si>
    <t>Halogen Incandescent, (1) 400W lamp</t>
  </si>
  <si>
    <t>H42/1</t>
  </si>
  <si>
    <t>H42</t>
  </si>
  <si>
    <t>Halogen Incandescent, (1) 42W lamp</t>
  </si>
  <si>
    <t>H425/1</t>
  </si>
  <si>
    <t>H425</t>
  </si>
  <si>
    <t>Halogen Incandescent, (1) 425W lamp</t>
  </si>
  <si>
    <t>H45/1</t>
  </si>
  <si>
    <t>H45</t>
  </si>
  <si>
    <t>Halogen Incandescent, (1) 45W lamp</t>
  </si>
  <si>
    <t>H45/2</t>
  </si>
  <si>
    <t>Halogen Incandescent, (2) 45W lamp</t>
  </si>
  <si>
    <t>H50/1</t>
  </si>
  <si>
    <t>H50</t>
  </si>
  <si>
    <t>Halogen Incandescent, (1) 50W lamp</t>
  </si>
  <si>
    <t>H50/2</t>
  </si>
  <si>
    <t>Halogen Incandescent, (2) 50W lamp</t>
  </si>
  <si>
    <t>H500/1</t>
  </si>
  <si>
    <t>H500</t>
  </si>
  <si>
    <t>Halogen Incandescent, (1) 500W lamp</t>
  </si>
  <si>
    <t>H52/1</t>
  </si>
  <si>
    <t>H52</t>
  </si>
  <si>
    <t>Halogen Incandescent, (1) 52W lamp</t>
  </si>
  <si>
    <t>H55/1</t>
  </si>
  <si>
    <t>H55</t>
  </si>
  <si>
    <t>Halogen Incandescent, (1) 55W lamp</t>
  </si>
  <si>
    <t>H55/2</t>
  </si>
  <si>
    <t>Halogen Incandescent, (2) 55W lamp</t>
  </si>
  <si>
    <t>H60/1</t>
  </si>
  <si>
    <t>H60</t>
  </si>
  <si>
    <t>Halogen Incandescent, (1) 60W lamp</t>
  </si>
  <si>
    <t>H72/1</t>
  </si>
  <si>
    <t>H72</t>
  </si>
  <si>
    <t>Halogen Incandescent, (1) 72W lamp</t>
  </si>
  <si>
    <t>H75/1</t>
  </si>
  <si>
    <t>H75</t>
  </si>
  <si>
    <t>Halogen Incandescent, (1) 75W lamp</t>
  </si>
  <si>
    <t>H75/2</t>
  </si>
  <si>
    <t>Halogen Incandescent, (2) 75W lamp</t>
  </si>
  <si>
    <t>H750/1</t>
  </si>
  <si>
    <t>H750</t>
  </si>
  <si>
    <t>Halogen Incandescent, (1) 750W lamp</t>
  </si>
  <si>
    <t>H90/1</t>
  </si>
  <si>
    <t>H90</t>
  </si>
  <si>
    <t>Halogen Incandescent, (1) 90W lamp</t>
  </si>
  <si>
    <t>H90/2</t>
  </si>
  <si>
    <t>Halogen Incandescent, (2) 90W lamp</t>
  </si>
  <si>
    <t>H900/1</t>
  </si>
  <si>
    <t>H900</t>
  </si>
  <si>
    <t>Halogen Incandescent, (1) 900W lamp</t>
  </si>
  <si>
    <t>HLV20/1</t>
  </si>
  <si>
    <t>H20/LV</t>
  </si>
  <si>
    <t>Halogen Low Voltage Incandescent, (1) 20W lamp</t>
  </si>
  <si>
    <t>HLV25/1</t>
  </si>
  <si>
    <t>H25/LV</t>
  </si>
  <si>
    <t>Halogen Low Voltage Incandescent, (1) 25W lamp</t>
  </si>
  <si>
    <t>HLV35/1</t>
  </si>
  <si>
    <t>H35/LV</t>
  </si>
  <si>
    <t>Halogen Low Voltage Incandescent, (1) 35W lamp</t>
  </si>
  <si>
    <t>HLV42/1</t>
  </si>
  <si>
    <t>H42/LV</t>
  </si>
  <si>
    <t>Halogen Low Voltage Incandescent, (1) 42W lamp</t>
  </si>
  <si>
    <t>HLV50/1</t>
  </si>
  <si>
    <t>H50/LV</t>
  </si>
  <si>
    <t>Halogen Low Voltage Incandescent, (1) 50W lamp</t>
  </si>
  <si>
    <t>HLV65/1</t>
  </si>
  <si>
    <t>H65/LV</t>
  </si>
  <si>
    <t>Halogen Low Voltage Incandescent, (1) 65W lamp</t>
  </si>
  <si>
    <t>HLV75/1</t>
  </si>
  <si>
    <t>H75/LV</t>
  </si>
  <si>
    <t>Halogen Low Voltage Incandescent, (1) 75W lamp</t>
  </si>
  <si>
    <t>QL Induction Fixtures</t>
  </si>
  <si>
    <t>QL55/1</t>
  </si>
  <si>
    <t>QL55</t>
  </si>
  <si>
    <t>QL Induction, (1) 55W lamp</t>
  </si>
  <si>
    <t>Generator</t>
  </si>
  <si>
    <t>QL85/1</t>
  </si>
  <si>
    <t>QL85</t>
  </si>
  <si>
    <t>QL Induction, (1) 85W lamp</t>
  </si>
  <si>
    <t>QL165/1</t>
  </si>
  <si>
    <t>QL165</t>
  </si>
  <si>
    <t>QL Induction, (1) 165W lamp</t>
  </si>
  <si>
    <t>High Pressure Sodium Fixtures</t>
  </si>
  <si>
    <t>HPS100/1</t>
  </si>
  <si>
    <t>HPS100</t>
  </si>
  <si>
    <t>High Pressure Sodium, (1) 100W lamp</t>
  </si>
  <si>
    <t>CWA</t>
  </si>
  <si>
    <t>HPS1000/1</t>
  </si>
  <si>
    <t>HPS1000</t>
  </si>
  <si>
    <t>High Pressure Sodium, (1) 1000W lamp</t>
  </si>
  <si>
    <t>HPS150/1</t>
  </si>
  <si>
    <t>HPS150</t>
  </si>
  <si>
    <t>High Pressure Sodium, (1) 150W lamp</t>
  </si>
  <si>
    <t>HPS200/1</t>
  </si>
  <si>
    <t>HPS200</t>
  </si>
  <si>
    <t>High Pressure Sodium, (1) 200W lamp</t>
  </si>
  <si>
    <t>HPS225/1</t>
  </si>
  <si>
    <t>HPS225</t>
  </si>
  <si>
    <t>High Pressure Sodium, (1) 225W lamp</t>
  </si>
  <si>
    <t>HPS250/1</t>
  </si>
  <si>
    <t>HPS250</t>
  </si>
  <si>
    <t>High Pressure Sodium, (1) 250W lamp</t>
  </si>
  <si>
    <t>HPS310/1</t>
  </si>
  <si>
    <t>HPS310</t>
  </si>
  <si>
    <t>High Pressure Sodium, (1) 310W lamp</t>
  </si>
  <si>
    <t>HPS35/1</t>
  </si>
  <si>
    <t>HPS35</t>
  </si>
  <si>
    <t>High Pressure Sodium, (1) 35W lamp</t>
  </si>
  <si>
    <t>HPS360/1</t>
  </si>
  <si>
    <t>HPS360</t>
  </si>
  <si>
    <t>High Pressure Sodium, (1) 360W lamp</t>
  </si>
  <si>
    <t>HPS400/1</t>
  </si>
  <si>
    <t>HPS400</t>
  </si>
  <si>
    <t>High Pressure Sodium, (1) 400W lamp</t>
  </si>
  <si>
    <t>HPS50/1</t>
  </si>
  <si>
    <t>HPS50</t>
  </si>
  <si>
    <t>High Pressure Sodium, (1) 50W lamp</t>
  </si>
  <si>
    <t>HPS600/1</t>
  </si>
  <si>
    <t>HPS600</t>
  </si>
  <si>
    <t>High Pressure Sodium, (1) 600W lamp</t>
  </si>
  <si>
    <t>HPS70/1</t>
  </si>
  <si>
    <t>HPS70</t>
  </si>
  <si>
    <t>High Pressure Sodium, (1) 70W lamp</t>
  </si>
  <si>
    <t>HPS750/1</t>
  </si>
  <si>
    <t>HPS750</t>
  </si>
  <si>
    <t>High Pressure Sodium, (1) 750W lamp</t>
  </si>
  <si>
    <t>Metal Halide Fixtures</t>
  </si>
  <si>
    <t>MH100/1</t>
  </si>
  <si>
    <t>MH100</t>
  </si>
  <si>
    <t>Metal Halide, (1) 100W lamp</t>
  </si>
  <si>
    <t>MH1000/1</t>
  </si>
  <si>
    <t>MH1000</t>
  </si>
  <si>
    <t>Metal Halide, (1) 1000W lamp</t>
  </si>
  <si>
    <t>MH150/1</t>
  </si>
  <si>
    <t>MH150</t>
  </si>
  <si>
    <t>Metal Halide, (1) 150W lamp</t>
  </si>
  <si>
    <t>MH1500/1</t>
  </si>
  <si>
    <t>MH1500</t>
  </si>
  <si>
    <t>Metal Halide, (1) 1500W lamp</t>
  </si>
  <si>
    <t>MH175/1</t>
  </si>
  <si>
    <t>MH175</t>
  </si>
  <si>
    <t>Metal Halide, (1) 175W lamp</t>
  </si>
  <si>
    <t>MH1800/1</t>
  </si>
  <si>
    <t>MH1800</t>
  </si>
  <si>
    <t>Metal Halide, (1) 1800W lamp</t>
  </si>
  <si>
    <t>MH200/1</t>
  </si>
  <si>
    <t>MH200</t>
  </si>
  <si>
    <t>Metal Halide, (1) 200W lamp</t>
  </si>
  <si>
    <t>MH250/1</t>
  </si>
  <si>
    <t>MH250</t>
  </si>
  <si>
    <t>Metal Halide, (1) 250W lamp</t>
  </si>
  <si>
    <t>MH32/1</t>
  </si>
  <si>
    <t>MH32</t>
  </si>
  <si>
    <t>Metal Halide, (1) 32W lamp</t>
  </si>
  <si>
    <t>MH300/1</t>
  </si>
  <si>
    <t>MH300</t>
  </si>
  <si>
    <t>Metal Halide, (1) 300W lamp</t>
  </si>
  <si>
    <t>MH320/1</t>
  </si>
  <si>
    <t>MH320</t>
  </si>
  <si>
    <t>Metal Halide, (1) 320W lamp</t>
  </si>
  <si>
    <t>MH350/1</t>
  </si>
  <si>
    <t>MH350</t>
  </si>
  <si>
    <t>Metal Halide, (1) 350W lamp</t>
  </si>
  <si>
    <t>MH360/1</t>
  </si>
  <si>
    <t>MH360</t>
  </si>
  <si>
    <t>Metal Halide, (1) 360W lamp</t>
  </si>
  <si>
    <t>MH400/1</t>
  </si>
  <si>
    <t>MH400</t>
  </si>
  <si>
    <t>Metal Halide, (1) 400W lamp</t>
  </si>
  <si>
    <t>MH400/2</t>
  </si>
  <si>
    <t>Metal Halide, (2) 400W lamp</t>
  </si>
  <si>
    <t>MH450/1</t>
  </si>
  <si>
    <t>MH450</t>
  </si>
  <si>
    <t>Metal Halide, (1) 450W lamp</t>
  </si>
  <si>
    <t>MH35/1</t>
  </si>
  <si>
    <t>MH35</t>
  </si>
  <si>
    <t>Metal Halide, (1) 35W lamp</t>
  </si>
  <si>
    <t>MH50/1</t>
  </si>
  <si>
    <t>MH50</t>
  </si>
  <si>
    <t>Metal Halide, (1) 50W lamp</t>
  </si>
  <si>
    <t>MH70/1</t>
  </si>
  <si>
    <t>MH70</t>
  </si>
  <si>
    <t>Metal Halide, (1) 70W lamp</t>
  </si>
  <si>
    <t>MH750/1</t>
  </si>
  <si>
    <t>MH750</t>
  </si>
  <si>
    <t>Metal Halide, (1) 750W lamp</t>
  </si>
  <si>
    <t>MHPS/LR/100/1</t>
  </si>
  <si>
    <t>MHPS100</t>
  </si>
  <si>
    <t>Metal Halide Pulse Start, (1) 100W lamp w/ Linear Reactor Ballast</t>
  </si>
  <si>
    <t>LR</t>
  </si>
  <si>
    <t>MHPS/LR/150/1</t>
  </si>
  <si>
    <t>MHPS150</t>
  </si>
  <si>
    <t>Metal Halide Pulse Start, (1) 150W lamp w/ Linear Reactor Ballast</t>
  </si>
  <si>
    <t>MHPS/LR/175/1</t>
  </si>
  <si>
    <t>MHPS175</t>
  </si>
  <si>
    <t>Metal Halide Pulse Start, (1) 175W lamp w/ Linear Reactor Ballast</t>
  </si>
  <si>
    <t>MHPS/LR/200/1</t>
  </si>
  <si>
    <t>MHPS200</t>
  </si>
  <si>
    <t>Metal Halide Pulse Start, (1) 200W lamp w/ Linear Reactor Ballast</t>
  </si>
  <si>
    <t>MHPS/LR/250/1</t>
  </si>
  <si>
    <t>MHPS250</t>
  </si>
  <si>
    <t>Metal Halide Pulse Start, (1) 250W lamp w/ Linear Reactor Ballast</t>
  </si>
  <si>
    <t>MHPS/LR/300/1</t>
  </si>
  <si>
    <t>MHPS300</t>
  </si>
  <si>
    <t>Metal Halide Pulse Start, (1) 300W lamp w/ Linear Reactor Ballast</t>
  </si>
  <si>
    <t>MHPS/LR/320/1</t>
  </si>
  <si>
    <t>MHPS320</t>
  </si>
  <si>
    <t>Metal Halide Pulse Start, (1) 320W lamp w/ Linear Reactor Ballast</t>
  </si>
  <si>
    <t>MHPS/LR/350/1</t>
  </si>
  <si>
    <t>MHPS350</t>
  </si>
  <si>
    <t>Metal Halide Pulse Start, (1) 350W lamp w/ Linear Reactor Ballast</t>
  </si>
  <si>
    <t>MHPS/LR/400/1</t>
  </si>
  <si>
    <t>MHPS400</t>
  </si>
  <si>
    <t>Metal Halide Pulse Start, (1) 400W lamp w/ Linear Reactor Ballast</t>
  </si>
  <si>
    <t>MHPS/LR/450/1</t>
  </si>
  <si>
    <t>MHPS450</t>
  </si>
  <si>
    <t>Metal Halide Pulse Start, (1) 450W lamp w/ Linear Reactor Ballast</t>
  </si>
  <si>
    <t>MHPS/LR/750/1</t>
  </si>
  <si>
    <t>MHPS750</t>
  </si>
  <si>
    <t>Metal Halide Pulse Start, (1) 750W lamp w/ Linear Reactor Ballast</t>
  </si>
  <si>
    <t>MHPS/SCWA/100/1</t>
  </si>
  <si>
    <t>Metal Halide Pulse Start, (1) 100W lamp w/ Super Constant Wattage Autotransformer Ballast</t>
  </si>
  <si>
    <t>SCWA</t>
  </si>
  <si>
    <t>MHPS/SCWA/1000/1</t>
  </si>
  <si>
    <t>MHPS1000</t>
  </si>
  <si>
    <t>Metal Halide Pulse Start, (1) 1000W lamp w/ Super Constant Wattage Autotransformer Ballast</t>
  </si>
  <si>
    <t>MHPS/SCWA/150/1</t>
  </si>
  <si>
    <t>Metal Halide Pulse Start, (1) 150W lamp w/ Super Constant Wattage Autotransformer Ballast</t>
  </si>
  <si>
    <t>MHPS/SCWA/175/1</t>
  </si>
  <si>
    <t>Metal Halide Pulse Start, (1) 175W lamp w/ Super Constant Wattage Autotransformer Ballast</t>
  </si>
  <si>
    <t>MHPS/SCWA/200/1</t>
  </si>
  <si>
    <t>Metal Halide Pulse Start, (1) 200W lamp w/ Super Constant Wattage Autotransformer Ballast</t>
  </si>
  <si>
    <t>MHPS/SCWA/250/1</t>
  </si>
  <si>
    <t>Metal Halide Pulse Start, (1) 250W lamp w/ Super Constant Wattage Autotransformer Ballast</t>
  </si>
  <si>
    <t>MHPS/SCWA/300/1</t>
  </si>
  <si>
    <t>Metal Halide Pulse Start, (1) 300W lamp w/ Super Constant Wattage Autotransformer Ballast</t>
  </si>
  <si>
    <t>MHPS/SCWA/320/1</t>
  </si>
  <si>
    <t>Metal Halide Pulse Start, (1) 320W lamp w/ Super Constant Wattage Autotransformer Ballast</t>
  </si>
  <si>
    <t>MHPS/SCWA/350/1</t>
  </si>
  <si>
    <t>Metal Halide Pulse Start, (1) 350W lamp w/ Super Constant Wattage Autotransformer Ballast</t>
  </si>
  <si>
    <t>MHPS/SCWA/400/1</t>
  </si>
  <si>
    <t>Metal Halide Pulse Start, (1) 400W lamp w/ Super Constant Wattage Autotransformer Ballast</t>
  </si>
  <si>
    <t>MHPS/SCWA/450/1</t>
  </si>
  <si>
    <t>Metal Halide Pulse Start, (1) 450W lamp w/ Super Constant Wattage Autotransformer Ballast</t>
  </si>
  <si>
    <t>MHPS/SCWA/750/1</t>
  </si>
  <si>
    <t>Metal Halide Pulse Start, (1) 750W lamp w/ Super Constant Wattage Autotransformer Ballast</t>
  </si>
  <si>
    <t>Mercury Vapor Fixtures</t>
  </si>
  <si>
    <t>MV100/1</t>
  </si>
  <si>
    <t>MV100</t>
  </si>
  <si>
    <t>Mercury Vapor, (1) 100W lamp</t>
  </si>
  <si>
    <t>MV1000/1</t>
  </si>
  <si>
    <t>MV1000</t>
  </si>
  <si>
    <t>Mercury Vapor, (1) 1000W lamp</t>
  </si>
  <si>
    <t>MV175/1</t>
  </si>
  <si>
    <t>MV175</t>
  </si>
  <si>
    <t>Mercury Vapor, (1) 175W lamp</t>
  </si>
  <si>
    <t>MV250/1</t>
  </si>
  <si>
    <t>MV250</t>
  </si>
  <si>
    <t>Mercury Vapor, (1) 250W lamp</t>
  </si>
  <si>
    <t>MV40/1</t>
  </si>
  <si>
    <t>MV40</t>
  </si>
  <si>
    <t>Mercury Vapor, (1) 40W lamp</t>
  </si>
  <si>
    <t>MV400/1</t>
  </si>
  <si>
    <t>MV400</t>
  </si>
  <si>
    <t>Mercury Vapor, (1) 400W lamp</t>
  </si>
  <si>
    <t>MV400/2</t>
  </si>
  <si>
    <t>Mercury Vapor, (2) 400W lamp</t>
  </si>
  <si>
    <t>MV50/1</t>
  </si>
  <si>
    <t>MV50</t>
  </si>
  <si>
    <t>Mercury Vapor, (1) 50W lamp</t>
  </si>
  <si>
    <t>MV700/1</t>
  </si>
  <si>
    <t>MV700</t>
  </si>
  <si>
    <t>Mercury Vapor, (1) 700W lamp</t>
  </si>
  <si>
    <t>MV75/1</t>
  </si>
  <si>
    <t>MV75</t>
  </si>
  <si>
    <t>Mercury Vapor, (1) 75W lamp</t>
  </si>
  <si>
    <t>Removed</t>
  </si>
  <si>
    <t>This post-fixture code should be used when the fixture(s) is(are) completely removed from service.</t>
  </si>
  <si>
    <t>Add</t>
  </si>
  <si>
    <t>This pre-fixture code should be used as a placeholder when adding new additional fixtures.</t>
  </si>
  <si>
    <t>Edit</t>
  </si>
  <si>
    <t>CFC7/1</t>
  </si>
  <si>
    <t>CFC7</t>
  </si>
  <si>
    <t>Compact Fluorescent, Screw-in, (1) 7W lamp</t>
  </si>
  <si>
    <t>CFC9/1</t>
  </si>
  <si>
    <t>CFC9</t>
  </si>
  <si>
    <t>Compact Fluorescent, Screw-in, (1) 9W lamp</t>
  </si>
  <si>
    <t>CFC11/1</t>
  </si>
  <si>
    <t>CFC11</t>
  </si>
  <si>
    <t>Compact Fluorescent, Screw-in, (1) 11W lamp</t>
  </si>
  <si>
    <t>CFC13/1</t>
  </si>
  <si>
    <t>CFC13</t>
  </si>
  <si>
    <t>Compact Fluorescent, Screw-in, (1) 13W lamp</t>
  </si>
  <si>
    <t>CFC15/1</t>
  </si>
  <si>
    <t>CFC15</t>
  </si>
  <si>
    <t>Compact Fluorescent, Screw-in, (1) 15W lamp</t>
  </si>
  <si>
    <t>CFC18/1</t>
  </si>
  <si>
    <t>CFC18</t>
  </si>
  <si>
    <t>Compact Fluorescent, Screw-in, (1) 18W lamp</t>
  </si>
  <si>
    <t>CFC20/1</t>
  </si>
  <si>
    <t>CFC20</t>
  </si>
  <si>
    <t>Compact Fluorescent, Screw-in, (1) 20W lamp</t>
  </si>
  <si>
    <t>CFC23/1</t>
  </si>
  <si>
    <t>CFC23</t>
  </si>
  <si>
    <t>Compact Fluorescent, Screw-in, (1) 23W lamp</t>
  </si>
  <si>
    <t>CFC26/1</t>
  </si>
  <si>
    <t>CFC26</t>
  </si>
  <si>
    <t>Compact Fluorescent, Screw-in, (1) 26W lamp</t>
  </si>
  <si>
    <t>CFC30/1</t>
  </si>
  <si>
    <t>CFC30</t>
  </si>
  <si>
    <t>Compact Fluorescent, Screw-in, (1) 30W lamp</t>
  </si>
  <si>
    <t>CFS13/1</t>
  </si>
  <si>
    <t>CFS13W</t>
  </si>
  <si>
    <t>Compact Fluorescent, spiral, (1) 13W lamp</t>
  </si>
  <si>
    <t>CFS26/1</t>
  </si>
  <si>
    <t>CFS26W</t>
  </si>
  <si>
    <t>Compact Fluorescent, spiral, (1) 26W lamp</t>
  </si>
  <si>
    <t>Building Area Type</t>
  </si>
  <si>
    <t>Watts/Sq Ft</t>
  </si>
  <si>
    <t>Office - Enclosed</t>
  </si>
  <si>
    <t>Office - Open Plan</t>
  </si>
  <si>
    <t>Conference/Meeting/Multi-Purpose</t>
  </si>
  <si>
    <t>Classroom/Lecture/Training</t>
  </si>
  <si>
    <t>Classroom/Lecture/Training - For Penitentiary</t>
  </si>
  <si>
    <t>Lobby</t>
  </si>
  <si>
    <t>Lobby - For Hotel</t>
  </si>
  <si>
    <t>Lobby - For Performing Arts Center</t>
  </si>
  <si>
    <t>Lobby - For Motion Picture Theater</t>
  </si>
  <si>
    <t>Audience Seating Area</t>
  </si>
  <si>
    <t>Audience Seating Area - For Gymnasium</t>
  </si>
  <si>
    <t>Audience Seating Area - For Exercise Center</t>
  </si>
  <si>
    <t>Audience Seating Area - For Convention Center</t>
  </si>
  <si>
    <t>Audience Seating Area - For Penitentiary</t>
  </si>
  <si>
    <t>Audience Seating Area - For Religious Buildings</t>
  </si>
  <si>
    <t>Audience Seating Area - For Sports Arenas</t>
  </si>
  <si>
    <t>Audience Seating Area - For Performing Arts Theater</t>
  </si>
  <si>
    <t>Audience Seating Area - For Motion Picture Theater</t>
  </si>
  <si>
    <t>Audience Seating Area - For Transportation</t>
  </si>
  <si>
    <t>Atrium - First Three Floors</t>
  </si>
  <si>
    <t>Atrium - Each Additional Floor</t>
  </si>
  <si>
    <t>Lounge/Recreation</t>
  </si>
  <si>
    <t>Lounge/Recreation - For Hospital</t>
  </si>
  <si>
    <t>Dining Area</t>
  </si>
  <si>
    <t>Dining Area - For Penitentiary</t>
  </si>
  <si>
    <t>Dining Area - For Hotel</t>
  </si>
  <si>
    <t>Dining Area - For Motel</t>
  </si>
  <si>
    <t>Dining Area - For Bar Lounge/Leisure Dining</t>
  </si>
  <si>
    <t>Dining Area - For Family Dining</t>
  </si>
  <si>
    <t>Food Preparation</t>
  </si>
  <si>
    <t>Laboratory</t>
  </si>
  <si>
    <t>Restrooms</t>
  </si>
  <si>
    <t>Dressing/Locker/Fitting Room</t>
  </si>
  <si>
    <t>Corridor/Transition</t>
  </si>
  <si>
    <t>Corridor/Transition - For Hospital</t>
  </si>
  <si>
    <t>Corridor/Transition - For Manufacturing Facility</t>
  </si>
  <si>
    <t>Stairs - Active</t>
  </si>
  <si>
    <t>Active Storage</t>
  </si>
  <si>
    <t>Active Storage - For Hospital</t>
  </si>
  <si>
    <t>Inactive Storage</t>
  </si>
  <si>
    <t>Inactive Storage - For Museum</t>
  </si>
  <si>
    <t>Electrical/Mechanical</t>
  </si>
  <si>
    <t>Workshop</t>
  </si>
  <si>
    <t>Sales Area</t>
  </si>
  <si>
    <t>Gymnasium/Exercise Center - Playing Area</t>
  </si>
  <si>
    <t>Gymnasium/Exercise Center - Exercise Area</t>
  </si>
  <si>
    <t>Courthouse/Police Station/Penitentiary - Courtroom</t>
  </si>
  <si>
    <t>Courthouse/Police Station/Penitentiary - Confinement Cells</t>
  </si>
  <si>
    <t>Courthouse/Police Station/Penitentiary - Judges' Chambers</t>
  </si>
  <si>
    <t>Fire Stations - Engine Room</t>
  </si>
  <si>
    <t>Fire Stations - Sleeping Quarters</t>
  </si>
  <si>
    <t>Post Office - Sorting Area</t>
  </si>
  <si>
    <t>Convention Center Exhibit Space</t>
  </si>
  <si>
    <t>Library - Card File and Cataloging</t>
  </si>
  <si>
    <t>Library - Stacks</t>
  </si>
  <si>
    <t>Library - Reading Area</t>
  </si>
  <si>
    <t>Hospital - Emergency</t>
  </si>
  <si>
    <t>Hospital - Recovery</t>
  </si>
  <si>
    <t>Hospital - Nurses' Station</t>
  </si>
  <si>
    <t>Hospital - Exam/Treatment</t>
  </si>
  <si>
    <t>Hospital - Pharmacy</t>
  </si>
  <si>
    <t>Hospital - Patient Room</t>
  </si>
  <si>
    <t>Hospital - Operating Room</t>
  </si>
  <si>
    <t>Hospital - Nursery</t>
  </si>
  <si>
    <t>Hospital - Medical Supply</t>
  </si>
  <si>
    <t>Hospital - Physical Therapy</t>
  </si>
  <si>
    <t>Hospital - Radiology</t>
  </si>
  <si>
    <t>Hospital - Laundry - Washing</t>
  </si>
  <si>
    <t>Automotive - Service/Repair</t>
  </si>
  <si>
    <t>Manufacturing - Low Bay (&lt;25Ft Fl. to Ceiling Height)</t>
  </si>
  <si>
    <t>Manufacturing - High Bay (≥25Ft Fl. to Ceiling Height)</t>
  </si>
  <si>
    <t>Manufacturing - Detailed Manufacturing</t>
  </si>
  <si>
    <t>Manufacturing - Equipment Room</t>
  </si>
  <si>
    <t>Manufacturing - Control Room</t>
  </si>
  <si>
    <t>Hotel/Motel Guest Rooms</t>
  </si>
  <si>
    <t>Dormitory - Living Quarters</t>
  </si>
  <si>
    <t>Museum - General Exhibition</t>
  </si>
  <si>
    <t>Museum - Restoration</t>
  </si>
  <si>
    <t>Bank/Office-Banking Activity Area</t>
  </si>
  <si>
    <t>Religious Buildings - Worship Pulpit, Choir</t>
  </si>
  <si>
    <t>Religious Buildings - Fellowship Hall</t>
  </si>
  <si>
    <t>Retail - Sales Area</t>
  </si>
  <si>
    <t>Retail - Mall Concourse</t>
  </si>
  <si>
    <t>Sports Arenas - Ring Sports Area</t>
  </si>
  <si>
    <t>Sports Arenas - Court Sports Area</t>
  </si>
  <si>
    <t>Sports Arenas - Indoor Playing Field Area</t>
  </si>
  <si>
    <t>Warehouse - Fine Material Storage</t>
  </si>
  <si>
    <t>Warehouse - Medium/Bulky Material Storage</t>
  </si>
  <si>
    <t>Parking Garage - Garage Area</t>
  </si>
  <si>
    <t>Transportation - Airport - Concourse</t>
  </si>
  <si>
    <t>Transportation - Air/Train/Bus - Baggage Area</t>
  </si>
  <si>
    <t>Transportation - Terminal Ticket Counter</t>
  </si>
  <si>
    <t>Automotive facility</t>
  </si>
  <si>
    <t>Convention center</t>
  </si>
  <si>
    <t>Courthouse</t>
  </si>
  <si>
    <t>Dining: bar lounge/leisure</t>
  </si>
  <si>
    <t>Dining: cafeteria/fast food</t>
  </si>
  <si>
    <t>Dining: family</t>
  </si>
  <si>
    <t>Dormitory</t>
  </si>
  <si>
    <t>Exercise center</t>
  </si>
  <si>
    <t>Gymnasium</t>
  </si>
  <si>
    <t>Health-care clinic</t>
  </si>
  <si>
    <t>Hospital</t>
  </si>
  <si>
    <t>Hotel</t>
  </si>
  <si>
    <t>Library</t>
  </si>
  <si>
    <t>Manufacturing facility</t>
  </si>
  <si>
    <t>Motel</t>
  </si>
  <si>
    <t>Multifamily</t>
  </si>
  <si>
    <t>Museum</t>
  </si>
  <si>
    <t>Parking garage</t>
  </si>
  <si>
    <t>Penitentiary</t>
  </si>
  <si>
    <t>Performing arts theater</t>
  </si>
  <si>
    <t>Police/fire station</t>
  </si>
  <si>
    <t>Post office</t>
  </si>
  <si>
    <t>Religious building</t>
  </si>
  <si>
    <t>Retail</t>
  </si>
  <si>
    <t>School/university</t>
  </si>
  <si>
    <t>Sports arena</t>
  </si>
  <si>
    <t>Town hall</t>
  </si>
  <si>
    <t>Transportation</t>
  </si>
  <si>
    <t>Warehouse</t>
  </si>
  <si>
    <t>Facility Type</t>
  </si>
  <si>
    <t xml:space="preserve">Coincidence Factor </t>
  </si>
  <si>
    <t>Interactive Factor (demand)</t>
  </si>
  <si>
    <t>Interactive Factor (energy)</t>
  </si>
  <si>
    <t>COOL</t>
  </si>
  <si>
    <t>CF</t>
  </si>
  <si>
    <t>Other</t>
  </si>
  <si>
    <t>Grocery</t>
  </si>
  <si>
    <t>Abbrv.</t>
  </si>
  <si>
    <t>IF_Demand</t>
  </si>
  <si>
    <t>IF_Energy</t>
  </si>
  <si>
    <t>FREZ</t>
  </si>
  <si>
    <t>MTRF</t>
  </si>
  <si>
    <t>HTRF</t>
  </si>
  <si>
    <t>Uncooled space</t>
  </si>
  <si>
    <t>UNCL</t>
  </si>
  <si>
    <t>Total Installed Lighting Power (Watts)</t>
  </si>
  <si>
    <t>Predominant Space Cooling Type</t>
  </si>
  <si>
    <t>Space Type</t>
  </si>
  <si>
    <t>Office</t>
  </si>
  <si>
    <t>Incentive YES/NO</t>
  </si>
  <si>
    <t>Total Incentive</t>
  </si>
  <si>
    <t>Change in Connected Load based on ASHRAE 90.1-2007 Code (kW)</t>
  </si>
  <si>
    <t>Peak Demand Savings
(kW)</t>
  </si>
  <si>
    <t>Annual kWh Saved</t>
  </si>
  <si>
    <t>A/A1</t>
  </si>
  <si>
    <t>F42ILL</t>
  </si>
  <si>
    <t>FIXTURE CODE</t>
  </si>
  <si>
    <t>LAMP CODE</t>
  </si>
  <si>
    <t>DESCRIPTION</t>
  </si>
  <si>
    <t>BALLAST</t>
  </si>
  <si>
    <t>Compact Fluorescent Light Fixtures</t>
  </si>
  <si>
    <t>CF10/2D</t>
  </si>
  <si>
    <t>CFD10W</t>
  </si>
  <si>
    <t>Compact Fluorescent, 2D, (1) 10W lamp</t>
  </si>
  <si>
    <t>Mag-STD</t>
  </si>
  <si>
    <t>CF10/2D-L</t>
  </si>
  <si>
    <t>Electronic</t>
  </si>
  <si>
    <t>CF11/1</t>
  </si>
  <si>
    <t>CF11W</t>
  </si>
  <si>
    <t>Compact Fluorescent, (1) 11W lamp</t>
  </si>
  <si>
    <t>CF11/2</t>
  </si>
  <si>
    <t>Compact Fluorescent, (2) 11W lamp</t>
  </si>
  <si>
    <t>CF16/2D</t>
  </si>
  <si>
    <t>CFD16W</t>
  </si>
  <si>
    <t>Compact Fluorescent, 2D, (1) 16W lamp</t>
  </si>
  <si>
    <t>CF16/2D-L</t>
  </si>
  <si>
    <t>CF18/3-L</t>
  </si>
  <si>
    <t>CF18W</t>
  </si>
  <si>
    <t>Compact Fluorescent, (3) 18W lamp</t>
  </si>
  <si>
    <t>CF21/2D</t>
  </si>
  <si>
    <t>CFD21W</t>
  </si>
  <si>
    <t>Compact Fluorescent, 2D, (1) 21W lamp</t>
  </si>
  <si>
    <t>CF21/2D-L</t>
  </si>
  <si>
    <t>CF23/1</t>
  </si>
  <si>
    <t>CF23W</t>
  </si>
  <si>
    <t>Compact Fluorescent, (1) 23W lamp</t>
  </si>
  <si>
    <t>CF23/1-L</t>
  </si>
  <si>
    <t>CF26/3-L</t>
  </si>
  <si>
    <t>CF26W</t>
  </si>
  <si>
    <t>Compact Fluorescent, (3) 26W lamp</t>
  </si>
  <si>
    <t>CF26/4-L</t>
  </si>
  <si>
    <t>Compact Fluorescent, (4) 26W lamp</t>
  </si>
  <si>
    <t>CF26/6-L</t>
  </si>
  <si>
    <t>Compact Fluorescent, (6) 26W lamp</t>
  </si>
  <si>
    <t>CF26/8-L</t>
  </si>
  <si>
    <t>Compact Fluorescent, (8) 26W lamp</t>
  </si>
  <si>
    <t>CF28/2D</t>
  </si>
  <si>
    <t>CFD28W</t>
  </si>
  <si>
    <t>Compact Fluorescent, 2D, (1) 28W lamp</t>
  </si>
  <si>
    <t>CF28/2D-L</t>
  </si>
  <si>
    <t>CF32/3-L</t>
  </si>
  <si>
    <t>CF32W</t>
  </si>
  <si>
    <t>Compact Fluorescent, (3) 32W lamp</t>
  </si>
  <si>
    <t>CF32/4-L</t>
  </si>
  <si>
    <t>Compact Fluorescent, (4) 32W lamp</t>
  </si>
  <si>
    <t>CF32/6-L</t>
  </si>
  <si>
    <t>Compact Fluorescent, (6) 32W lamp</t>
  </si>
  <si>
    <t>CF32/8-L</t>
  </si>
  <si>
    <t>Compact Fluorescent, (8) 32W lamp</t>
  </si>
  <si>
    <t>CF38/2D</t>
  </si>
  <si>
    <t>CFD38W</t>
  </si>
  <si>
    <t>Compact Fluorescent, 2D, (1) 38W lamp</t>
  </si>
  <si>
    <t>CF38/2D-L</t>
  </si>
  <si>
    <t>CF42/1-L</t>
  </si>
  <si>
    <t>CF42W</t>
  </si>
  <si>
    <t>Compact Fluorescent, (1) 42W lamp</t>
  </si>
  <si>
    <t>CF42/2-L</t>
  </si>
  <si>
    <t>Compact Fluorescent, (2) 42W lamp</t>
  </si>
  <si>
    <t>CF42/3-L</t>
  </si>
  <si>
    <t>Compact Fluorescent, (3) 42W lamp</t>
  </si>
  <si>
    <t>CF42/4-L</t>
  </si>
  <si>
    <t>Compact Fluorescent, (4) 42W lamp</t>
  </si>
  <si>
    <t>CF42/6-L</t>
  </si>
  <si>
    <t>Compact Fluorescent, (6) 42W lamp</t>
  </si>
  <si>
    <t>CF42/8-L</t>
  </si>
  <si>
    <t>Compact Fluorescent, (8) 42W lamp</t>
  </si>
  <si>
    <t>CFQ10/1</t>
  </si>
  <si>
    <t>CFQ10W</t>
  </si>
  <si>
    <t>Compact Fluorescent, quad, (1) 10W lamp</t>
  </si>
  <si>
    <t>CFQ13/1</t>
  </si>
  <si>
    <t>CFQ13W</t>
  </si>
  <si>
    <t>Compact Fluorescent, quad, (1) 13W lamp</t>
  </si>
  <si>
    <t>CFQ13/1-L</t>
  </si>
  <si>
    <t>Compact Fluorescent, quad, (1) 13W lamp, BF=1.05</t>
  </si>
  <si>
    <t>CFQ13/2</t>
  </si>
  <si>
    <t>Compact Fluorescent, quad, (2) 13W lamp</t>
  </si>
  <si>
    <t>CFQ13/2-L</t>
  </si>
  <si>
    <t>Compact Fluorescent, quad, (2) 13W lamp, BF=1.0</t>
  </si>
  <si>
    <t>CFQ13/3</t>
  </si>
  <si>
    <t>Compact Fluorescent, quad, (3) 13W lamp</t>
  </si>
  <si>
    <t>CFQ15/1</t>
  </si>
  <si>
    <t>CFQ15W</t>
  </si>
  <si>
    <t>Compact Fluorescent, quad, (1) 15W lamp</t>
  </si>
  <si>
    <t>CFQ17/1</t>
  </si>
  <si>
    <t>CFQ17W</t>
  </si>
  <si>
    <t>Compact Fluorescent, quad, (1) 17W lamp</t>
  </si>
  <si>
    <t>CFQ17/2</t>
  </si>
  <si>
    <t>Compact Fluorescent, quad, (2) 17W lamp</t>
  </si>
  <si>
    <t>CFQ18/1</t>
  </si>
  <si>
    <t>CFQ18W</t>
  </si>
  <si>
    <t>Compact Fluorescent, quad, (1) 18W lamp</t>
  </si>
  <si>
    <t>CFQ18/1-L</t>
  </si>
  <si>
    <t>Compact Fluorescent, quad, (1) 18W lamp, BF=1.0</t>
  </si>
  <si>
    <t>CFQ18/2</t>
  </si>
  <si>
    <t>Compact Fluorescent, quad, (2) 18W lamp</t>
  </si>
  <si>
    <t>CFQ18/2-L</t>
  </si>
  <si>
    <t>Compact Fluorescent, quad, (2) 18W lamp, BF=1.0</t>
  </si>
  <si>
    <t>CFQ18/4</t>
  </si>
  <si>
    <t>Compact Fluorescent, quad, (4) 18W lamp</t>
  </si>
  <si>
    <t>CFQ20/1</t>
  </si>
  <si>
    <t>CFQ20W</t>
  </si>
  <si>
    <t>Compact Fluorescent, quad, (1) 20W lamp</t>
  </si>
  <si>
    <t>CFQ20/2</t>
  </si>
  <si>
    <t>Compact Fluorescent, quad, (2) 20W lamp</t>
  </si>
  <si>
    <t>CFQ22/1</t>
  </si>
  <si>
    <t>CFQ22W</t>
  </si>
  <si>
    <t>Compact Fluorescent, quad, (1) 22W lamp</t>
  </si>
  <si>
    <t>CFQ22/2</t>
  </si>
  <si>
    <t>Compact Fluorescent, quad, (2) 22W lamp</t>
  </si>
  <si>
    <t>CFQ22/3</t>
  </si>
  <si>
    <t>Compact Fluorescent, quad, (3) 22W lamp</t>
  </si>
  <si>
    <t>CFQ25/1</t>
  </si>
  <si>
    <t>CFQ25W</t>
  </si>
  <si>
    <t>Compact Fluorescent, quad, (1) 25W lamp</t>
  </si>
  <si>
    <t>CFQ25/2</t>
  </si>
  <si>
    <t>Compact Fluorescent, quad, (2) 25W lamp</t>
  </si>
  <si>
    <t>CFQ26/1</t>
  </si>
  <si>
    <t>CFQ26W</t>
  </si>
  <si>
    <t>Compact Fluorescent, quad, (1) 26W lamp</t>
  </si>
  <si>
    <t>CFQ26/1-L</t>
  </si>
  <si>
    <t>Compact Fluorescent, quad, (1) 26W lamp, BF=0.95</t>
  </si>
  <si>
    <t>CFQ26/2</t>
  </si>
  <si>
    <t>Compact Fluorescent, quad, (2) 26W lamp</t>
  </si>
  <si>
    <t>CFQ26/2-L</t>
  </si>
  <si>
    <t>Compact Fluorescent, quad, (2) 26W lamp, BF=0.95</t>
  </si>
  <si>
    <t>CFQ26/3</t>
  </si>
  <si>
    <t>Compact Fluorescent, quad, (3) 26W lamp</t>
  </si>
  <si>
    <t>CFQ26/6-L</t>
  </si>
  <si>
    <t>Compact Fluorescent, quad, (6) 26W lamp, BF=0.95</t>
  </si>
  <si>
    <t>CFQ28/1</t>
  </si>
  <si>
    <t>CFQ28W</t>
  </si>
  <si>
    <t>Compact Fluorescent, quad, (1) 28W lamp</t>
  </si>
  <si>
    <t>CFQ9/1</t>
  </si>
  <si>
    <t>CFQ9W</t>
  </si>
  <si>
    <t>Compact Fluorescent, quad, (1) 9W lamp</t>
  </si>
  <si>
    <t>CFQ9/2</t>
  </si>
  <si>
    <t>Compact Fluorescent, quad, (2) 9W lamp</t>
  </si>
  <si>
    <t>CFS7/1</t>
  </si>
  <si>
    <t>CFS7W</t>
  </si>
  <si>
    <t>Compact Fluorescent, spiral, (1) 7W lamp</t>
  </si>
  <si>
    <t>CFS9/1</t>
  </si>
  <si>
    <t>CFS9W</t>
  </si>
  <si>
    <t>Compact Fluorescent, spiral, (1) 9W lamp</t>
  </si>
  <si>
    <t>CFS11/1</t>
  </si>
  <si>
    <t>CFS11W</t>
  </si>
  <si>
    <t>Compact Fluorescent, spiral, (1) 11W lamp</t>
  </si>
  <si>
    <t>CFS15/1</t>
  </si>
  <si>
    <t>CFS15W</t>
  </si>
  <si>
    <t>Compact Fluorescent, spiral, (1) 15W lamp</t>
  </si>
  <si>
    <t>CFS20/1</t>
  </si>
  <si>
    <t>CFS20W</t>
  </si>
  <si>
    <t>Compact Fluorescent, spiral, (1) 20W lamp</t>
  </si>
  <si>
    <t>CFS23/1</t>
  </si>
  <si>
    <t>CFS23W</t>
  </si>
  <si>
    <t>Compact Fluorescent, spiral, (1) 23W lamp</t>
  </si>
  <si>
    <t>CFS27/1</t>
  </si>
  <si>
    <t>CFS27W</t>
  </si>
  <si>
    <t>Compact Fluorescent, spiral, (1) 27W lamp</t>
  </si>
  <si>
    <t>CFT13/1</t>
  </si>
  <si>
    <t>CFT13W</t>
  </si>
  <si>
    <t>Compact Fluorescent, twin, (1) 13W lamp</t>
  </si>
  <si>
    <t>CFT13/2</t>
  </si>
  <si>
    <t>Compact Fluorescent, twin, (2) 13W lamp</t>
  </si>
  <si>
    <t>CFT13/3</t>
  </si>
  <si>
    <t>Compact Fluorescent, twin, (3) 13 W lamp</t>
  </si>
  <si>
    <t>CFT18/1</t>
  </si>
  <si>
    <t>CFT18W</t>
  </si>
  <si>
    <t>Compact Fluorescent, long twin., (1) 18W lamp</t>
  </si>
  <si>
    <t>CFT22/1</t>
  </si>
  <si>
    <t>CFT22W</t>
  </si>
  <si>
    <t>Compact Fluorescent, twin, (1) 22W lamp</t>
  </si>
  <si>
    <t>CFT22/2</t>
  </si>
  <si>
    <t>Compact Fluorescent, twin, (2) 22W lamp</t>
  </si>
  <si>
    <t>CFT22/4</t>
  </si>
  <si>
    <t>Compact Fluorescent, twin, (4) 22W lamp</t>
  </si>
  <si>
    <t>CFT24/1</t>
  </si>
  <si>
    <t>CFT24W</t>
  </si>
  <si>
    <t>Compact Fluorescent, long twin, (1) 24W lamp</t>
  </si>
  <si>
    <t>CFT28/1</t>
  </si>
  <si>
    <t>CFT28W</t>
  </si>
  <si>
    <t>Compact Fluorescent, twin, (1) 28W lamp</t>
  </si>
  <si>
    <t>CFT28/2</t>
  </si>
  <si>
    <t>Compact Fluorescent, twin, (2) 28W lamp</t>
  </si>
  <si>
    <t>CFT32/1-L</t>
  </si>
  <si>
    <t>CFM32W</t>
  </si>
  <si>
    <t>Compact Fluorescent, twin or multi, (1) 32W lamp</t>
  </si>
  <si>
    <t>CFT32/2-L</t>
  </si>
  <si>
    <t>Compact Fluorescent, twin or multi, (2) 32W lamp</t>
  </si>
  <si>
    <t>CFT32/6-L</t>
  </si>
  <si>
    <t>CFT36/1</t>
  </si>
  <si>
    <t>CFT36W</t>
  </si>
  <si>
    <t>Compact Fluorescent, long twin, (1) 36W lamp</t>
  </si>
  <si>
    <t>CFT36/4-BX</t>
  </si>
  <si>
    <t>Compact Fluorescent, Biax, (4) 36W lamp</t>
  </si>
  <si>
    <t>CFT36/6-BX</t>
  </si>
  <si>
    <t>Compact Fluorescent, Biax, (6) 36W lamp</t>
  </si>
  <si>
    <t>CFT36/6-L</t>
  </si>
  <si>
    <t>Compact Fluorescent, long Twin, (6) 36W lamp</t>
  </si>
  <si>
    <t>Compact Fluorescent, long Twin, (6) 36W lamp/ High Ballast Factor</t>
  </si>
  <si>
    <t>CFT36/8-BX</t>
  </si>
  <si>
    <t>Compact Fluorescent, Biax, (8) 36W lamp</t>
  </si>
  <si>
    <t>CFT36/8-L</t>
  </si>
  <si>
    <t>Compact Fluorescent, long Twin, (8) 36W lamp</t>
  </si>
  <si>
    <t>Compact Fluorescent, long Twin, (8) 36W lamp/ High Ballast Factor</t>
  </si>
  <si>
    <t>CFT36/9-BX</t>
  </si>
  <si>
    <t>Compact Fluorescent, Biax, (9) 36W lamp</t>
  </si>
  <si>
    <t>CFT40/1</t>
  </si>
  <si>
    <t>CFT40W</t>
  </si>
  <si>
    <t>Compact Fluorescent, twin, (1) 40W lamp</t>
  </si>
  <si>
    <t>CFT40/12-BX</t>
  </si>
  <si>
    <t>Compact Fluorescent, Biax, (12) 40W lamp</t>
  </si>
  <si>
    <t>CFT40/1-BX</t>
  </si>
  <si>
    <t>Compact Fluorescent, Biax, (1) 40W lamp</t>
  </si>
  <si>
    <t>CFT40/1-L</t>
  </si>
  <si>
    <t>Compact Fluorescent, long twin, (1) 40W lamp</t>
  </si>
  <si>
    <t>CFT40/2</t>
  </si>
  <si>
    <t>Compact Fluorescent, twin, (2) 40W lamp</t>
  </si>
  <si>
    <t>CFT40/2-BX</t>
  </si>
  <si>
    <t>Compact Fluorescent, Biax, (2) 40W lamp</t>
  </si>
  <si>
    <t>CFT40/2-L</t>
  </si>
  <si>
    <t>Compact Fluorescent, long twin, (2) 40W lamp</t>
  </si>
  <si>
    <t>CFT40/3</t>
  </si>
  <si>
    <t>Compact Fluorescent, twin, (3) 40 W lamp</t>
  </si>
  <si>
    <t>CFT40/3-BX</t>
  </si>
  <si>
    <t>Compact Fluorescent, Biax, (3) 40W lamp</t>
  </si>
  <si>
    <t>CFT40/3-L</t>
  </si>
  <si>
    <t>Compact Fluorescent, long twin, (3) 40W lamp</t>
  </si>
  <si>
    <t>CFT40/4-BX</t>
  </si>
  <si>
    <t>Compact Fluorescent, Biax, (4) 40W lamp</t>
  </si>
  <si>
    <t>CFT40/5-BX</t>
  </si>
  <si>
    <t>Compact Fluorescent, Biax, (5) 40W lamp</t>
  </si>
  <si>
    <t>CFT40/6-BX</t>
  </si>
  <si>
    <t>Compact Fluorescent, Biax, (6) 40W lamp</t>
  </si>
  <si>
    <t>CFT40/6-L</t>
  </si>
  <si>
    <t>Compact Fluorescent, long Twin, (6) 40W lamp</t>
  </si>
  <si>
    <t>Compact Fluorescent, long Twin, (6) 40W lamp/ High Ballast Factor</t>
  </si>
  <si>
    <t>CFT40/8-BX</t>
  </si>
  <si>
    <t>Compact Fluorescent, Biax, (8) 40W lamp</t>
  </si>
  <si>
    <t>CFT40/8-L</t>
  </si>
  <si>
    <t>Compact Fluorescent, long Twin, (8) 40W lamp</t>
  </si>
  <si>
    <t>Site Account Number:</t>
  </si>
  <si>
    <t>Site Address:</t>
  </si>
  <si>
    <t>Total Building Lighting Connected Load (watts)</t>
  </si>
  <si>
    <t>GENERAL CUSTOMER INFORMATION</t>
  </si>
  <si>
    <t>Compact Fluorescent, long Twin, (8) 40W lamp/ High Ballast Factor</t>
  </si>
  <si>
    <t>CFT40/9-BX</t>
  </si>
  <si>
    <t>Compact Fluorescent, Biax, (9) 40W lamp</t>
  </si>
  <si>
    <t>CFT5/1</t>
  </si>
  <si>
    <t>CFT5W</t>
  </si>
  <si>
    <t>Compact Fluorescent, twin, (1) 5W lamp</t>
  </si>
  <si>
    <t>CFT5/2</t>
  </si>
  <si>
    <t>Compact Fluorescent, twin, (2) 5W lamp</t>
  </si>
  <si>
    <t>CFT50/12-BX</t>
  </si>
  <si>
    <t>CFT50W</t>
  </si>
  <si>
    <t>Compact Fluorescent, Biax, (12) 50W lamp</t>
  </si>
  <si>
    <t>CFT50/1-BX</t>
  </si>
  <si>
    <t>Compact Fluorescent, Biax, (1) 50W lamp</t>
  </si>
  <si>
    <t>CFT50/2-BX</t>
  </si>
  <si>
    <t>Compact Fluorescent, Biax, (2) 50W lamp</t>
  </si>
  <si>
    <t>CFT50/3-BX</t>
  </si>
  <si>
    <t>Compact Fluorescent, Biax, (3) 50W lamp</t>
  </si>
  <si>
    <t>CFT50/4-BX</t>
  </si>
  <si>
    <t>Compact Fluorescent, Biax, (4) 50W lamp</t>
  </si>
  <si>
    <t>CFT50/5-BX</t>
  </si>
  <si>
    <t>Compact Fluorescent, Biax, (5) 50W lamp</t>
  </si>
  <si>
    <t>CFT50/6-BX</t>
  </si>
  <si>
    <t>Compact Fluorescent, Biax, (6) 50W lamp</t>
  </si>
  <si>
    <t>CFT50/8-BX</t>
  </si>
  <si>
    <t>Compact Fluorescent, Biax, (8) 50W lamp</t>
  </si>
  <si>
    <t>CFT50/9-BX</t>
  </si>
  <si>
    <t>Compact Fluorescent, Biax, (9) 50W lamp</t>
  </si>
  <si>
    <t>CFT55/12-BX</t>
  </si>
  <si>
    <t>CFT55W</t>
  </si>
  <si>
    <t>Compact Fluorescent, Biax, (12) 55W lamp</t>
  </si>
  <si>
    <t>CFT55/1-BX</t>
  </si>
  <si>
    <t>Compact Fluorescent, Biax, (1) 55W lamp</t>
  </si>
  <si>
    <t>CFT55/2-BX</t>
  </si>
  <si>
    <t>Compact Fluorescent, Biax, (2) 55W lamp</t>
  </si>
  <si>
    <t>CFT55/3-BX</t>
  </si>
  <si>
    <t>Compact Fluorescent, Biax, (3) 55W lamp</t>
  </si>
  <si>
    <t>CFT55/4-BX</t>
  </si>
  <si>
    <t>Compact Fluorescent, Biax, (4) 55W lamp</t>
  </si>
  <si>
    <t>CFT55/5-BX</t>
  </si>
  <si>
    <t>Compact Fluorescent, Biax, (5) 55W lamp</t>
  </si>
  <si>
    <t>CFT55/6-BX</t>
  </si>
  <si>
    <t>Compact Fluorescent, Biax, (6) 55W lamp</t>
  </si>
  <si>
    <t>CFT55/6-L</t>
  </si>
  <si>
    <t>Compact Fluorescent, long Twin, (6) 55W lamp</t>
  </si>
  <si>
    <t>Compact Fluorescent, long Twin, (6) 55W lamp/ High Ballast Factor</t>
  </si>
  <si>
    <t>CFT55/8-BX</t>
  </si>
  <si>
    <t>Compact Fluorescent, Biax, (8) 55W lamp</t>
  </si>
  <si>
    <t>CFT55/8-L</t>
  </si>
  <si>
    <t>Compact Fluorescent, long Twin, (8) 55W lamp</t>
  </si>
  <si>
    <t>Compact Fluorescent, long Twin, (8) 55W lamp/ High Ballast Factor</t>
  </si>
  <si>
    <t>CFT55/9-BX</t>
  </si>
  <si>
    <t>Compact Fluorescent, Biax, (9) 55W lamp</t>
  </si>
  <si>
    <t>CFT7/1</t>
  </si>
  <si>
    <t>CFT7W</t>
  </si>
  <si>
    <t>Compact Fluorescent, twin, (1) 7W lamp</t>
  </si>
  <si>
    <t>CFT7/2</t>
  </si>
  <si>
    <t>Compact Fluorescent, twin, (2) 7W lamp</t>
  </si>
  <si>
    <t>CFT9/1</t>
  </si>
  <si>
    <t>CFT9W</t>
  </si>
  <si>
    <t>Compact Fluorescent, twin, (1) 9W lamp</t>
  </si>
  <si>
    <t>CFT9/2</t>
  </si>
  <si>
    <t>Compact Fluorescent, twin, (2) 9W lamp</t>
  </si>
  <si>
    <t>CFT9/3</t>
  </si>
  <si>
    <t>Motion picture theater</t>
  </si>
  <si>
    <t>LAMP / FIXT</t>
  </si>
  <si>
    <t>WATT / LAMP</t>
  </si>
  <si>
    <r>
      <t>Compact Fluorescent, twin or multi, (</t>
    </r>
    <r>
      <rPr>
        <sz val="10"/>
        <color indexed="10"/>
        <rFont val="Arial"/>
        <family val="2"/>
      </rPr>
      <t>6</t>
    </r>
    <r>
      <rPr>
        <sz val="10"/>
        <rFont val="Arial"/>
        <family val="2"/>
      </rPr>
      <t>) 32W lamp</t>
    </r>
  </si>
  <si>
    <r>
      <t>CFT36/6-L</t>
    </r>
    <r>
      <rPr>
        <sz val="10"/>
        <color indexed="10"/>
        <rFont val="Arial"/>
        <family val="2"/>
      </rPr>
      <t>H</t>
    </r>
  </si>
  <si>
    <r>
      <t>CFT36/8-L</t>
    </r>
    <r>
      <rPr>
        <sz val="10"/>
        <color indexed="10"/>
        <rFont val="Arial"/>
        <family val="2"/>
      </rPr>
      <t>H</t>
    </r>
  </si>
  <si>
    <r>
      <t>CFT40/6-L</t>
    </r>
    <r>
      <rPr>
        <sz val="10"/>
        <color indexed="10"/>
        <rFont val="Arial"/>
        <family val="2"/>
      </rPr>
      <t>H</t>
    </r>
  </si>
  <si>
    <r>
      <t>CFT40/8-L</t>
    </r>
    <r>
      <rPr>
        <sz val="10"/>
        <color indexed="10"/>
        <rFont val="Arial"/>
        <family val="2"/>
      </rPr>
      <t>H</t>
    </r>
  </si>
  <si>
    <r>
      <t>CFT55/6-L</t>
    </r>
    <r>
      <rPr>
        <sz val="10"/>
        <color indexed="10"/>
        <rFont val="Arial"/>
        <family val="2"/>
      </rPr>
      <t>H</t>
    </r>
  </si>
  <si>
    <r>
      <t>CFT55/8-L</t>
    </r>
    <r>
      <rPr>
        <sz val="10"/>
        <color indexed="10"/>
        <rFont val="Arial"/>
        <family val="2"/>
      </rPr>
      <t>H</t>
    </r>
  </si>
  <si>
    <t>Compact Fluorescent Lights (Screw-in)</t>
  </si>
  <si>
    <r>
      <t>Fluorescent, (</t>
    </r>
    <r>
      <rPr>
        <sz val="10"/>
        <color indexed="10"/>
        <rFont val="Arial"/>
        <family val="2"/>
      </rPr>
      <t>2</t>
    </r>
    <r>
      <rPr>
        <sz val="10"/>
        <rFont val="Arial"/>
        <family val="2"/>
      </rPr>
      <t>) 36", STD HO T5 lamp</t>
    </r>
  </si>
  <si>
    <r>
      <t>F4</t>
    </r>
    <r>
      <rPr>
        <sz val="10"/>
        <color indexed="10"/>
        <rFont val="Arial"/>
        <family val="2"/>
      </rPr>
      <t>2</t>
    </r>
    <r>
      <rPr>
        <sz val="10"/>
        <rFont val="Arial"/>
        <family val="2"/>
      </rPr>
      <t>SILL/T4</t>
    </r>
  </si>
  <si>
    <r>
      <t>F4</t>
    </r>
    <r>
      <rPr>
        <sz val="10"/>
        <color indexed="10"/>
        <rFont val="Arial"/>
        <family val="2"/>
      </rPr>
      <t>2</t>
    </r>
    <r>
      <rPr>
        <sz val="10"/>
        <rFont val="Arial"/>
        <family val="2"/>
      </rPr>
      <t>SILL/T4-R</t>
    </r>
  </si>
  <si>
    <r>
      <t>F4</t>
    </r>
    <r>
      <rPr>
        <sz val="10"/>
        <color indexed="10"/>
        <rFont val="Arial"/>
        <family val="2"/>
      </rPr>
      <t>2</t>
    </r>
    <r>
      <rPr>
        <sz val="10"/>
        <rFont val="Arial"/>
        <family val="2"/>
      </rPr>
      <t>SSILL/T4</t>
    </r>
  </si>
  <si>
    <r>
      <t>F4</t>
    </r>
    <r>
      <rPr>
        <sz val="10"/>
        <color indexed="10"/>
        <rFont val="Arial"/>
        <family val="2"/>
      </rPr>
      <t>2</t>
    </r>
    <r>
      <rPr>
        <sz val="10"/>
        <rFont val="Arial"/>
        <family val="2"/>
      </rPr>
      <t>SSILL/T4-R</t>
    </r>
  </si>
  <si>
    <r>
      <t>Fluorescent, (</t>
    </r>
    <r>
      <rPr>
        <sz val="10"/>
        <color indexed="10"/>
        <rFont val="Arial"/>
        <family val="2"/>
      </rPr>
      <t>4</t>
    </r>
    <r>
      <rPr>
        <sz val="10"/>
        <rFont val="Arial"/>
        <family val="2"/>
      </rPr>
      <t>) 96", STD HO lamp</t>
    </r>
  </si>
  <si>
    <t>Miscellaneous</t>
  </si>
  <si>
    <t>N/A</t>
  </si>
  <si>
    <t>Cut Sheet Fixtures</t>
  </si>
  <si>
    <t>Daycare</t>
  </si>
  <si>
    <t>Hospitals</t>
  </si>
  <si>
    <t>Libraries</t>
  </si>
  <si>
    <t>Parking Garages</t>
  </si>
  <si>
    <t>Public Order and Safety</t>
  </si>
  <si>
    <t>Area or Space Method used for Baseline</t>
  </si>
  <si>
    <t>ENTER THE REQUESTED INFORMATION IN TABLE (A) BELOW</t>
  </si>
  <si>
    <t>ASHRAE 90.1-2007 Code Exterior Lighting Power  Allowance</t>
  </si>
  <si>
    <t>Example</t>
  </si>
  <si>
    <t>Building Grounds: Walkways less than 10 ft wide</t>
  </si>
  <si>
    <t>W1</t>
  </si>
  <si>
    <t>320 W Pulse Start MH</t>
  </si>
  <si>
    <t>Total  Lighting Connected Load (watts)</t>
  </si>
  <si>
    <t>ASHRAE 90.1-2007 Lighting Power Baseline (W)</t>
  </si>
  <si>
    <t>HOU</t>
  </si>
  <si>
    <t>Fixture Code</t>
  </si>
  <si>
    <t>Description</t>
  </si>
  <si>
    <t>Watts/Fixture</t>
  </si>
  <si>
    <t>24/7 Facilities or Spaces</t>
  </si>
  <si>
    <t>EXTERIOR LIGHTING POWER ALLOWANCE TABLE</t>
  </si>
  <si>
    <t>Building Exterior and Space Description</t>
  </si>
  <si>
    <t>Allowance</t>
  </si>
  <si>
    <t>Variable</t>
  </si>
  <si>
    <t>Units</t>
  </si>
  <si>
    <t>Uncovered Parking Area: Parking Lots and Drives</t>
  </si>
  <si>
    <t>Square Feet</t>
  </si>
  <si>
    <r>
      <t>W/ft</t>
    </r>
    <r>
      <rPr>
        <vertAlign val="superscript"/>
        <sz val="11"/>
        <color theme="1"/>
        <rFont val="Calibri"/>
        <family val="2"/>
        <scheme val="minor"/>
      </rPr>
      <t>2</t>
    </r>
  </si>
  <si>
    <t>Linear Feet</t>
  </si>
  <si>
    <t>W/linear foot</t>
  </si>
  <si>
    <t>Building Grounds: Walkways 10 ft wide or greater</t>
  </si>
  <si>
    <t>Building Grounds: Plaza areas</t>
  </si>
  <si>
    <t>Building Grounds: Special feature areas</t>
  </si>
  <si>
    <t>Building Grounds: Stairways</t>
  </si>
  <si>
    <t>Building Entrances and Exits: Main entries</t>
  </si>
  <si>
    <t>W/linear foot of door width</t>
  </si>
  <si>
    <t>Building Entrances and Exits: Other doors</t>
  </si>
  <si>
    <t>Canopies and Overhangs: Free standing and attached overhangs</t>
  </si>
  <si>
    <t>Outdoor sales: Open Areas (including vehicle sales lots)</t>
  </si>
  <si>
    <t>Outdoor sales: Street frontage for vehicle sales in addition to "open area" allowance</t>
  </si>
  <si>
    <t>Building Facades: per illuminated wall or surface area</t>
  </si>
  <si>
    <r>
      <t>W/ft</t>
    </r>
    <r>
      <rPr>
        <vertAlign val="superscript"/>
        <sz val="11"/>
        <color theme="1"/>
        <rFont val="Calibri"/>
        <family val="2"/>
        <scheme val="minor"/>
      </rPr>
      <t>2</t>
    </r>
    <r>
      <rPr>
        <sz val="11"/>
        <color theme="1"/>
        <rFont val="Calibri"/>
        <family val="2"/>
        <scheme val="minor"/>
      </rPr>
      <t xml:space="preserve"> for each illuminated wall or surface</t>
    </r>
  </si>
  <si>
    <t>Building Facades: per illuminated wall or surface length</t>
  </si>
  <si>
    <t>W/linear foot for each illuminated wall or surface length</t>
  </si>
  <si>
    <t>Automated teller machines and night depositories: per first location</t>
  </si>
  <si>
    <t>Watts per Location</t>
  </si>
  <si>
    <t>W per location</t>
  </si>
  <si>
    <t>Automated teller machines and night depositories: per additional locations</t>
  </si>
  <si>
    <t>W per additional ATM per location</t>
  </si>
  <si>
    <r>
      <rPr>
        <sz val="11"/>
        <color indexed="8"/>
        <rFont val="Calibri"/>
        <family val="2"/>
      </rPr>
      <t>Entrances</t>
    </r>
    <r>
      <rPr>
        <sz val="11"/>
        <color theme="1"/>
        <rFont val="Calibri"/>
        <family val="2"/>
        <scheme val="minor"/>
      </rPr>
      <t xml:space="preserve"> and gatehouse inspection stations at guarded facilities</t>
    </r>
  </si>
  <si>
    <r>
      <t>W/ft</t>
    </r>
    <r>
      <rPr>
        <vertAlign val="superscript"/>
        <sz val="11"/>
        <color theme="1"/>
        <rFont val="Calibri"/>
        <family val="2"/>
        <scheme val="minor"/>
      </rPr>
      <t>2</t>
    </r>
    <r>
      <rPr>
        <sz val="11"/>
        <color theme="1"/>
        <rFont val="Calibri"/>
        <family val="2"/>
        <scheme val="minor"/>
      </rPr>
      <t xml:space="preserve"> of uncovered area</t>
    </r>
  </si>
  <si>
    <r>
      <rPr>
        <sz val="11"/>
        <color indexed="8"/>
        <rFont val="Calibri"/>
        <family val="2"/>
      </rPr>
      <t>Loading areas</t>
    </r>
    <r>
      <rPr>
        <sz val="11"/>
        <color theme="1"/>
        <rFont val="Calibri"/>
        <family val="2"/>
        <scheme val="minor"/>
      </rPr>
      <t xml:space="preserve"> for law enforcement, fire, ambulance, and other emergency service vehicles</t>
    </r>
  </si>
  <si>
    <t>Drive-through windows at fast food restaurants</t>
  </si>
  <si>
    <t>W per drive-through</t>
  </si>
  <si>
    <r>
      <rPr>
        <sz val="11"/>
        <color indexed="8"/>
        <rFont val="Calibri"/>
        <family val="2"/>
      </rPr>
      <t>Parking near 24-hour retail</t>
    </r>
    <r>
      <rPr>
        <sz val="11"/>
        <color theme="1"/>
        <rFont val="Calibri"/>
        <family val="2"/>
        <scheme val="minor"/>
      </rPr>
      <t xml:space="preserve"> entrances</t>
    </r>
  </si>
  <si>
    <t>W per main entry</t>
  </si>
  <si>
    <t>WATTAGE TABLE</t>
  </si>
  <si>
    <t>INTERIOR WATT / FIXT</t>
  </si>
  <si>
    <t>EXTERIOR WATT / FIXT</t>
  </si>
  <si>
    <t>Auto Related</t>
  </si>
  <si>
    <t>Industrial Manufacturing – 1 Shift</t>
  </si>
  <si>
    <t>Industrial Manufacturing – 2 Shift</t>
  </si>
  <si>
    <t>Industrial Manufacturing – 3 Shift</t>
  </si>
  <si>
    <t>Lodging – Guest Rooms</t>
  </si>
  <si>
    <t>Lodging – Common Spaces</t>
  </si>
  <si>
    <t>Nursing Home</t>
  </si>
  <si>
    <r>
      <t>Air Conditioned/Cooled space (61</t>
    </r>
    <r>
      <rPr>
        <vertAlign val="superscript"/>
        <sz val="10"/>
        <rFont val="Arial"/>
        <family val="2"/>
      </rPr>
      <t>0</t>
    </r>
    <r>
      <rPr>
        <sz val="10"/>
        <rFont val="Arial"/>
        <family val="2"/>
      </rPr>
      <t>F - 79</t>
    </r>
    <r>
      <rPr>
        <vertAlign val="superscript"/>
        <sz val="10"/>
        <rFont val="Arial"/>
        <family val="2"/>
      </rPr>
      <t>0</t>
    </r>
    <r>
      <rPr>
        <sz val="10"/>
        <rFont val="Arial"/>
        <family val="2"/>
      </rPr>
      <t>F)</t>
    </r>
  </si>
  <si>
    <r>
      <t>Freezer space (-20</t>
    </r>
    <r>
      <rPr>
        <vertAlign val="superscript"/>
        <sz val="10"/>
        <rFont val="Arial"/>
        <family val="2"/>
      </rPr>
      <t>0</t>
    </r>
    <r>
      <rPr>
        <sz val="10"/>
        <rFont val="Arial"/>
        <family val="2"/>
      </rPr>
      <t>F - 27</t>
    </r>
    <r>
      <rPr>
        <vertAlign val="superscript"/>
        <sz val="10"/>
        <rFont val="Arial"/>
        <family val="2"/>
      </rPr>
      <t>0</t>
    </r>
    <r>
      <rPr>
        <sz val="10"/>
        <rFont val="Arial"/>
        <family val="2"/>
      </rPr>
      <t>F)</t>
    </r>
  </si>
  <si>
    <r>
      <t>Medium-temperature refrigerated space (28</t>
    </r>
    <r>
      <rPr>
        <vertAlign val="superscript"/>
        <sz val="10"/>
        <rFont val="Arial"/>
        <family val="2"/>
      </rPr>
      <t>0</t>
    </r>
    <r>
      <rPr>
        <sz val="10"/>
        <rFont val="Arial"/>
        <family val="2"/>
      </rPr>
      <t>F - 40</t>
    </r>
    <r>
      <rPr>
        <vertAlign val="superscript"/>
        <sz val="10"/>
        <rFont val="Arial"/>
        <family val="2"/>
      </rPr>
      <t>0</t>
    </r>
    <r>
      <rPr>
        <sz val="10"/>
        <rFont val="Arial"/>
        <family val="2"/>
      </rPr>
      <t>F)</t>
    </r>
  </si>
  <si>
    <r>
      <t>High-temperature refrigerated space (41</t>
    </r>
    <r>
      <rPr>
        <vertAlign val="superscript"/>
        <sz val="10"/>
        <rFont val="Arial"/>
        <family val="2"/>
      </rPr>
      <t>0</t>
    </r>
    <r>
      <rPr>
        <sz val="10"/>
        <rFont val="Arial"/>
        <family val="2"/>
      </rPr>
      <t>F - 60</t>
    </r>
    <r>
      <rPr>
        <vertAlign val="superscript"/>
        <sz val="10"/>
        <rFont val="Arial"/>
        <family val="2"/>
      </rPr>
      <t>0</t>
    </r>
    <r>
      <rPr>
        <sz val="10"/>
        <rFont val="Arial"/>
        <family val="2"/>
      </rPr>
      <t>F)</t>
    </r>
  </si>
  <si>
    <t>Door Width (Linear Feet)</t>
  </si>
  <si>
    <t xml:space="preserve">Installation Date: </t>
  </si>
  <si>
    <t>Survey completed by (name):</t>
  </si>
  <si>
    <t>Spot Measurements completed by (name):</t>
  </si>
  <si>
    <t>Date(s) Survey completed:</t>
  </si>
  <si>
    <t>Program Year:</t>
  </si>
  <si>
    <t>Utility:</t>
  </si>
  <si>
    <t>Utility</t>
  </si>
  <si>
    <t>Duquesne Light</t>
  </si>
  <si>
    <t>Met-Ed (FirstEnergy)</t>
  </si>
  <si>
    <t>Penn Power (FirstEnergy)</t>
  </si>
  <si>
    <t>PennElec (FirstEnergy)</t>
  </si>
  <si>
    <t>West Penn Power (FirstEnergy)</t>
  </si>
  <si>
    <t>PECO</t>
  </si>
  <si>
    <t>PPL</t>
  </si>
  <si>
    <t>Input Field</t>
  </si>
  <si>
    <t>Computed Field</t>
  </si>
  <si>
    <t>ASHRAE 90.1-2007 Code LPD
(W/ft2)</t>
  </si>
  <si>
    <t>Interior LPD Building Area Method</t>
  </si>
  <si>
    <t>Interior LPD Space-by-Space Method</t>
  </si>
  <si>
    <t xml:space="preserve">ASHRAE 90.1-2007 Building Area Type
</t>
  </si>
  <si>
    <t xml:space="preserve">ASHRAE 90.1-2007 Lighting Power Allowance (Baseline Power)
(W) </t>
  </si>
  <si>
    <t xml:space="preserve">Gross Lighted Area 
(ft2)  </t>
  </si>
  <si>
    <t xml:space="preserve">Building Type
</t>
  </si>
  <si>
    <t>ASHRAE 90.1-2007 Lighting Power Allowance (Baseline Power)
(W)</t>
  </si>
  <si>
    <t>Location</t>
  </si>
  <si>
    <t>Fixture Tag or ID</t>
  </si>
  <si>
    <t>Luminaire Description</t>
  </si>
  <si>
    <t>Number of Fixtures of this type</t>
  </si>
  <si>
    <t xml:space="preserve">
TRM Fixture Code</t>
  </si>
  <si>
    <t xml:space="preserve">PA TRM Allowed  Watts/Fixture </t>
  </si>
  <si>
    <t xml:space="preserve">Connected Watts </t>
  </si>
  <si>
    <t>LOOKUP TABLES</t>
  </si>
  <si>
    <t>Dusk-to-Dawn / Exterior Lighting</t>
  </si>
  <si>
    <t>Education – School</t>
  </si>
  <si>
    <t>Education – College/University</t>
  </si>
  <si>
    <t>Health/Medical – Clinic</t>
  </si>
  <si>
    <t>Multi-Family (Common Areas) - High-rise &amp; Low-rise</t>
  </si>
  <si>
    <t>Public Assembly (one shift)</t>
  </si>
  <si>
    <t>Public Services (nonfood)</t>
  </si>
  <si>
    <t>Restaurant</t>
  </si>
  <si>
    <t>Religious Worship/Church</t>
  </si>
  <si>
    <t>Storage Conditioned/Unconditioned</t>
  </si>
  <si>
    <t>Other (Fill in "User Input" sheet)</t>
  </si>
  <si>
    <t>NC Program Incentive ($/kW below Code)</t>
  </si>
  <si>
    <t>New Construction Lighting Power Allowance</t>
  </si>
  <si>
    <t>Maximum Lighting Power Eligible for Incentive (W)</t>
  </si>
  <si>
    <r>
      <rPr>
        <b/>
        <sz val="11"/>
        <color theme="1"/>
        <rFont val="Calibri"/>
        <family val="2"/>
        <scheme val="minor"/>
      </rPr>
      <t xml:space="preserve">EXAMPLE: </t>
    </r>
    <r>
      <rPr>
        <sz val="11"/>
        <color theme="1"/>
        <rFont val="Calibri"/>
        <family val="2"/>
        <scheme val="minor"/>
      </rPr>
      <t>Sales (General )</t>
    </r>
  </si>
  <si>
    <t xml:space="preserve">Exterior Area Type and Location  </t>
  </si>
  <si>
    <t xml:space="preserve">ASHRAE 90.1-2007 Exterior Area Type
</t>
  </si>
  <si>
    <t xml:space="preserve">Lighting Power Allowance Units </t>
  </si>
  <si>
    <t xml:space="preserve">Quantity associated with Exterior Area Type Lighting Power Allowance Units </t>
  </si>
  <si>
    <t xml:space="preserve">Luminaire Description </t>
  </si>
  <si>
    <t xml:space="preserve">Number of Fixtures of this type </t>
  </si>
  <si>
    <t xml:space="preserve"> MANUAL</t>
  </si>
  <si>
    <t>Table of Contents:</t>
  </si>
  <si>
    <t>I.  Purpose</t>
  </si>
  <si>
    <t>II.  Organization</t>
  </si>
  <si>
    <t>III.  User Guide</t>
  </si>
  <si>
    <t>I. Purpose</t>
  </si>
  <si>
    <t>II. Organization</t>
  </si>
  <si>
    <t>(1) Manual</t>
  </si>
  <si>
    <t>(2) Changelog</t>
  </si>
  <si>
    <t xml:space="preserve">The "Changelog" sheet provides a brief description of major changes from the previous version. </t>
  </si>
  <si>
    <t>(3) Glossary</t>
  </si>
  <si>
    <t>The "Wattage Table" sheet contains the master list of fixtures recognized by the Lighting Audit and Design Tool. The original source data is the NYSERDA Standard Wattage Table. Each fixture listed has a unique fixture code, description, and stipulated wattage value. Inclusion of a fixture in this table does not guarantee compliance with specific program requirements.</t>
  </si>
  <si>
    <t>The "Fixture Code Legend" sheet contains a legend explaining how fixture codes are constructed and how to read and identify fixture codes.</t>
  </si>
  <si>
    <t>The "Fixture Code Locator" sheet contains a tool to assist users locate a specific code on the Wattage Tables by specifying key lighting parameters. Fill in the tan fields by selecting from the pull down menu. Some fixtures in the Wattage Table may not be able to be located with this tool.</t>
  </si>
  <si>
    <t>III. User Guide</t>
  </si>
  <si>
    <t>V. Disclaimer</t>
  </si>
  <si>
    <t>This tool allows for custom entries for several fields. This document does not modify any requirements of the PA TRM. If any discrepancy between the TRM and this document exist, the TRM should be followed.</t>
  </si>
  <si>
    <t xml:space="preserve"> CHANGELOG</t>
  </si>
  <si>
    <t>1)</t>
  </si>
  <si>
    <t>Pennsylvania Act 129 New Construction Lighting Calculator</t>
  </si>
  <si>
    <t xml:space="preserve">Version 1 </t>
  </si>
  <si>
    <t>Released with 2013 TRM Tentative Order in August 2012</t>
  </si>
  <si>
    <t>Fixture Code Legend and Notes</t>
  </si>
  <si>
    <t>Sample Linear Fluorescent Fixture Code</t>
  </si>
  <si>
    <t>Sample of Other Fixture Code:</t>
  </si>
  <si>
    <t>CONFIGURATION (letter)</t>
  </si>
  <si>
    <t xml:space="preserve">               FIXTURE TYPE</t>
  </si>
  <si>
    <t>NUMBER OF LAMPS</t>
  </si>
  <si>
    <t>Tandem Wired</t>
  </si>
  <si>
    <t xml:space="preserve">     Compact Fluorescent,</t>
  </si>
  <si>
    <t>1 Lamp Fixture</t>
  </si>
  <si>
    <t>CONFIGURATION (number)</t>
  </si>
  <si>
    <t xml:space="preserve">                  Quad Tube</t>
  </si>
  <si>
    <t>FIXTURE TYPE</t>
  </si>
  <si>
    <t>4 Lamps on this Ballast</t>
  </si>
  <si>
    <t>Fluorescent</t>
  </si>
  <si>
    <t>BALLAST LIGHT OUTPUT</t>
  </si>
  <si>
    <t>LAMP LENGTH</t>
  </si>
  <si>
    <t>Reduced Light Output</t>
  </si>
  <si>
    <t>NATIONAL LAMP WATTAGE</t>
  </si>
  <si>
    <t>BALLAST TYPE</t>
  </si>
  <si>
    <t>4 Feet</t>
  </si>
  <si>
    <t>18W</t>
  </si>
  <si>
    <t>Electronic Ballast</t>
  </si>
  <si>
    <t>LAMP TYPE</t>
  </si>
  <si>
    <t>Instant start, T8</t>
  </si>
  <si>
    <t>Code Explanations</t>
  </si>
  <si>
    <t xml:space="preserve">   Fixture Type</t>
  </si>
  <si>
    <t xml:space="preserve">   for LED traffic signals</t>
  </si>
  <si>
    <t>Compact Fluorescent</t>
  </si>
  <si>
    <t>CFD</t>
  </si>
  <si>
    <t>Compact Fluorescent, double-D shape</t>
  </si>
  <si>
    <t>12GA</t>
  </si>
  <si>
    <t>12" Green Arrow</t>
  </si>
  <si>
    <t>CFS</t>
  </si>
  <si>
    <t>Compact Fluorescent, Spiral</t>
  </si>
  <si>
    <t>12GB</t>
  </si>
  <si>
    <t>12" Green Ball</t>
  </si>
  <si>
    <t>CFT</t>
  </si>
  <si>
    <t>Compact Fluorescent, Twin tube</t>
  </si>
  <si>
    <t>12RA</t>
  </si>
  <si>
    <t>12" Red Arrow</t>
  </si>
  <si>
    <t>(including "Biaxial" fixtures)</t>
  </si>
  <si>
    <t>12RB</t>
  </si>
  <si>
    <t>12" Red Ball</t>
  </si>
  <si>
    <t>CFQ</t>
  </si>
  <si>
    <t>Compact Fluorescent, Quad tube</t>
  </si>
  <si>
    <t>8GB</t>
  </si>
  <si>
    <t>8" Green Ball</t>
  </si>
  <si>
    <t>ECF</t>
  </si>
  <si>
    <t>Exit sign, Compact Fluorescent</t>
  </si>
  <si>
    <t>8RB</t>
  </si>
  <si>
    <t>8" Red Ball</t>
  </si>
  <si>
    <t>EI</t>
  </si>
  <si>
    <t>Exit sign, Incandescent</t>
  </si>
  <si>
    <t>PH</t>
  </si>
  <si>
    <t>Pedestrian Hand signal</t>
  </si>
  <si>
    <t>ELED</t>
  </si>
  <si>
    <t>Exit sign, LED</t>
  </si>
  <si>
    <t>F</t>
  </si>
  <si>
    <t>Fluorescent, linear</t>
  </si>
  <si>
    <t>Ballast Type</t>
  </si>
  <si>
    <t>FC</t>
  </si>
  <si>
    <t>Fluorescent, Circline</t>
  </si>
  <si>
    <t xml:space="preserve">   for fluorescent fixtures</t>
  </si>
  <si>
    <t>FU</t>
  </si>
  <si>
    <t>Fluorescent, U-tube</t>
  </si>
  <si>
    <t>L</t>
  </si>
  <si>
    <t>H</t>
  </si>
  <si>
    <t>Halogen</t>
  </si>
  <si>
    <t>S</t>
  </si>
  <si>
    <t>Standard magnetic</t>
  </si>
  <si>
    <t>HLV</t>
  </si>
  <si>
    <t>Halogen, Low Voltage</t>
  </si>
  <si>
    <t>E</t>
  </si>
  <si>
    <t>Emergy efficient magnetic</t>
  </si>
  <si>
    <t>HPS</t>
  </si>
  <si>
    <t>High Pressure Sodium</t>
  </si>
  <si>
    <t>I</t>
  </si>
  <si>
    <t>Incandescent</t>
  </si>
  <si>
    <t>Configuration (letter)</t>
  </si>
  <si>
    <t>LED</t>
  </si>
  <si>
    <t>Light Emitting Diode (LED) traffic signal</t>
  </si>
  <si>
    <t>T</t>
  </si>
  <si>
    <t>Tandem wired fixture</t>
  </si>
  <si>
    <t>MH</t>
  </si>
  <si>
    <t>Metal Halide</t>
  </si>
  <si>
    <t>D</t>
  </si>
  <si>
    <t>Delamped fixture, i.e. some lamps</t>
  </si>
  <si>
    <t>MHPS</t>
  </si>
  <si>
    <t>Metal Halide, Pulse Start</t>
  </si>
  <si>
    <t>permanently removed but ballasts</t>
  </si>
  <si>
    <t>MV</t>
  </si>
  <si>
    <t>Mercury Vapor</t>
  </si>
  <si>
    <t>remain</t>
  </si>
  <si>
    <t>QL</t>
  </si>
  <si>
    <t>Induction</t>
  </si>
  <si>
    <t>Configuration (number)</t>
  </si>
  <si>
    <t>Lamp Type</t>
  </si>
  <si>
    <t xml:space="preserve">   for delamped fixtures</t>
  </si>
  <si>
    <t>Number signifies the total number of ballasts</t>
  </si>
  <si>
    <t>A</t>
  </si>
  <si>
    <t>"F25T12" - 25 watt, 4ft, T12 lamp</t>
  </si>
  <si>
    <t>in the fixture: e.g. An "F42EEID2" is an</t>
  </si>
  <si>
    <t>IL</t>
  </si>
  <si>
    <t>T8, Instant start</t>
  </si>
  <si>
    <t>"F44EE" with two lamps removed so that there</t>
  </si>
  <si>
    <t>SIL</t>
  </si>
  <si>
    <t>T8, Instant start, Super 30 watt</t>
  </si>
  <si>
    <t>is one extaneous ballast</t>
  </si>
  <si>
    <t>SSIL</t>
  </si>
  <si>
    <t>T8, Instant start, Super 28 watt</t>
  </si>
  <si>
    <t>T8, rapid start</t>
  </si>
  <si>
    <t xml:space="preserve">   for tandem wired ballasts</t>
  </si>
  <si>
    <t>G</t>
  </si>
  <si>
    <t>T5, standard</t>
  </si>
  <si>
    <t>Number signifies the total number of lamps</t>
  </si>
  <si>
    <t>GH</t>
  </si>
  <si>
    <t>T5, standard, High output lamp</t>
  </si>
  <si>
    <t>being run by the ballast: e.g. An "F42LLIT4"</t>
  </si>
  <si>
    <t>T12, Energy efficient</t>
  </si>
  <si>
    <t>would indicate that a four-lamp ballast is</t>
  </si>
  <si>
    <t>EH</t>
  </si>
  <si>
    <t>T12, Energy efficient, High output lamp</t>
  </si>
  <si>
    <t>wired to run two-lamp fixtures.</t>
  </si>
  <si>
    <t>T12, Energy efficient, Instant start</t>
  </si>
  <si>
    <t>EV</t>
  </si>
  <si>
    <t>T12, Energy efficient, Very high output</t>
  </si>
  <si>
    <t xml:space="preserve">   with no preceding letter</t>
  </si>
  <si>
    <t>T12, Standard</t>
  </si>
  <si>
    <t>Number indicates the number of ballasts in an</t>
  </si>
  <si>
    <t>T12, Standard, Instant start</t>
  </si>
  <si>
    <t>ambiguous multiple ballast fixture: e.g. An</t>
  </si>
  <si>
    <t>SH</t>
  </si>
  <si>
    <t>T12, Standard, High output lamp</t>
  </si>
  <si>
    <t>"F43ILU2" indicates a three-lamp fixture with</t>
  </si>
  <si>
    <t>SV</t>
  </si>
  <si>
    <t>T12, Standard, Very high output lamp</t>
  </si>
  <si>
    <t>two ballasts (as is often the case if there is A/B</t>
  </si>
  <si>
    <t>T10, Standard</t>
  </si>
  <si>
    <t>switching).</t>
  </si>
  <si>
    <t>Ballast Light Output</t>
  </si>
  <si>
    <t>R</t>
  </si>
  <si>
    <t>Reduced light output</t>
  </si>
  <si>
    <t>High light output</t>
  </si>
  <si>
    <t>V</t>
  </si>
  <si>
    <t>Very high light output</t>
  </si>
  <si>
    <t>Notes:</t>
  </si>
  <si>
    <t>1) The column labeled Watts/Fixtures in the data table includes ballast loads.</t>
  </si>
  <si>
    <t>2) The fixture wattage values represent an average value, rounded to the nearest whole watt.</t>
  </si>
  <si>
    <t>LIGHTING FIXTURE CODE LOCATOR</t>
  </si>
  <si>
    <t>Password: Act129Lighting</t>
  </si>
  <si>
    <t>*Required</t>
  </si>
  <si>
    <t>Fill In Tan Fields</t>
  </si>
  <si>
    <t>**Required for all except U-Tube</t>
  </si>
  <si>
    <t>SELECTED</t>
  </si>
  <si>
    <t>CONFIGURATION (NUMBER)</t>
  </si>
  <si>
    <t>Linear Fluorescent Fixtures Only</t>
  </si>
  <si>
    <t>Standard</t>
  </si>
  <si>
    <t>Double-D shape</t>
  </si>
  <si>
    <t>Spiral</t>
  </si>
  <si>
    <t>Twin tube (including "Biaxial")</t>
  </si>
  <si>
    <t>Quad tube</t>
  </si>
  <si>
    <t>T5, Standard</t>
  </si>
  <si>
    <t>Circline</t>
  </si>
  <si>
    <t>U-Tube</t>
  </si>
  <si>
    <t>T5, Standard, High output lamp</t>
  </si>
  <si>
    <t>Fixture Type*:</t>
  </si>
  <si>
    <t>Low Voltage</t>
  </si>
  <si>
    <t>T8, Instant Start</t>
  </si>
  <si>
    <t>Fixture Subtype*:</t>
  </si>
  <si>
    <t>Linear</t>
  </si>
  <si>
    <t>T8, Instant Start, Super 30 watt</t>
  </si>
  <si>
    <t>Lamp Length*:</t>
  </si>
  <si>
    <t>T8, Instant Start, Super 28 watt</t>
  </si>
  <si>
    <t>Number of Lamps*:</t>
  </si>
  <si>
    <t>Exit Sign</t>
  </si>
  <si>
    <t>T8, Rapid Start</t>
  </si>
  <si>
    <t>Lamp Type*:</t>
  </si>
  <si>
    <t>Pulse Start</t>
  </si>
  <si>
    <t>Ballast Type*:</t>
  </si>
  <si>
    <t>T12, Energy Efficient</t>
  </si>
  <si>
    <t>Configuration (Letter):</t>
  </si>
  <si>
    <t>T12, Energy Efficient, High output lamp</t>
  </si>
  <si>
    <t>Configuration (Number):</t>
  </si>
  <si>
    <t>Traffic Signal LED</t>
  </si>
  <si>
    <t>T12, Energy Efficient, Instant start</t>
  </si>
  <si>
    <t>Ballast Light Output:</t>
  </si>
  <si>
    <t>T12, Energy Efficient, Very high output</t>
  </si>
  <si>
    <t>Fixture Code:</t>
  </si>
  <si>
    <t>Standard Magnetic</t>
  </si>
  <si>
    <t>Energy Efficient Magnetic</t>
  </si>
  <si>
    <t>All Other Fixtures</t>
  </si>
  <si>
    <t>Traffic Signal</t>
  </si>
  <si>
    <t>-R</t>
  </si>
  <si>
    <t>High Light Output</t>
  </si>
  <si>
    <t>-H</t>
  </si>
  <si>
    <t>Nominal Lamp Wattage*:</t>
  </si>
  <si>
    <t>Very High Light Output</t>
  </si>
  <si>
    <t>-V</t>
  </si>
  <si>
    <t>See "Fixture Code Legend" sheet for additional help.</t>
  </si>
  <si>
    <t>Number of Lamps**:</t>
  </si>
  <si>
    <t>Ballast Type:</t>
  </si>
  <si>
    <t>Only fixture codes listed in the Standard Wattage Table will be located.</t>
  </si>
  <si>
    <t>1.5 Feet (18 Inches)</t>
  </si>
  <si>
    <t>2' Feet (24 Inches)</t>
  </si>
  <si>
    <t>3' Feet (36 Inches)</t>
  </si>
  <si>
    <t>4' Feet (48 Inches)</t>
  </si>
  <si>
    <r>
      <rPr>
        <b/>
        <sz val="10"/>
        <rFont val="Arial"/>
        <family val="2"/>
      </rPr>
      <t>Disclaimer</t>
    </r>
    <r>
      <rPr>
        <sz val="11"/>
        <color theme="1"/>
        <rFont val="Calibri"/>
        <family val="2"/>
        <scheme val="minor"/>
      </rPr>
      <t>: This fixture code locator is still in development. In some cases, the locator may note that the fixture cannot be found due to the use of non-standard and diverse notations for fixture codes. A manual search of the wattage table is recommended to double-check results.</t>
    </r>
  </si>
  <si>
    <t>5' Feet (60 Inches)</t>
  </si>
  <si>
    <t>6' Feet (72 Inches)</t>
  </si>
  <si>
    <t>8' Feet (96 Inches)</t>
  </si>
  <si>
    <t>1 Lamp</t>
  </si>
  <si>
    <t>2 Lamps</t>
  </si>
  <si>
    <t>3 Lamps</t>
  </si>
  <si>
    <t>4 Lamps</t>
  </si>
  <si>
    <t>5 Lamps</t>
  </si>
  <si>
    <t>6 Lamps</t>
  </si>
  <si>
    <t>7 Lamps</t>
  </si>
  <si>
    <t>8 Lamps</t>
  </si>
  <si>
    <t>CONFIGURATION (LETTER)</t>
  </si>
  <si>
    <t>Tandem Wired Fixture</t>
  </si>
  <si>
    <t>Delamped Fixture</t>
  </si>
  <si>
    <t>GLOSSARY</t>
  </si>
  <si>
    <t>Project Identification</t>
  </si>
  <si>
    <t>Fixture Information</t>
  </si>
  <si>
    <t>Output Information</t>
  </si>
  <si>
    <r>
      <t xml:space="preserve">Example: </t>
    </r>
    <r>
      <rPr>
        <sz val="11"/>
        <color theme="1"/>
        <rFont val="Calibri"/>
        <family val="2"/>
        <scheme val="minor"/>
      </rPr>
      <t>Dining Area</t>
    </r>
  </si>
  <si>
    <t>Pennsylvania Act 129 Lighting Audit and Design Tool for New Construction Projects</t>
  </si>
  <si>
    <t>The purpose of the Lighting Audit and Design Tool for New Construction (NC) Projects is two-fold:</t>
  </si>
  <si>
    <t>1. To facilitate the calculation of eligible incentives for NC lighting projects.</t>
  </si>
  <si>
    <t>2. To facilitate the calculation of energy savings and demand reduction for NC lighting projects.</t>
  </si>
  <si>
    <t>The "Manual" sheet contains the manual for using the Lighting Audit and Design Tool for NC Projects.</t>
  </si>
  <si>
    <t xml:space="preserve">The "Glossary" sheet is a reference defining key terms and column headings for the "Interior Lighting Form" and "Exterior Lighting Form" sheets. </t>
  </si>
  <si>
    <t>(4) Interior Lighting Form</t>
  </si>
  <si>
    <t>The "Interior Lighting Form" sheet is the main worksheet that calculates energy savings and peak demand reduction, following the conventions and equations described in the PA TRM. All key variables are entered on this sheet.</t>
  </si>
  <si>
    <t>(5) Interior User Input</t>
  </si>
  <si>
    <t xml:space="preserve">The "Interior User Input" sheet contains tables that allow additional customization of the "Interior Lighting Form" for specific cases. These tables provide the following capabilities: </t>
  </si>
  <si>
    <t>The "Exterior Lighting Form" sheet is the main worksheet that calculates energy savings and peak demand reduction, following the conventions and equations described in the PA TRM. All key variables are entered on this sheet.</t>
  </si>
  <si>
    <t>(6) Exterior Lighting Form</t>
  </si>
  <si>
    <t>(7) Exterior User Input</t>
  </si>
  <si>
    <t xml:space="preserve">The "Exterior User Input" sheet contains tables that allow additional customization of the "Exterior Lighting Form" for specific cases. These tables provide the following capabilities: </t>
  </si>
  <si>
    <t xml:space="preserve"> </t>
  </si>
  <si>
    <t>(8) Wattage Table</t>
  </si>
  <si>
    <t>(9) Fixture Code Legend</t>
  </si>
  <si>
    <t>(10) Fixture Code Locator</t>
  </si>
  <si>
    <t>The Lighting Audit and Design Tool for NC Projects is organized into 10 sheets.</t>
  </si>
  <si>
    <t>IV.  Disclaimer</t>
  </si>
  <si>
    <t xml:space="preserve">Table C: Installed Lighting Equipment Power:  Enter Information for ALL new light fixtures </t>
  </si>
  <si>
    <t>Table D: Incentive Estimate Calculation</t>
  </si>
  <si>
    <t>Table A.    ASHRAE 90.1 2007 Lighting Power Allowance</t>
  </si>
  <si>
    <t>Table B. Installed Lighting Equipment Power:  Enter Information for ALL new light fixtures</t>
  </si>
  <si>
    <t xml:space="preserve">Table C. Incentive Estimate Calculation </t>
  </si>
  <si>
    <t>Table D. TRM Savings Calculation</t>
  </si>
  <si>
    <t>1. This tool is required for new construction or building addition projects to facilitate calculation of savings pursuant to the PA TRM. This tool is optional to the EDC's EM&amp;V contractors. The calculator contains separate “Lighting Forms” for interior and exterior applications. Each lighting form contains several tables with detailed line-by-line inventory incorporating variables required to calculate savings. The key variables required to calculate savings include building/space type, building size (gross lighted area), lighting power density (LPD), quantity and type of fixtures installed, hours of use (HOU), coincidence factors (CF) or interactive factors (IF). Consult the TRM for clarification on rules for calculating savings.</t>
  </si>
  <si>
    <t>2. Begin at the "Interior Lighting Form" sheet. Complete cells C5 to C17 in the top section of the worksheet to identify the project.</t>
  </si>
  <si>
    <t>3. On the "Interior Lighting Form" sheet, complete the tan sections for each line item in Tables A to E. On the "Exterior Lighting Form" sheet, complete the tan sections for each line item in Tables A to D.</t>
  </si>
  <si>
    <t>4. Enter either the whole building information in Table A or the space-by-space information in Table B in tan fields in the “Interior Lighting Form” sheet. Enter the exterior area type information in Table A in tan fields in the “Exterior Lighting Form” sheet. The code lighting power density and lighting power allowance are automatically calculated.</t>
  </si>
  <si>
    <t>5. Each line item in Table C of the “Interior Lighting Form” or Table B of “Exterior Lighting Form” represents fixtures in a discrete area Fixtures with different entries for any of these categories must be on separate lines. Each line entry must be definitive enough to allow verification of fixture counts in well delineated and discrete areas. Input the quantity of fixtures and fixture codes in the Table. Each fixture must be identified by a fixture code, which determines the wattage as defined by the Wattage Tables in the "Wattage Table" sheet. Codes are constructed using the legend in the "Fixture Code Legend" sheet. Users may manually search for the fixture code in the Wattage Table. Users requiring assistance identifying codes may use the tool provided in the "Fixture Code Locator" sheet. Please note the following conditions:</t>
  </si>
  <si>
    <t>A) If a fixture code is not listed in the Wattage Table, a manufacturer's cut sheet (specification sheet) must be provided to determine the wattage of the associated fixture. Select the "Interior User Input" or “Exterior User Input” sheet accordingly and fill out the "Description" and "Watts/Fixture" categories for cut sheets submitted. Wattage must be easily identifiable on the cut sheet. On the "Lighting Form" sheet, fixture codes "Cut Sheet #" can now be used.</t>
  </si>
  <si>
    <t>6. Enter the lighting power allowance and program incentive offered by the EDC in tan fields in Table D of “Interior Lighting Form” or Table C of “Exterior Lighting Form”. The connected load is automatically calculated based on ASHRAE code.</t>
  </si>
  <si>
    <t>7. Select the appropriate facility type in Table E of “Interior Lighting Form” or Table D of “Exterior Lighting Form” sheets from the drop down list. The corresponding Hours of Use (HOU) and Coincidence Factor (CF) values from the PA Technical Reference Manual (TRM) will be automatically loaded. These HOU and CF values will be applied to all fixtures unless the following condition applies:</t>
  </si>
  <si>
    <t>A) If the facility type cannot be found in the drop down list, select "Other". On the "User Input" sheet, complete input HOU and CF for the project according to the user's best judgment and best knowledge available (e.g. facility interviews, posted schedules, or metered data). Unreasonable values are subject to adjustment by evaluators.</t>
  </si>
  <si>
    <t>8. In Table E of “Interior Lighting Form” or Table D of “Exterior Lighting Form”, select the appropriate type of cooling for the space (i.e. where the fixtures are being installed).</t>
  </si>
  <si>
    <t>9. For further clarification on a specific field or column, please see the "Glossary" sheet. If additional assistance is required, please contact the program manager.</t>
  </si>
  <si>
    <t>10. Note that Appendix C must be used separately to calculate savings for measures other than lighting fixture installs such as control measures for NC lighting projects.</t>
  </si>
  <si>
    <t xml:space="preserve">Gross Lighted Area </t>
  </si>
  <si>
    <t xml:space="preserve">Lighting Power Allowance </t>
  </si>
  <si>
    <t>Incentive Information</t>
  </si>
  <si>
    <t>Interior Lighting Form</t>
  </si>
  <si>
    <t>Cell C5:</t>
  </si>
  <si>
    <t>Cell C6:</t>
  </si>
  <si>
    <t>Cell C7:</t>
  </si>
  <si>
    <t>Cell C8:</t>
  </si>
  <si>
    <t>Cell C9:</t>
  </si>
  <si>
    <t>Cell C10:</t>
  </si>
  <si>
    <t>Cell C11:</t>
  </si>
  <si>
    <t>Cell C12:</t>
  </si>
  <si>
    <t>Cell C13:</t>
  </si>
  <si>
    <t>Cell C14:</t>
  </si>
  <si>
    <t>Cell C15:</t>
  </si>
  <si>
    <t>Cell C16:</t>
  </si>
  <si>
    <t xml:space="preserve">Cell C17: </t>
  </si>
  <si>
    <t>"Project Application ID" is the project ID. For identification purposes.</t>
  </si>
  <si>
    <t>"Customer Business Name" is the customer business name. For identification purposes.</t>
  </si>
  <si>
    <t>"Site Address" is the address of the facility where the fixtures are being installed. For identification purposes.</t>
  </si>
  <si>
    <t>"Site Account Number" is the EDC account number for the site. For identification purposes.</t>
  </si>
  <si>
    <t>"Customer Contact Telephone" is the customer telephone number. For identification purposes.</t>
  </si>
  <si>
    <t>"Customer Contact Email" is the customer email address. For identification purposes.</t>
  </si>
  <si>
    <t>"Customer Contact Name" is the customer contact name. For identification purposes.</t>
  </si>
  <si>
    <t>"Installation Date" is the completion date of all lighting equipment.</t>
  </si>
  <si>
    <t>"Utility" is the name of the utility serving the customer.</t>
  </si>
  <si>
    <t>"Survey completed by" is the name of the person who inspected the project.</t>
  </si>
  <si>
    <t>"Spot Measurements completed by" is the name of the person who did spot measurements, if any.</t>
  </si>
  <si>
    <t>"Date Survey completed" is the date the inspection was completed.</t>
  </si>
  <si>
    <t>"Program Year" is the year the project was implemented.</t>
  </si>
  <si>
    <t>Cell B82:</t>
  </si>
  <si>
    <t>Cell B83:</t>
  </si>
  <si>
    <t>Cell B84:</t>
  </si>
  <si>
    <t>Cell B85:</t>
  </si>
  <si>
    <t>Cell B86:</t>
  </si>
  <si>
    <t xml:space="preserve">"Building Type" is the primary function of the facility. The categories are based on the PA TRM taken from the ASHRAE 90.1-2007 manual. Select appropriate building type from the drop down list. </t>
  </si>
  <si>
    <t>"Gross Lighted Area" is the total building lighted area in square feet.</t>
  </si>
  <si>
    <t xml:space="preserve">"ASHRAE 90.1-2007 Code LPD" is the code lighting power density for the building type selected in Cell B26. This value is automatically calculated. </t>
  </si>
  <si>
    <t xml:space="preserve">"ASHRAE 90.1-2007 Lighting Power Allowance (Baseline Power)" is the code lighting power allowance calculated based on the area entered in Cell C26 and building type selected in Cell B26. </t>
  </si>
  <si>
    <t xml:space="preserve">"ASHRAE 90.1-2007 Building Area Type" is the area type where the lighting is installed. Select this from the drop down list. This method should be used where there lighting is installed in multiple areas and where there is information available regarding lighted areas for each of the space types. </t>
  </si>
  <si>
    <t>"Gross Lighted Area" is the building lighted area in square feet for a particular location.</t>
  </si>
  <si>
    <t xml:space="preserve">"ASHRAE 90.1-2007 Code LPD" is the code lighting power density for the space type selected in Cell B30. This value is automatically calculated. </t>
  </si>
  <si>
    <t xml:space="preserve">"ASHRAE 90.1-2007 Lighting Power Allowance (Baseline Power)" is the code lighting power allowance calculated based on the area entered in Cell D30 and building type selected in Cell C30. </t>
  </si>
  <si>
    <t>"Location" is the space type where lighting fixture is installed.</t>
  </si>
  <si>
    <t>"Number of Fixtures" is the number of fixtures installed.</t>
  </si>
  <si>
    <t xml:space="preserve">"TRM Fixture Code" is the type of fixture installed. The code is selected from the "Wattage Table" sheet. If the code is unknown, the Fixture Code Locator can assist users find the correct code by filling out key parameters. If the code is not listed in the "Wattage Table" sheet, a cut sheet must be provided to determine the wattage of the associated fixture.
To use cut sheets for determining wattage, "cut sheet" codes must first be defined in the "Interior User Input" sheet. </t>
  </si>
  <si>
    <t xml:space="preserve">"PA TRM Allowed Watts/Fixture" is the watts per fixture for the installed lighting. This field is populated automatically, based on the fixture code entered in Cell F48. </t>
  </si>
  <si>
    <t xml:space="preserve">"Connected Watts " is the total wattage of the same fixture installed in the same area. </t>
  </si>
  <si>
    <t xml:space="preserve">"Total Building Lighting Connected Load" is the total lighting connected load for the lighting project. This is the sum of connected wattage for all fixtures for all space types. This is directly populated from the Cell H76. </t>
  </si>
  <si>
    <t>"ASHRAE 90.1-2007 Lighting Power Baseline" is the total baseline lighting connected load. This is automatically calculated from Cell E27 or F43 depending on whether the method  used for calculations is "Building Area Method" or "Space-by-Space Method".</t>
  </si>
  <si>
    <t xml:space="preserve">"Area or Space Method used for Baseline" is the type of method used for calculating the baseline lighting power allowance. </t>
  </si>
  <si>
    <t>"New Construction Lighting Power Allowance" is the percentage of lighting power eligible for incentive specific to each EDC if any.</t>
  </si>
  <si>
    <t>"Maximum Lighting Power Eligible for Incentive" is the maximum amount of lighting power eligible for an incentive.</t>
  </si>
  <si>
    <t xml:space="preserve">"Incentive YES/NO" is whether the project is eligible for an incentive or not depending on whether the project exceeds minimum code requirements. </t>
  </si>
  <si>
    <t>"Kilowatts Below Code" is the amount of kWh below code for the installed project.</t>
  </si>
  <si>
    <t>"NC Program Incentive" is the amount of incentive paid by the utility.</t>
  </si>
  <si>
    <t xml:space="preserve">"Total Incentive" is the total incentive the customer is eligible for. </t>
  </si>
  <si>
    <t>"Change in Connected Load" is the difference in installed watts between the ASHRAE 90.1-2007 lighting power baseline and acutal lighting installation cases. This does not take into account coincidence factors, controls, or interactive factors.</t>
  </si>
  <si>
    <t>"Facility Type" is the primary function of the facility. The categories are based on the PA TRM. "Other" should be used when no other category is sufficient.</t>
  </si>
  <si>
    <t xml:space="preserve">"Hours of Use", or "HOU", is the average annual operating hours of the baseline lighting fixture without controls. </t>
  </si>
  <si>
    <t>"Coincidence Factor", or "CF", is the percentage of the total lighting connected load that is on during electric system’s peak period, defined as the top 100 hours.</t>
  </si>
  <si>
    <t>"Space Cooling Type" is the type of cooling that is used for the space in which the fixtures are being installed. This field determines the value of the interactive factors for energy and demand. 
The form allows for the following cooling types: Air conditioned or cooled space; Freezer space; Medium-temperature refrigerated space; High-temperature refrigerated space; Uncooled space.</t>
  </si>
  <si>
    <t>"Peak Demand Savings" is the peak demand reduced taking into account coincidence factors, controls, and interactive factors, calculated using TRM protocols.</t>
  </si>
  <si>
    <t>"Annual kWh Saved" is the total annual energy saved by the lighting improvement.</t>
  </si>
  <si>
    <t>Exterior Lighting Form</t>
  </si>
  <si>
    <t>Cell B25:</t>
  </si>
  <si>
    <t>Cell C25:</t>
  </si>
  <si>
    <t>Cell D25:</t>
  </si>
  <si>
    <t>Cell E25:</t>
  </si>
  <si>
    <t>Cell F25:</t>
  </si>
  <si>
    <t>Cell G25:</t>
  </si>
  <si>
    <t xml:space="preserve">"ASHRAE 90.1-2007 Lighting Power Allowance (Baseline Power)"  is the code lighting power allowance calculated based on the area entered in Cell E25 and building type selected in Cell F25.   </t>
  </si>
  <si>
    <t xml:space="preserve">"ASHRAE 90.1-2007 Code Exterior Lighting Power  Allowance" is the code lighting power density for the space type selected in Cell C25. This value is automatically calculated. </t>
  </si>
  <si>
    <t xml:space="preserve">"Quantity associated with Exterior Area Type Lighting Power Allowance Units" is the quantity associated with the exterior area type lighting. For example,  if 'Building Grounds: Walkways', enter total linear feet. </t>
  </si>
  <si>
    <t xml:space="preserve">"Lighting Power Allowance Units" is the units in terms of Square Feet, Linear Feet, Number of Locations etc. </t>
  </si>
  <si>
    <t>"Exterior Area Type and Location" is the location where the lighting is installed.</t>
  </si>
  <si>
    <t xml:space="preserve">"ASHRAE 90.1-2007 Exterior Area Type" is the exterior space where lighting is installed. The categories are based on the PA TRM taken from the ASHRAE 90.1-2007 manual. Select appropriate building type from the drop down list. </t>
  </si>
  <si>
    <t>Cell B45:</t>
  </si>
  <si>
    <t>Cell C45:</t>
  </si>
  <si>
    <t>Cell D45:</t>
  </si>
  <si>
    <t>Cell E45:</t>
  </si>
  <si>
    <t>Cell F45:</t>
  </si>
  <si>
    <t>Cell G45:</t>
  </si>
  <si>
    <t>Cell H45:</t>
  </si>
  <si>
    <t>Cell B79:</t>
  </si>
  <si>
    <t>Cell B80:</t>
  </si>
  <si>
    <t>Cell B81:</t>
  </si>
  <si>
    <t xml:space="preserve">"ASHRAE 90.1-2007 Lighting Power Baseline" is the total baseline lighting connected load. This is automatically populated from Cell G40. </t>
  </si>
  <si>
    <t>Cell B91:</t>
  </si>
  <si>
    <t>Cell C91:</t>
  </si>
  <si>
    <t>Cell D91:</t>
  </si>
  <si>
    <t>Cell E91:</t>
  </si>
  <si>
    <t>Cell F91:</t>
  </si>
  <si>
    <t>Cell G91:</t>
  </si>
  <si>
    <t>Cell H91:</t>
  </si>
  <si>
    <t>Cell I91:</t>
  </si>
  <si>
    <t>Cell J91:</t>
  </si>
  <si>
    <t>"Interactive Factor Demand" is the secondary demand reduction from cooling savings resulting from a decrease in heat generated by lighting. This applies to lighting in space that has air conditioning or refrigeration only. This factor is determined by Cell F91.</t>
  </si>
  <si>
    <t>"Interactive Factor Energy" is the secondary energy savings from cooling savings resulting from a decrease in heat generated by lighting. This applies to lighting in space that has air conditioning or refrigeration only. This factor is determined by Cell F91.</t>
  </si>
  <si>
    <t>Appendix E of the PA TRM</t>
  </si>
  <si>
    <t>For instructions, see the Users Guide in the "Manual" sheet.</t>
  </si>
  <si>
    <t>Defining HOU and CF for "Other" Facility Type</t>
  </si>
  <si>
    <t>Defining Wattages for Fixtures not in the Wattage Table or Exceptional Cases</t>
  </si>
  <si>
    <t>Table 1: Defining "Hours of Use" and "Coincidence Factor" for the "Other" facility type. This table is required when "Other" is selected in Cell C96 of the "Interior Lighting Form" tab.
Table 2: Defining a fixture wattage according to specification sheets. This table is required when (1) a fixture is not listed in the Wattage Table, or (2) the manufacturer's cut sheet indicates that the difference in delta-watts of fixture wattages (i.e. difference in delta watts of baseline and actual efficient fixture wattage and delta watts of baseline and nearest matching appendix C efficient fixture) is more than 10%.</t>
  </si>
  <si>
    <t>Table 1: Defining "Hours of Use" and "Coincidence Factor" for the "Other" facility type. This table is required when "Other" is selected in Cell C92 of the "Interior Lighting Form" tab.
Table 2: Defining a fixture wattage according to specification sheets. This table is required when (1) a fixture is not listed in the Wattage Table, or (2) the manufacturer's cut sheet indicates that the difference in delta-watts of fixture wattages (i.e. difference in delta watts of baseline and actual efficient fixture wattage and delta watts of baseline and nearest matching appendix C efficient fixture) is more than 10%.</t>
  </si>
  <si>
    <t>B) If the manufacturer's cut sheet indicates that the difference in delta-watts of fixture wattages (i.e. difference in delta watts of baseline and actual efficient fixture wattage and delta watts of baseline and nearest matching appendix C efficient fixture) is more than 10%, the cut sheet value may be used. Select the "User Input" sheet and fill out the "Description" and "Watts/Fixture" categories for cut sheets submitted. Wattage must be easily identifiable on the cut sheet. On the "Lighting Form" sheet, fixture codes "Cut Sheet #" can now be used.</t>
  </si>
  <si>
    <t>Version 2</t>
  </si>
  <si>
    <t>Released with 2013 TRM Final Order in December 2012</t>
  </si>
  <si>
    <t xml:space="preserve">Program Years in Phase II </t>
  </si>
  <si>
    <t xml:space="preserve">Program Year 5 </t>
  </si>
  <si>
    <t xml:space="preserve">Program Year 6 </t>
  </si>
  <si>
    <t xml:space="preserve">Program Year 7 </t>
  </si>
  <si>
    <t xml:space="preserve">Version 3 (Submitted August 29, 2013 for 2014 Tentative Order)  </t>
  </si>
  <si>
    <t xml:space="preserve">Updated Program Years Dates in the "Interior Lighting Form" and the "Exterior Lighting Form" tabs. </t>
  </si>
  <si>
    <t>Change in Connected Load (kW)</t>
  </si>
  <si>
    <t>Peak Demand Savings (kW)</t>
  </si>
  <si>
    <t>Peak Energy Savings (kWh)</t>
  </si>
  <si>
    <t>Interactive Factor (Demand)</t>
  </si>
  <si>
    <t>Interactive Factor (Energy)</t>
  </si>
  <si>
    <t>Linear Reactor</t>
  </si>
  <si>
    <t>Super Constant Wattage Autotransformer</t>
  </si>
  <si>
    <t>Appendix E: Lighting Audit and Design Tool for Commercial and Industrial New Construction Projects</t>
  </si>
  <si>
    <t>Updated "Fixture Code Locator" to be compatible with Pulse-Start Metal Halide entries.</t>
  </si>
  <si>
    <t>2)</t>
  </si>
  <si>
    <t>3)</t>
  </si>
  <si>
    <t>Removed rounding functions from cells referenced in calculations.</t>
  </si>
  <si>
    <t>Repaired broken drop-down menus on "Exterior Lighting Form".</t>
  </si>
  <si>
    <t>4)</t>
  </si>
  <si>
    <t>Removed external links.</t>
  </si>
  <si>
    <t>5)</t>
  </si>
  <si>
    <t>Updated "Interior Lighting Form" to account for interactive effects on a space-by-space basis rather than on a whole-facility basis.</t>
  </si>
  <si>
    <t>6)</t>
  </si>
  <si>
    <t>ASHRAE 90.1-2007 Code Lighting Power Density Allowance 
(W/ft2)</t>
  </si>
  <si>
    <t>Cell D5:</t>
  </si>
  <si>
    <t>Cell D6:</t>
  </si>
  <si>
    <t>Cell D7:</t>
  </si>
  <si>
    <t>Cell D8:</t>
  </si>
  <si>
    <t>Cell D9:</t>
  </si>
  <si>
    <t>Cell D10:</t>
  </si>
  <si>
    <t>Cell D11:</t>
  </si>
  <si>
    <t>Cell D12:</t>
  </si>
  <si>
    <t>Cell D13:</t>
  </si>
  <si>
    <t>Cell D14:</t>
  </si>
  <si>
    <t>Cell D15:</t>
  </si>
  <si>
    <t>Cell D16:</t>
  </si>
  <si>
    <t xml:space="preserve">Cell D17: </t>
  </si>
  <si>
    <t>TRM Savings Calculations</t>
  </si>
  <si>
    <t>Cell D96:</t>
  </si>
  <si>
    <t>"Fixture Tag or ID" is the fixture ID number found in the electric plans, if available.</t>
  </si>
  <si>
    <t>"Luminaire Description" is the description of fixture and ballast (model numbers).</t>
  </si>
  <si>
    <t>Table B. 1.   ASHRAE 90.1-2007 Lighting Power Allowance Using the Space-by-Space Method</t>
  </si>
  <si>
    <t>Table B. 2.   TRM Savings Calculations Using the Space-by-Space Method</t>
  </si>
  <si>
    <t>Space by Space, Total Peak Demand Savings (kW)</t>
  </si>
  <si>
    <t>Space by Space, Total Energy Savings (kWh)</t>
  </si>
  <si>
    <t>Facility Type:</t>
  </si>
  <si>
    <t>Hours of Use:</t>
  </si>
  <si>
    <t>Coincidence Factor:</t>
  </si>
  <si>
    <t>Building Area, Total Peak Demand Savings (kW)</t>
  </si>
  <si>
    <t>Building Area, Total Energy Savings (kWh)</t>
  </si>
  <si>
    <t>Table A. 2.   TRM Savings Calculations Using the Building Area Method</t>
  </si>
  <si>
    <t>Table A.1.  ASHRAE 90.1-2007 Lighting Power Allowance  Using the Building Area Method</t>
  </si>
  <si>
    <t>2ES8 232 2x4, 2L 32W, 
QHE-ISN 2x32</t>
  </si>
  <si>
    <t>Table E: TRM Savings Calculation</t>
  </si>
  <si>
    <r>
      <t xml:space="preserve">1) ENTER </t>
    </r>
    <r>
      <rPr>
        <b/>
        <i/>
        <sz val="11"/>
        <color indexed="8"/>
        <rFont val="Calibri"/>
        <family val="2"/>
      </rPr>
      <t>EITHER</t>
    </r>
    <r>
      <rPr>
        <b/>
        <sz val="11"/>
        <color indexed="8"/>
        <rFont val="Calibri"/>
        <family val="2"/>
      </rPr>
      <t xml:space="preserve"> THE WHOLE BUILDING INFORMATION IN TABLE (A) OR THE SPACE-BY-SPACE INFORMATION IN TABLE (B) BELOW</t>
    </r>
  </si>
  <si>
    <t xml:space="preserve">2) ENTER INSTALLED EQUIPMENT INFORMATION IN TABLE (C) </t>
  </si>
  <si>
    <t>Incentive Estimate Calculation</t>
  </si>
  <si>
    <t>Cell D84:</t>
  </si>
  <si>
    <t>Cell D85:</t>
  </si>
  <si>
    <t>Cell D86:</t>
  </si>
  <si>
    <t>Cell D87:</t>
  </si>
  <si>
    <t>Cell D88:</t>
  </si>
  <si>
    <t>Cell D89:</t>
  </si>
  <si>
    <t>Cell D90:</t>
  </si>
  <si>
    <t>Cell D92:</t>
  </si>
  <si>
    <t>Cell D95:</t>
  </si>
  <si>
    <t>Cell D97:</t>
  </si>
  <si>
    <t>Cell D98:</t>
  </si>
  <si>
    <t>"Building Area, Total Peak Demand Savings" is the peak demand reduced taking into account coincidence factors, controls, and interactive factors, calculated using TRM protocols as calculated in Table (A) using the Building Area Method.</t>
  </si>
  <si>
    <t>"Building Area, Total Energy Savings" is the total annual energy saved by the lighting improvement as calculated in Table (A) using the Building Area Method.</t>
  </si>
  <si>
    <t>"Space by Space, Total Peak Demand Savings" is the peak demand reduced taking into account coincidence factors, controls, and interactive factors, calculated using TRM protocols as calculated in Table (B) using the Space by Space Method.</t>
  </si>
  <si>
    <t>"Space by Space, Total Energy Savings" is the total annual energy saved by the lighting improvement as calculated in Table (B) using the Space by Space Method.</t>
  </si>
  <si>
    <t>Cell B31:</t>
  </si>
  <si>
    <t>Cell C31:</t>
  </si>
  <si>
    <t>Cell D31:</t>
  </si>
  <si>
    <t>Cell E31:</t>
  </si>
  <si>
    <t>Cell F31:</t>
  </si>
  <si>
    <t>"Predominant Space Cooling Type" is the type of cooling that is used for the space in which the fixtures are being installed. This field determines the value of the interactive factors for energy and demand. 
The form allows for the following cooling types: Air conditioned or cooled space; Freezer space; Medium-temperature refrigerated space; High-temperature refrigerated space; Uncooled space.</t>
  </si>
  <si>
    <t>Cell G31:</t>
  </si>
  <si>
    <t>Cell H31:</t>
  </si>
  <si>
    <t>"Interactive Factor Demand" is the secondary demand reduction from cooling savings resulting from a decrease in heat generated by lighting. This applies to lighting in space that has air conditioning or refrigeration only. This factor is determined by Cell F31.</t>
  </si>
  <si>
    <t>"Interactive Factor Energy" is the secondary energy savings from cooling savings resulting from a decrease in heat generated by lighting. This applies to lighting in space that has air conditioning or refrigeration only. This factor is determined by Cell F31.</t>
  </si>
  <si>
    <t>Cell I31:</t>
  </si>
  <si>
    <t>Cell J31:</t>
  </si>
  <si>
    <t>Cell K31:</t>
  </si>
  <si>
    <t>"Location" is a description of where the lighting is installed.</t>
  </si>
  <si>
    <t>Cell B35:</t>
  </si>
  <si>
    <t>Cell C35:</t>
  </si>
  <si>
    <t>Cell D35:</t>
  </si>
  <si>
    <t>Cell E35:</t>
  </si>
  <si>
    <t>Cell F35:</t>
  </si>
  <si>
    <t>Cell G35:</t>
  </si>
  <si>
    <t>Cell H35:</t>
  </si>
  <si>
    <t>Cell I35:</t>
  </si>
  <si>
    <t>"Peak Energy Savings" is the total annual energy saved by the lighting improvement.</t>
  </si>
  <si>
    <t>Cell J35:</t>
  </si>
  <si>
    <t>Cell K35:</t>
  </si>
  <si>
    <t>Cell L35:</t>
  </si>
  <si>
    <t>Cell B51:</t>
  </si>
  <si>
    <t>Cell C51:</t>
  </si>
  <si>
    <t>Cell D51:</t>
  </si>
  <si>
    <t>Cell E51:</t>
  </si>
  <si>
    <t>Cell F51:</t>
  </si>
  <si>
    <t>Cell G51:</t>
  </si>
  <si>
    <t>Cell H51:</t>
  </si>
  <si>
    <t>Revised "Manual" and "Glossary" to reflect new changes to the TRM and Appendix E</t>
  </si>
  <si>
    <t>SLED</t>
  </si>
  <si>
    <t>Light Emitting Diode (LED), Screw-In</t>
  </si>
  <si>
    <t>RSILL</t>
  </si>
  <si>
    <t>T8, Instant start, Super 25 watt</t>
  </si>
  <si>
    <t xml:space="preserve">LEDs (Screw-in) </t>
  </si>
  <si>
    <t>SLED2/1</t>
  </si>
  <si>
    <t>LED 2W</t>
  </si>
  <si>
    <t xml:space="preserve">Screw In - Light Emitting Diode Lamp, (1) 2W </t>
  </si>
  <si>
    <t>SLED3/1</t>
  </si>
  <si>
    <t>LED 3W</t>
  </si>
  <si>
    <t>Screw In - Light Emitting Diode Lamp, (1) 3W</t>
  </si>
  <si>
    <t>SLED4/1</t>
  </si>
  <si>
    <t>LED 4W</t>
  </si>
  <si>
    <t>Screw In - Light Emitting Diode Lamp, (1) 4W</t>
  </si>
  <si>
    <t>SLED5/1</t>
  </si>
  <si>
    <t>LED 5W</t>
  </si>
  <si>
    <t>Screw In - Light Emitting Diode Lamp, (1) 5W</t>
  </si>
  <si>
    <t>SLED6/1</t>
  </si>
  <si>
    <t>LED 6W</t>
  </si>
  <si>
    <t>Screw In - Light Emitting Diode Lamp, (1) 6W</t>
  </si>
  <si>
    <t>SLED7/1</t>
  </si>
  <si>
    <t>LED 7W</t>
  </si>
  <si>
    <t>Screw In - Light Emitting Diode Lamp, (1) 7W</t>
  </si>
  <si>
    <t>SLED8/1</t>
  </si>
  <si>
    <t>LED 8W</t>
  </si>
  <si>
    <t>Screw In - Light Emitting Diode Lamp, (1) 8W</t>
  </si>
  <si>
    <t>SLED9/1</t>
  </si>
  <si>
    <t>LED 9W</t>
  </si>
  <si>
    <t>Screw In - Light Emitting Diode Lamp, (1) 9W</t>
  </si>
  <si>
    <t>SLED10/1</t>
  </si>
  <si>
    <t>LED 10W</t>
  </si>
  <si>
    <t>Screw In - Light Emitting Diode Lamp, (1) 10W</t>
  </si>
  <si>
    <t>SLED11/1</t>
  </si>
  <si>
    <t>LED 11W</t>
  </si>
  <si>
    <t>Screw In - Light Emitting Diode Lamp, (1) 11W</t>
  </si>
  <si>
    <t>SLED12/1</t>
  </si>
  <si>
    <t>LED 12W</t>
  </si>
  <si>
    <t>Screw In - Light Emitting Diode Lamp, (1) 12W</t>
  </si>
  <si>
    <t>SLED13/1</t>
  </si>
  <si>
    <t>LED 13W</t>
  </si>
  <si>
    <t>Screw In - Light Emitting Diode Lamp, (1) 13W</t>
  </si>
  <si>
    <t>SLED14/1</t>
  </si>
  <si>
    <t>LED 14W</t>
  </si>
  <si>
    <t>Screw In - Light Emitting Diode Lamp, (1) 14W</t>
  </si>
  <si>
    <t>SLED15/1</t>
  </si>
  <si>
    <t>LED 15W</t>
  </si>
  <si>
    <t>Screw In - Light Emitting Diode Lamp, (1) 15W</t>
  </si>
  <si>
    <t>SLED16/1</t>
  </si>
  <si>
    <t>LED 16W</t>
  </si>
  <si>
    <t>Screw In - Light Emitting Diode Lamp, (1) 16W</t>
  </si>
  <si>
    <t>SLED17/1</t>
  </si>
  <si>
    <t>LED 17W</t>
  </si>
  <si>
    <t>Screw In - Light Emitting Diode Lamp, (1) 17W</t>
  </si>
  <si>
    <t>SLED18/1</t>
  </si>
  <si>
    <t>LED 18W</t>
  </si>
  <si>
    <t>Screw In - Light Emitting Diode Lamp, (1) 18W</t>
  </si>
  <si>
    <t>SLED19/1</t>
  </si>
  <si>
    <t>LED 19W</t>
  </si>
  <si>
    <t>Screw In - Light Emitting Diode Lamp, (1) 19W</t>
  </si>
  <si>
    <t>SLED20/1</t>
  </si>
  <si>
    <t>LED 20W</t>
  </si>
  <si>
    <t>Screw In - Light Emitting Diode Lamp, (1) 20W</t>
  </si>
  <si>
    <t>SLED21/1</t>
  </si>
  <si>
    <t>LED 21W</t>
  </si>
  <si>
    <t>Screw In - Light Emitting Diode Lamp, (1) 21W</t>
  </si>
  <si>
    <t>SLED22/1</t>
  </si>
  <si>
    <t>LED 22W</t>
  </si>
  <si>
    <t>Screw In - Light Emitting Diode Lamp, (1) 22W</t>
  </si>
  <si>
    <t>SLED26/1</t>
  </si>
  <si>
    <t>LED 26W</t>
  </si>
  <si>
    <t>Screw In - Light Emitting Diode Lamp, (1) 26W</t>
  </si>
  <si>
    <t>F44ILL-H</t>
  </si>
  <si>
    <t>Fluorescent, (4) 48", T-8 lamp, Instant Start Ballast, HLO (BF: .96-1.2)</t>
  </si>
  <si>
    <t>F46ILL-H</t>
  </si>
  <si>
    <t>Fluorescent, (6) 48", T-8 lamp, Instant Start Ballast, HLO (BF: .96-1.2)</t>
  </si>
  <si>
    <t>F41GHL-H</t>
  </si>
  <si>
    <t>F54T5/HO</t>
  </si>
  <si>
    <t>Fluorescent, (1) 48", STD HO T5 lamp HLO (BF:  .96-1.2)</t>
  </si>
  <si>
    <t>F42GHL-H</t>
  </si>
  <si>
    <t>Fluorescent, (2) 48", STD HO T5 lamp HLO (BF:  .96-1.2)</t>
  </si>
  <si>
    <t>F43GHL-H</t>
  </si>
  <si>
    <t>Fluorescent, (3) 48", STD HO T5 lamp HLO (BF:  .96-1.2)</t>
  </si>
  <si>
    <t>F44GHL-H</t>
  </si>
  <si>
    <t>Fluorescent, (4) 48", STD HO T5 lamp HLO (BF:  .96-1.2)</t>
  </si>
  <si>
    <t>F46GHL-H</t>
  </si>
  <si>
    <t>Fluorescent, (6) 48", STD HO T5 lamp HLO (BF:  .96-1.2)</t>
  </si>
  <si>
    <t>F41RSILL</t>
  </si>
  <si>
    <t>F41RSILL-R</t>
  </si>
  <si>
    <t>F41RSILL-H</t>
  </si>
  <si>
    <t>Fluorescent, (1) 48", Super T-8 lamp, Instant Start Ballast, HLO (BF:.96 - 1.2)</t>
  </si>
  <si>
    <t>F42RSILL</t>
  </si>
  <si>
    <t>F42RSILL-R</t>
  </si>
  <si>
    <t>F42RSILL-H</t>
  </si>
  <si>
    <t>Fluorescent, (2) 48", Super T-8 lamp, Instant Start Ballast, HLO (BF:.96 - 1.2)</t>
  </si>
  <si>
    <t>F43RSILL</t>
  </si>
  <si>
    <t>F43RSILL-R</t>
  </si>
  <si>
    <t>F43RSILL-H</t>
  </si>
  <si>
    <t>Fluorescent, (3) 48", Super T-8 lamp, Instant Start Ballast, HLO (BF:.96 - 1.2)</t>
  </si>
  <si>
    <t>F44RSILL</t>
  </si>
  <si>
    <t>F44RSILL-R</t>
  </si>
  <si>
    <t>F44RSILL-H</t>
  </si>
  <si>
    <t>Fluorescent, (4) 48", Super T-8 lamp, Instant Start Ballast, HLO (BF:.96 - 1.2)</t>
  </si>
  <si>
    <t>7)</t>
  </si>
  <si>
    <t xml:space="preserve">Added new fixture codes in the "Wattage Table" (cells 157 to 178 and cells 648 to 666)  </t>
  </si>
  <si>
    <t xml:space="preserve">Version 4 (Submitted December 05, 2013 for 2014 Final Order)  </t>
  </si>
</sst>
</file>

<file path=xl/styles.xml><?xml version="1.0" encoding="utf-8"?>
<styleSheet xmlns="http://schemas.openxmlformats.org/spreadsheetml/2006/main" xmlns:mc="http://schemas.openxmlformats.org/markup-compatibility/2006" xmlns:x14ac="http://schemas.microsoft.com/office/spreadsheetml/2009/9/ac" mc:Ignorable="x14ac">
  <numFmts count="12">
    <numFmt numFmtId="7" formatCode="&quot;$&quot;#,##0.00_);\(&quot;$&quot;#,##0.00\)"/>
    <numFmt numFmtId="44" formatCode="_(&quot;$&quot;* #,##0.00_);_(&quot;$&quot;* \(#,##0.00\);_(&quot;$&quot;* &quot;-&quot;??_);_(@_)"/>
    <numFmt numFmtId="43" formatCode="_(* #,##0.00_);_(* \(#,##0.00\);_(* &quot;-&quot;??_);_(@_)"/>
    <numFmt numFmtId="164" formatCode="0.0"/>
    <numFmt numFmtId="165" formatCode="0_);[Red]\(0\)"/>
    <numFmt numFmtId="166" formatCode="0.000"/>
    <numFmt numFmtId="167" formatCode="&quot;$&quot;#,##0.00"/>
    <numFmt numFmtId="168" formatCode="\(###\)\ ###\-####"/>
    <numFmt numFmtId="169" formatCode="#,##0.000"/>
    <numFmt numFmtId="170" formatCode="#,##0.000_);\(#,##0.000\)"/>
    <numFmt numFmtId="171" formatCode="&quot;$&quot;#,###&quot; per kW below code&quot;"/>
    <numFmt numFmtId="172" formatCode="_(* #,##0_);_(* \(#,##0\);_(* &quot;-&quot;??_);_(@_)"/>
  </numFmts>
  <fonts count="51" x14ac:knownFonts="1">
    <font>
      <sz val="11"/>
      <color theme="1"/>
      <name val="Calibri"/>
      <family val="2"/>
      <scheme val="minor"/>
    </font>
    <font>
      <sz val="11"/>
      <color indexed="8"/>
      <name val="Calibri"/>
      <family val="2"/>
    </font>
    <font>
      <sz val="12"/>
      <name val="Arial"/>
      <family val="2"/>
    </font>
    <font>
      <sz val="10"/>
      <name val="Arial"/>
      <family val="2"/>
    </font>
    <font>
      <b/>
      <sz val="10"/>
      <name val="Arial"/>
      <family val="2"/>
    </font>
    <font>
      <sz val="11"/>
      <color indexed="8"/>
      <name val="Calibri"/>
      <family val="2"/>
    </font>
    <font>
      <b/>
      <sz val="11"/>
      <color indexed="8"/>
      <name val="Calibri"/>
      <family val="2"/>
    </font>
    <font>
      <sz val="11"/>
      <name val="Calibri"/>
      <family val="2"/>
    </font>
    <font>
      <sz val="8"/>
      <name val="Calibri"/>
      <family val="2"/>
    </font>
    <font>
      <sz val="16"/>
      <color indexed="8"/>
      <name val="Calibri"/>
      <family val="2"/>
    </font>
    <font>
      <b/>
      <i/>
      <sz val="11"/>
      <color indexed="8"/>
      <name val="Calibri"/>
      <family val="2"/>
    </font>
    <font>
      <sz val="14"/>
      <color indexed="8"/>
      <name val="Calibri"/>
      <family val="2"/>
    </font>
    <font>
      <u/>
      <sz val="10"/>
      <color indexed="12"/>
      <name val="Arial"/>
      <family val="2"/>
    </font>
    <font>
      <b/>
      <i/>
      <sz val="10"/>
      <name val="Arial"/>
      <family val="2"/>
    </font>
    <font>
      <sz val="10"/>
      <color indexed="10"/>
      <name val="Arial"/>
      <family val="2"/>
    </font>
    <font>
      <sz val="10"/>
      <color rgb="FFFF0000"/>
      <name val="Arial"/>
      <family val="2"/>
    </font>
    <font>
      <b/>
      <sz val="11"/>
      <color theme="1"/>
      <name val="Calibri"/>
      <family val="2"/>
      <scheme val="minor"/>
    </font>
    <font>
      <b/>
      <sz val="14"/>
      <name val="Calibri"/>
      <family val="2"/>
    </font>
    <font>
      <b/>
      <sz val="11"/>
      <name val="Calibri"/>
      <family val="2"/>
    </font>
    <font>
      <vertAlign val="superscript"/>
      <sz val="11"/>
      <color theme="1"/>
      <name val="Calibri"/>
      <family val="2"/>
      <scheme val="minor"/>
    </font>
    <font>
      <b/>
      <sz val="14"/>
      <color theme="1"/>
      <name val="Calibri"/>
      <family val="2"/>
      <scheme val="minor"/>
    </font>
    <font>
      <b/>
      <sz val="14"/>
      <name val="Arial"/>
      <family val="2"/>
    </font>
    <font>
      <b/>
      <sz val="12"/>
      <name val="Arial"/>
      <family val="2"/>
    </font>
    <font>
      <vertAlign val="superscript"/>
      <sz val="10"/>
      <name val="Arial"/>
      <family val="2"/>
    </font>
    <font>
      <sz val="11"/>
      <color theme="1"/>
      <name val="Calibri"/>
      <family val="2"/>
      <scheme val="minor"/>
    </font>
    <font>
      <sz val="9"/>
      <color indexed="81"/>
      <name val="Tahoma"/>
      <family val="2"/>
    </font>
    <font>
      <b/>
      <sz val="9"/>
      <color indexed="81"/>
      <name val="Tahoma"/>
      <family val="2"/>
    </font>
    <font>
      <b/>
      <sz val="8"/>
      <color indexed="81"/>
      <name val="Tahoma"/>
      <family val="2"/>
    </font>
    <font>
      <sz val="8"/>
      <color indexed="81"/>
      <name val="Tahoma"/>
      <family val="2"/>
    </font>
    <font>
      <b/>
      <sz val="11"/>
      <name val="Calibri"/>
      <family val="2"/>
      <scheme val="minor"/>
    </font>
    <font>
      <sz val="12"/>
      <name val="Times New Roman"/>
      <family val="1"/>
    </font>
    <font>
      <b/>
      <u/>
      <sz val="10"/>
      <name val="Arial"/>
      <family val="2"/>
    </font>
    <font>
      <sz val="10"/>
      <color theme="1"/>
      <name val="Arial"/>
      <family val="2"/>
    </font>
    <font>
      <i/>
      <sz val="11"/>
      <color indexed="8"/>
      <name val="Calibri"/>
      <family val="2"/>
    </font>
    <font>
      <sz val="8"/>
      <color indexed="8"/>
      <name val="Calibri"/>
      <family val="2"/>
    </font>
    <font>
      <sz val="12"/>
      <color indexed="8"/>
      <name val="Calibri"/>
      <family val="2"/>
    </font>
    <font>
      <sz val="8"/>
      <name val="Arial"/>
      <family val="2"/>
    </font>
    <font>
      <sz val="14"/>
      <name val="Arial"/>
      <family val="2"/>
    </font>
    <font>
      <i/>
      <sz val="10"/>
      <color rgb="FFFF0000"/>
      <name val="Arial"/>
      <family val="2"/>
    </font>
    <font>
      <b/>
      <sz val="18"/>
      <name val="Calibri"/>
      <family val="2"/>
    </font>
    <font>
      <u/>
      <sz val="11"/>
      <color theme="10"/>
      <name val="Calibri"/>
      <family val="2"/>
      <scheme val="minor"/>
    </font>
    <font>
      <b/>
      <u/>
      <sz val="11"/>
      <color theme="10"/>
      <name val="Calibri"/>
      <family val="2"/>
      <scheme val="minor"/>
    </font>
    <font>
      <b/>
      <sz val="11"/>
      <color theme="10"/>
      <name val="Calibri"/>
      <family val="2"/>
      <scheme val="minor"/>
    </font>
    <font>
      <sz val="10"/>
      <name val="Arial"/>
      <family val="2"/>
    </font>
    <font>
      <sz val="10"/>
      <name val="MS Sans Serif"/>
      <family val="2"/>
    </font>
    <font>
      <b/>
      <sz val="11"/>
      <color rgb="FFFF0000"/>
      <name val="Calibri"/>
      <family val="2"/>
      <scheme val="minor"/>
    </font>
    <font>
      <sz val="11"/>
      <color theme="1"/>
      <name val="Calibri"/>
      <family val="2"/>
    </font>
    <font>
      <sz val="10"/>
      <name val="Arial"/>
      <family val="2"/>
    </font>
    <font>
      <sz val="11"/>
      <name val="Calibri"/>
      <family val="2"/>
      <scheme val="minor"/>
    </font>
    <font>
      <sz val="10"/>
      <name val="Arial"/>
    </font>
    <font>
      <sz val="10"/>
      <color theme="3"/>
      <name val="Arial"/>
      <family val="2"/>
    </font>
  </fonts>
  <fills count="9">
    <fill>
      <patternFill patternType="none"/>
    </fill>
    <fill>
      <patternFill patternType="gray125"/>
    </fill>
    <fill>
      <patternFill patternType="solid">
        <fgColor indexed="26"/>
        <bgColor indexed="64"/>
      </patternFill>
    </fill>
    <fill>
      <patternFill patternType="solid">
        <fgColor indexed="9"/>
        <bgColor indexed="64"/>
      </patternFill>
    </fill>
    <fill>
      <patternFill patternType="solid">
        <fgColor theme="0"/>
        <bgColor indexed="64"/>
      </patternFill>
    </fill>
    <fill>
      <patternFill patternType="solid">
        <fgColor rgb="FFFFFFCC"/>
        <bgColor indexed="64"/>
      </patternFill>
    </fill>
    <fill>
      <patternFill patternType="solid">
        <fgColor theme="0" tint="-0.14999847407452621"/>
        <bgColor indexed="64"/>
      </patternFill>
    </fill>
    <fill>
      <patternFill patternType="solid">
        <fgColor theme="5" tint="0.39997558519241921"/>
        <bgColor indexed="64"/>
      </patternFill>
    </fill>
    <fill>
      <patternFill patternType="solid">
        <fgColor rgb="FFDA9694"/>
        <bgColor indexed="64"/>
      </patternFill>
    </fill>
  </fills>
  <borders count="6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bottom style="medium">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bottom style="medium">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medium">
        <color indexed="64"/>
      </top>
      <bottom style="medium">
        <color indexed="64"/>
      </bottom>
      <diagonal/>
    </border>
    <border>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right/>
      <top/>
      <bottom style="double">
        <color indexed="64"/>
      </bottom>
      <diagonal/>
    </border>
    <border>
      <left/>
      <right style="thin">
        <color indexed="64"/>
      </right>
      <top style="thin">
        <color indexed="64"/>
      </top>
      <bottom/>
      <diagonal/>
    </border>
    <border>
      <left/>
      <right/>
      <top style="double">
        <color indexed="64"/>
      </top>
      <bottom/>
      <diagonal/>
    </border>
    <border>
      <left/>
      <right/>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right style="thin">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s>
  <cellStyleXfs count="97">
    <xf numFmtId="0" fontId="0" fillId="0" borderId="0"/>
    <xf numFmtId="43" fontId="5" fillId="0" borderId="0" applyFont="0" applyFill="0" applyBorder="0" applyAlignment="0" applyProtection="0"/>
    <xf numFmtId="0" fontId="3" fillId="0" borderId="0"/>
    <xf numFmtId="0" fontId="1" fillId="0" borderId="0"/>
    <xf numFmtId="0" fontId="3" fillId="0" borderId="0"/>
    <xf numFmtId="43" fontId="3" fillId="0" borderId="0" applyFont="0" applyFill="0" applyBorder="0" applyAlignment="0" applyProtection="0"/>
    <xf numFmtId="43" fontId="3" fillId="0" borderId="0" applyFont="0" applyFill="0" applyBorder="0" applyAlignment="0" applyProtection="0"/>
    <xf numFmtId="0" fontId="12" fillId="0" borderId="0" applyNumberFormat="0" applyFill="0" applyBorder="0" applyAlignment="0" applyProtection="0">
      <alignment vertical="top"/>
      <protection locked="0"/>
    </xf>
    <xf numFmtId="0" fontId="3" fillId="0" borderId="0"/>
    <xf numFmtId="0" fontId="3" fillId="0" borderId="0"/>
    <xf numFmtId="9"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9" fontId="24"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40" fillId="0" borderId="0" applyNumberForma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43" fillId="0" borderId="0"/>
    <xf numFmtId="43" fontId="44"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0" fontId="44" fillId="0" borderId="0"/>
    <xf numFmtId="0" fontId="3" fillId="0" borderId="0"/>
    <xf numFmtId="0" fontId="3" fillId="0" borderId="0"/>
    <xf numFmtId="0" fontId="24" fillId="0" borderId="0"/>
    <xf numFmtId="9" fontId="1"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47" fillId="0" borderId="0"/>
    <xf numFmtId="43" fontId="47"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40" fillId="0" borderId="0" applyNumberFormat="0" applyFill="0" applyBorder="0" applyAlignment="0" applyProtection="0"/>
    <xf numFmtId="0" fontId="3" fillId="0" borderId="0"/>
    <xf numFmtId="0" fontId="3" fillId="0" borderId="0"/>
    <xf numFmtId="9" fontId="47"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24" fillId="0" borderId="0" applyFont="0" applyFill="0" applyBorder="0" applyAlignment="0" applyProtection="0"/>
    <xf numFmtId="0" fontId="3" fillId="0" borderId="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49" fillId="0" borderId="0"/>
    <xf numFmtId="43" fontId="49" fillId="0" borderId="0" applyFont="0" applyFill="0" applyBorder="0" applyAlignment="0" applyProtection="0"/>
    <xf numFmtId="0" fontId="3" fillId="0" borderId="0"/>
    <xf numFmtId="0" fontId="3" fillId="0" borderId="0"/>
    <xf numFmtId="0" fontId="3" fillId="0" borderId="0"/>
    <xf numFmtId="9" fontId="49" fillId="0" borderId="0" applyFont="0" applyFill="0" applyBorder="0" applyAlignment="0" applyProtection="0"/>
  </cellStyleXfs>
  <cellXfs count="523">
    <xf numFmtId="0" fontId="0" fillId="0" borderId="0" xfId="0"/>
    <xf numFmtId="0" fontId="0" fillId="0" borderId="0" xfId="0" applyProtection="1"/>
    <xf numFmtId="0" fontId="3" fillId="5" borderId="1" xfId="9" applyFont="1" applyFill="1" applyBorder="1" applyAlignment="1" applyProtection="1">
      <alignment horizontal="center"/>
      <protection locked="0"/>
    </xf>
    <xf numFmtId="0" fontId="3" fillId="0" borderId="6" xfId="2" applyFont="1" applyFill="1" applyBorder="1" applyAlignment="1" applyProtection="1">
      <alignment horizontal="left"/>
      <protection locked="0"/>
    </xf>
    <xf numFmtId="0" fontId="3" fillId="0" borderId="6" xfId="2" applyFont="1" applyFill="1" applyBorder="1" applyAlignment="1" applyProtection="1">
      <alignment horizontal="center" shrinkToFit="1"/>
      <protection locked="0"/>
    </xf>
    <xf numFmtId="0" fontId="3" fillId="0" borderId="6" xfId="2" quotePrefix="1" applyFont="1" applyFill="1" applyBorder="1" applyAlignment="1" applyProtection="1">
      <alignment horizontal="center" wrapText="1"/>
      <protection locked="0"/>
    </xf>
    <xf numFmtId="164" fontId="3" fillId="0" borderId="7" xfId="2" quotePrefix="1" applyNumberFormat="1" applyFont="1" applyFill="1" applyBorder="1" applyAlignment="1" applyProtection="1">
      <alignment horizontal="center" wrapText="1"/>
      <protection locked="0"/>
    </xf>
    <xf numFmtId="0" fontId="13" fillId="0" borderId="1" xfId="2" applyFont="1" applyFill="1" applyBorder="1" applyAlignment="1" applyProtection="1">
      <alignment horizontal="left"/>
    </xf>
    <xf numFmtId="0" fontId="3" fillId="0" borderId="1" xfId="2" applyFont="1" applyFill="1" applyBorder="1" applyAlignment="1" applyProtection="1">
      <alignment horizontal="center"/>
    </xf>
    <xf numFmtId="0" fontId="3" fillId="0" borderId="1" xfId="2" applyFont="1" applyFill="1" applyBorder="1" applyAlignment="1" applyProtection="1">
      <alignment horizontal="left"/>
    </xf>
    <xf numFmtId="0" fontId="3" fillId="0" borderId="1" xfId="2" applyFont="1" applyFill="1" applyBorder="1" applyAlignment="1" applyProtection="1">
      <alignment horizontal="center" shrinkToFit="1"/>
    </xf>
    <xf numFmtId="0" fontId="3" fillId="0" borderId="16" xfId="2" applyFont="1" applyFill="1" applyBorder="1" applyAlignment="1" applyProtection="1">
      <alignment horizontal="center"/>
    </xf>
    <xf numFmtId="0" fontId="15" fillId="0" borderId="1" xfId="2" applyFont="1" applyFill="1" applyBorder="1" applyAlignment="1" applyProtection="1">
      <alignment horizontal="center"/>
    </xf>
    <xf numFmtId="0" fontId="3" fillId="0" borderId="2" xfId="2" applyFont="1" applyFill="1" applyBorder="1" applyAlignment="1" applyProtection="1">
      <alignment horizontal="center"/>
    </xf>
    <xf numFmtId="0" fontId="3" fillId="0" borderId="2" xfId="2" applyFont="1" applyFill="1" applyBorder="1" applyAlignment="1" applyProtection="1">
      <alignment horizontal="left"/>
    </xf>
    <xf numFmtId="0" fontId="3" fillId="0" borderId="2" xfId="2" applyFont="1" applyFill="1" applyBorder="1" applyAlignment="1" applyProtection="1">
      <alignment horizontal="center" shrinkToFit="1"/>
    </xf>
    <xf numFmtId="0" fontId="3" fillId="0" borderId="38" xfId="2" applyFont="1" applyFill="1" applyBorder="1" applyAlignment="1" applyProtection="1">
      <alignment horizontal="center"/>
    </xf>
    <xf numFmtId="1" fontId="3" fillId="0" borderId="16" xfId="2" applyNumberFormat="1" applyFont="1" applyFill="1" applyBorder="1" applyAlignment="1" applyProtection="1">
      <alignment horizontal="center"/>
    </xf>
    <xf numFmtId="0" fontId="3" fillId="0" borderId="1" xfId="2" quotePrefix="1" applyFont="1" applyFill="1" applyBorder="1" applyAlignment="1" applyProtection="1">
      <alignment horizontal="left"/>
    </xf>
    <xf numFmtId="0" fontId="3" fillId="0" borderId="37" xfId="2" applyFont="1" applyFill="1" applyBorder="1" applyAlignment="1" applyProtection="1">
      <alignment horizontal="center" wrapText="1"/>
      <protection locked="0"/>
    </xf>
    <xf numFmtId="0" fontId="3" fillId="0" borderId="39" xfId="2" applyFont="1" applyFill="1" applyBorder="1" applyAlignment="1" applyProtection="1">
      <alignment horizontal="center" wrapText="1"/>
      <protection locked="0"/>
    </xf>
    <xf numFmtId="0" fontId="13" fillId="0" borderId="2" xfId="2" applyFont="1" applyFill="1" applyBorder="1" applyAlignment="1" applyProtection="1">
      <alignment horizontal="left"/>
    </xf>
    <xf numFmtId="0" fontId="3" fillId="0" borderId="39" xfId="2" applyFont="1" applyFill="1" applyBorder="1" applyAlignment="1" applyProtection="1">
      <alignment horizontal="center" shrinkToFit="1"/>
      <protection locked="0"/>
    </xf>
    <xf numFmtId="0" fontId="3" fillId="0" borderId="39" xfId="2" quotePrefix="1" applyFont="1" applyFill="1" applyBorder="1" applyAlignment="1" applyProtection="1">
      <alignment horizontal="center" wrapText="1"/>
      <protection locked="0"/>
    </xf>
    <xf numFmtId="164" fontId="3" fillId="0" borderId="38" xfId="2" quotePrefix="1" applyNumberFormat="1" applyFont="1" applyFill="1" applyBorder="1" applyAlignment="1" applyProtection="1">
      <alignment horizontal="center" wrapText="1"/>
      <protection locked="0"/>
    </xf>
    <xf numFmtId="0" fontId="3" fillId="0" borderId="6" xfId="2" applyFont="1" applyFill="1" applyBorder="1" applyAlignment="1" applyProtection="1">
      <alignment horizontal="center"/>
      <protection locked="0"/>
    </xf>
    <xf numFmtId="0" fontId="3" fillId="0" borderId="1" xfId="9" applyFont="1" applyFill="1" applyBorder="1" applyAlignment="1" applyProtection="1">
      <alignment horizontal="center"/>
    </xf>
    <xf numFmtId="0" fontId="3" fillId="0" borderId="1" xfId="9" applyFont="1" applyFill="1" applyBorder="1" applyAlignment="1" applyProtection="1">
      <alignment horizontal="center" shrinkToFit="1"/>
    </xf>
    <xf numFmtId="0" fontId="3" fillId="0" borderId="16" xfId="9" applyFont="1" applyFill="1" applyBorder="1" applyAlignment="1" applyProtection="1">
      <alignment horizontal="center"/>
    </xf>
    <xf numFmtId="3" fontId="3" fillId="2" borderId="1" xfId="0" applyNumberFormat="1" applyFont="1" applyFill="1" applyBorder="1" applyAlignment="1" applyProtection="1">
      <alignment horizontal="center"/>
      <protection locked="0"/>
    </xf>
    <xf numFmtId="2" fontId="3" fillId="2" borderId="1" xfId="0" applyNumberFormat="1" applyFont="1" applyFill="1" applyBorder="1" applyAlignment="1" applyProtection="1">
      <alignment horizontal="center"/>
      <protection locked="0"/>
    </xf>
    <xf numFmtId="0" fontId="0" fillId="4" borderId="0" xfId="0" applyFill="1" applyAlignment="1">
      <alignment vertical="center"/>
    </xf>
    <xf numFmtId="0" fontId="0" fillId="4" borderId="0" xfId="0" applyFill="1"/>
    <xf numFmtId="0" fontId="0" fillId="0" borderId="0" xfId="0" applyFill="1" applyProtection="1"/>
    <xf numFmtId="0" fontId="16" fillId="0" borderId="0" xfId="0" applyFont="1" applyProtection="1"/>
    <xf numFmtId="0" fontId="4" fillId="7" borderId="16" xfId="9" applyFont="1" applyFill="1" applyBorder="1" applyAlignment="1" applyProtection="1">
      <alignment horizontal="center"/>
    </xf>
    <xf numFmtId="0" fontId="4" fillId="7" borderId="16" xfId="9" applyFont="1" applyFill="1" applyBorder="1" applyAlignment="1" applyProtection="1">
      <alignment horizontal="centerContinuous"/>
    </xf>
    <xf numFmtId="0" fontId="4" fillId="7" borderId="1" xfId="9" applyFont="1" applyFill="1" applyBorder="1" applyAlignment="1" applyProtection="1">
      <alignment horizontal="center"/>
    </xf>
    <xf numFmtId="172" fontId="3" fillId="7" borderId="1" xfId="5" applyNumberFormat="1" applyFont="1" applyFill="1" applyBorder="1" applyAlignment="1" applyProtection="1">
      <alignment horizontal="center"/>
    </xf>
    <xf numFmtId="2" fontId="3" fillId="7" borderId="1" xfId="4" applyNumberFormat="1" applyFont="1" applyFill="1" applyBorder="1" applyAlignment="1" applyProtection="1">
      <alignment horizontal="center"/>
    </xf>
    <xf numFmtId="0" fontId="3" fillId="7" borderId="1" xfId="9" applyFont="1" applyFill="1" applyBorder="1" applyAlignment="1" applyProtection="1">
      <alignment horizontal="center"/>
    </xf>
    <xf numFmtId="0" fontId="3" fillId="5" borderId="38" xfId="9" applyFont="1" applyFill="1" applyBorder="1" applyAlignment="1" applyProtection="1">
      <alignment horizontal="center"/>
      <protection locked="0"/>
    </xf>
    <xf numFmtId="0" fontId="2" fillId="4" borderId="0" xfId="8" applyFont="1" applyFill="1" applyBorder="1" applyProtection="1">
      <protection locked="0"/>
    </xf>
    <xf numFmtId="0" fontId="2" fillId="4" borderId="0" xfId="9" applyFont="1" applyFill="1" applyBorder="1" applyProtection="1">
      <protection locked="0"/>
    </xf>
    <xf numFmtId="0" fontId="3" fillId="0" borderId="1" xfId="9" applyFont="1" applyFill="1" applyBorder="1" applyAlignment="1" applyProtection="1">
      <alignment horizontal="center"/>
      <protection locked="0"/>
    </xf>
    <xf numFmtId="0" fontId="13" fillId="0" borderId="1" xfId="9" applyFont="1" applyFill="1" applyBorder="1" applyAlignment="1" applyProtection="1">
      <alignment horizontal="left"/>
      <protection locked="0"/>
    </xf>
    <xf numFmtId="0" fontId="3" fillId="0" borderId="1" xfId="9" applyFont="1" applyFill="1" applyBorder="1" applyAlignment="1" applyProtection="1">
      <alignment horizontal="center" shrinkToFit="1"/>
      <protection locked="0"/>
    </xf>
    <xf numFmtId="0" fontId="3" fillId="0" borderId="16" xfId="9" applyFont="1" applyFill="1" applyBorder="1" applyAlignment="1" applyProtection="1">
      <alignment horizontal="center"/>
      <protection locked="0"/>
    </xf>
    <xf numFmtId="0" fontId="2" fillId="4" borderId="0" xfId="8" applyFont="1" applyFill="1" applyProtection="1">
      <protection locked="0"/>
    </xf>
    <xf numFmtId="0" fontId="2" fillId="4" borderId="0" xfId="8" applyFont="1" applyFill="1" applyAlignment="1" applyProtection="1">
      <alignment horizontal="left"/>
      <protection locked="0"/>
    </xf>
    <xf numFmtId="0" fontId="2" fillId="4" borderId="0" xfId="8" applyFont="1" applyFill="1" applyAlignment="1" applyProtection="1">
      <alignment horizontal="center"/>
      <protection locked="0"/>
    </xf>
    <xf numFmtId="0" fontId="3" fillId="0" borderId="1" xfId="9" applyFont="1" applyFill="1" applyBorder="1" applyAlignment="1" applyProtection="1">
      <alignment horizontal="left"/>
    </xf>
    <xf numFmtId="172" fontId="3" fillId="7" borderId="1" xfId="6" applyNumberFormat="1" applyFont="1" applyFill="1" applyBorder="1" applyAlignment="1" applyProtection="1">
      <alignment horizontal="center"/>
    </xf>
    <xf numFmtId="2" fontId="3" fillId="7" borderId="1" xfId="0" applyNumberFormat="1" applyFont="1" applyFill="1" applyBorder="1" applyAlignment="1" applyProtection="1">
      <alignment horizontal="center"/>
    </xf>
    <xf numFmtId="0" fontId="0" fillId="5" borderId="6" xfId="0" applyFill="1" applyBorder="1" applyAlignment="1" applyProtection="1">
      <alignment horizontal="center" vertical="center"/>
      <protection locked="0"/>
    </xf>
    <xf numFmtId="0" fontId="0" fillId="5" borderId="45" xfId="0" applyFill="1" applyBorder="1" applyAlignment="1" applyProtection="1">
      <alignment horizontal="center" vertical="center"/>
      <protection locked="0"/>
    </xf>
    <xf numFmtId="3" fontId="0" fillId="5" borderId="46" xfId="0" applyNumberFormat="1" applyFill="1" applyBorder="1" applyAlignment="1" applyProtection="1">
      <alignment horizontal="center" vertical="center"/>
      <protection locked="0"/>
    </xf>
    <xf numFmtId="0" fontId="0" fillId="5" borderId="18" xfId="0" applyFill="1" applyBorder="1" applyAlignment="1" applyProtection="1">
      <alignment horizontal="center" vertical="center"/>
      <protection locked="0"/>
    </xf>
    <xf numFmtId="0" fontId="0" fillId="5" borderId="2" xfId="0" applyFill="1" applyBorder="1" applyAlignment="1" applyProtection="1">
      <alignment horizontal="center" vertical="center"/>
      <protection locked="0"/>
    </xf>
    <xf numFmtId="3" fontId="7" fillId="8" borderId="8" xfId="1" applyNumberFormat="1" applyFont="1" applyFill="1" applyBorder="1" applyAlignment="1" applyProtection="1">
      <alignment horizontal="center" vertical="center"/>
    </xf>
    <xf numFmtId="3" fontId="7" fillId="8" borderId="3" xfId="1" applyNumberFormat="1" applyFont="1" applyFill="1" applyBorder="1" applyAlignment="1" applyProtection="1">
      <alignment horizontal="center" vertical="center"/>
    </xf>
    <xf numFmtId="3" fontId="7" fillId="8" borderId="15" xfId="1" applyNumberFormat="1" applyFont="1" applyFill="1" applyBorder="1" applyAlignment="1" applyProtection="1">
      <alignment horizontal="center" vertical="center"/>
    </xf>
    <xf numFmtId="3" fontId="7" fillId="8" borderId="2" xfId="1" applyNumberFormat="1" applyFont="1" applyFill="1" applyBorder="1" applyAlignment="1" applyProtection="1">
      <alignment horizontal="center" vertical="center"/>
    </xf>
    <xf numFmtId="3" fontId="7" fillId="8" borderId="19" xfId="1" applyNumberFormat="1" applyFont="1" applyFill="1" applyBorder="1" applyAlignment="1" applyProtection="1">
      <alignment horizontal="center" vertical="center"/>
    </xf>
    <xf numFmtId="3" fontId="7" fillId="8" borderId="46" xfId="1" applyNumberFormat="1" applyFont="1" applyFill="1" applyBorder="1" applyAlignment="1" applyProtection="1">
      <alignment horizontal="center" vertical="center"/>
    </xf>
    <xf numFmtId="3" fontId="7" fillId="8" borderId="4" xfId="1" applyNumberFormat="1" applyFont="1" applyFill="1" applyBorder="1" applyAlignment="1" applyProtection="1">
      <alignment horizontal="center"/>
    </xf>
    <xf numFmtId="3" fontId="7" fillId="8" borderId="3" xfId="1" applyNumberFormat="1" applyFont="1" applyFill="1" applyBorder="1" applyAlignment="1" applyProtection="1">
      <alignment horizontal="center"/>
    </xf>
    <xf numFmtId="169" fontId="7" fillId="8" borderId="3" xfId="1" applyNumberFormat="1" applyFont="1" applyFill="1" applyBorder="1" applyAlignment="1" applyProtection="1">
      <alignment horizontal="center"/>
    </xf>
    <xf numFmtId="2" fontId="7" fillId="8" borderId="6" xfId="1" applyNumberFormat="1" applyFont="1" applyFill="1" applyBorder="1" applyAlignment="1" applyProtection="1">
      <alignment horizontal="center" vertical="center"/>
    </xf>
    <xf numFmtId="3" fontId="0" fillId="8" borderId="1" xfId="0" applyNumberFormat="1" applyFill="1" applyBorder="1" applyAlignment="1" applyProtection="1">
      <alignment horizontal="center" vertical="center"/>
    </xf>
    <xf numFmtId="169" fontId="7" fillId="8" borderId="15" xfId="11" applyNumberFormat="1" applyFont="1" applyFill="1" applyBorder="1" applyAlignment="1" applyProtection="1">
      <alignment horizontal="center" vertical="center"/>
    </xf>
    <xf numFmtId="3" fontId="7" fillId="8" borderId="2" xfId="11" applyNumberFormat="1" applyFont="1" applyFill="1" applyBorder="1" applyAlignment="1" applyProtection="1">
      <alignment horizontal="center" vertical="center"/>
    </xf>
    <xf numFmtId="3" fontId="7" fillId="8" borderId="19" xfId="11" applyNumberFormat="1" applyFont="1" applyFill="1" applyBorder="1" applyAlignment="1" applyProtection="1">
      <alignment horizontal="center" vertical="center"/>
    </xf>
    <xf numFmtId="3" fontId="7" fillId="8" borderId="3" xfId="11" applyNumberFormat="1" applyFont="1" applyFill="1" applyBorder="1" applyAlignment="1" applyProtection="1">
      <alignment horizontal="center" vertical="center"/>
    </xf>
    <xf numFmtId="3" fontId="7" fillId="8" borderId="8" xfId="11" applyNumberFormat="1" applyFont="1" applyFill="1" applyBorder="1" applyAlignment="1" applyProtection="1">
      <alignment horizontal="center" vertical="center"/>
    </xf>
    <xf numFmtId="3" fontId="7" fillId="8" borderId="15" xfId="11" applyNumberFormat="1" applyFont="1" applyFill="1" applyBorder="1" applyAlignment="1" applyProtection="1">
      <alignment horizontal="center" vertical="center"/>
    </xf>
    <xf numFmtId="166" fontId="7" fillId="8" borderId="5" xfId="11" applyNumberFormat="1" applyFont="1" applyFill="1" applyBorder="1" applyAlignment="1" applyProtection="1">
      <alignment horizontal="center" vertical="center"/>
    </xf>
    <xf numFmtId="3" fontId="7" fillId="8" borderId="6" xfId="11" applyNumberFormat="1" applyFont="1" applyFill="1" applyBorder="1" applyAlignment="1" applyProtection="1">
      <alignment horizontal="center" vertical="center"/>
    </xf>
    <xf numFmtId="2" fontId="7" fillId="8" borderId="6" xfId="11" applyNumberFormat="1" applyFont="1" applyFill="1" applyBorder="1" applyAlignment="1" applyProtection="1">
      <alignment horizontal="center" vertical="center"/>
    </xf>
    <xf numFmtId="2" fontId="7" fillId="8" borderId="7" xfId="11" applyNumberFormat="1" applyFont="1" applyFill="1" applyBorder="1" applyAlignment="1" applyProtection="1">
      <alignment horizontal="center" vertical="center"/>
    </xf>
    <xf numFmtId="166" fontId="7" fillId="8" borderId="6" xfId="11" applyNumberFormat="1" applyFont="1" applyFill="1" applyBorder="1" applyAlignment="1" applyProtection="1">
      <alignment horizontal="center" vertical="center"/>
    </xf>
    <xf numFmtId="3" fontId="7" fillId="8" borderId="4" xfId="11" applyNumberFormat="1" applyFont="1" applyFill="1" applyBorder="1" applyAlignment="1" applyProtection="1">
      <alignment horizontal="center" vertical="center"/>
    </xf>
    <xf numFmtId="167" fontId="7" fillId="8" borderId="8" xfId="11" applyNumberFormat="1" applyFont="1" applyFill="1" applyBorder="1" applyAlignment="1" applyProtection="1">
      <alignment horizontal="center" vertical="center"/>
    </xf>
    <xf numFmtId="3" fontId="7" fillId="8" borderId="1" xfId="1" applyNumberFormat="1" applyFont="1" applyFill="1" applyBorder="1" applyAlignment="1" applyProtection="1">
      <alignment horizontal="center" vertical="center"/>
    </xf>
    <xf numFmtId="0" fontId="0" fillId="5" borderId="1" xfId="0" applyFill="1" applyBorder="1" applyAlignment="1" applyProtection="1">
      <alignment horizontal="left" vertical="top" wrapText="1"/>
      <protection locked="0"/>
    </xf>
    <xf numFmtId="0" fontId="0" fillId="5" borderId="46" xfId="0" applyFill="1" applyBorder="1" applyAlignment="1" applyProtection="1">
      <alignment horizontal="left" vertical="top" wrapText="1"/>
      <protection locked="0"/>
    </xf>
    <xf numFmtId="0" fontId="0" fillId="4" borderId="0" xfId="0" applyFill="1" applyProtection="1"/>
    <xf numFmtId="0" fontId="4" fillId="4" borderId="0" xfId="0" applyFont="1" applyFill="1" applyProtection="1"/>
    <xf numFmtId="0" fontId="22" fillId="4" borderId="0" xfId="0" applyFont="1" applyFill="1" applyAlignment="1" applyProtection="1">
      <alignment horizontal="center"/>
    </xf>
    <xf numFmtId="0" fontId="4" fillId="4" borderId="0" xfId="0" applyFont="1" applyFill="1" applyBorder="1" applyProtection="1"/>
    <xf numFmtId="0" fontId="3" fillId="4" borderId="0" xfId="0" applyFont="1" applyFill="1" applyProtection="1"/>
    <xf numFmtId="0" fontId="4" fillId="4" borderId="50" xfId="0" applyFont="1" applyFill="1" applyBorder="1" applyProtection="1"/>
    <xf numFmtId="0" fontId="4" fillId="4" borderId="48" xfId="0" applyFont="1" applyFill="1" applyBorder="1" applyAlignment="1" applyProtection="1">
      <alignment horizontal="center"/>
    </xf>
    <xf numFmtId="0" fontId="4" fillId="4" borderId="0" xfId="0" applyFont="1" applyFill="1" applyAlignment="1" applyProtection="1">
      <alignment horizontal="center"/>
    </xf>
    <xf numFmtId="0" fontId="3" fillId="4" borderId="0" xfId="0" applyFont="1" applyFill="1" applyAlignment="1" applyProtection="1">
      <alignment horizontal="left" vertical="top" wrapText="1" indent="1"/>
    </xf>
    <xf numFmtId="0" fontId="3" fillId="4" borderId="0" xfId="0" applyFont="1" applyFill="1" applyAlignment="1" applyProtection="1">
      <alignment vertical="top" wrapText="1"/>
    </xf>
    <xf numFmtId="0" fontId="3" fillId="4" borderId="0" xfId="0" applyFont="1" applyFill="1" applyAlignment="1" applyProtection="1">
      <alignment horizontal="left" vertical="top" wrapText="1" indent="2"/>
    </xf>
    <xf numFmtId="0" fontId="3" fillId="4" borderId="51" xfId="0" applyFont="1" applyFill="1" applyBorder="1" applyAlignment="1" applyProtection="1">
      <alignment horizontal="left" vertical="top" wrapText="1" indent="2"/>
    </xf>
    <xf numFmtId="0" fontId="3" fillId="4" borderId="0" xfId="0" applyFont="1" applyFill="1" applyAlignment="1" applyProtection="1">
      <alignment horizontal="left" indent="1"/>
    </xf>
    <xf numFmtId="0" fontId="3" fillId="4" borderId="0" xfId="0" applyFont="1" applyFill="1" applyAlignment="1" applyProtection="1">
      <alignment horizontal="left" indent="2"/>
    </xf>
    <xf numFmtId="0" fontId="0" fillId="4" borderId="0" xfId="0" applyFill="1" applyBorder="1" applyProtection="1"/>
    <xf numFmtId="0" fontId="3" fillId="4" borderId="0" xfId="0" applyFont="1" applyFill="1" applyBorder="1" applyProtection="1"/>
    <xf numFmtId="0" fontId="3" fillId="4" borderId="0" xfId="0" applyFont="1" applyFill="1" applyAlignment="1" applyProtection="1">
      <alignment horizontal="left" wrapText="1" indent="2"/>
    </xf>
    <xf numFmtId="0" fontId="3" fillId="4" borderId="0" xfId="9" applyFont="1" applyFill="1" applyBorder="1" applyAlignment="1" applyProtection="1">
      <alignment horizontal="center"/>
      <protection locked="0"/>
    </xf>
    <xf numFmtId="0" fontId="3" fillId="4" borderId="0" xfId="0" applyFont="1" applyFill="1"/>
    <xf numFmtId="0" fontId="3" fillId="4" borderId="0" xfId="0" applyFont="1" applyFill="1" applyAlignment="1" applyProtection="1">
      <alignment wrapText="1"/>
    </xf>
    <xf numFmtId="0" fontId="0" fillId="4" borderId="0" xfId="0" applyFill="1" applyBorder="1" applyAlignment="1" applyProtection="1">
      <alignment vertical="top" wrapText="1"/>
    </xf>
    <xf numFmtId="0" fontId="3" fillId="4" borderId="51" xfId="0" applyFont="1" applyFill="1" applyBorder="1" applyAlignment="1" applyProtection="1">
      <alignment horizontal="left" wrapText="1" indent="2"/>
    </xf>
    <xf numFmtId="0" fontId="3" fillId="4" borderId="0" xfId="9" applyFont="1" applyFill="1" applyBorder="1" applyAlignment="1" applyProtection="1">
      <alignment horizontal="left" wrapText="1"/>
      <protection locked="0"/>
    </xf>
    <xf numFmtId="0" fontId="4" fillId="4" borderId="0" xfId="0" applyFont="1" applyFill="1" applyAlignment="1" applyProtection="1">
      <alignment horizontal="left" vertical="top" wrapText="1"/>
    </xf>
    <xf numFmtId="0" fontId="3" fillId="4" borderId="48" xfId="0" applyFont="1" applyFill="1" applyBorder="1" applyAlignment="1" applyProtection="1">
      <alignment vertical="top" wrapText="1"/>
    </xf>
    <xf numFmtId="0" fontId="30" fillId="0" borderId="0" xfId="0" applyFont="1"/>
    <xf numFmtId="0" fontId="31" fillId="4" borderId="0" xfId="0" applyFont="1" applyFill="1"/>
    <xf numFmtId="0" fontId="3" fillId="4" borderId="0" xfId="0" applyFont="1" applyFill="1" applyAlignment="1">
      <alignment horizontal="right"/>
    </xf>
    <xf numFmtId="0" fontId="32" fillId="4" borderId="0" xfId="0" applyFont="1" applyFill="1" applyAlignment="1">
      <alignment horizontal="left" wrapText="1"/>
    </xf>
    <xf numFmtId="0" fontId="11" fillId="4" borderId="10" xfId="0" applyFont="1" applyFill="1" applyBorder="1" applyProtection="1"/>
    <xf numFmtId="0" fontId="0" fillId="4" borderId="26" xfId="0" applyFill="1" applyBorder="1" applyProtection="1"/>
    <xf numFmtId="0" fontId="0" fillId="4" borderId="30" xfId="0" applyFill="1" applyBorder="1" applyProtection="1"/>
    <xf numFmtId="0" fontId="33" fillId="4" borderId="10" xfId="0" applyFont="1" applyFill="1" applyBorder="1" applyProtection="1"/>
    <xf numFmtId="0" fontId="0" fillId="4" borderId="33" xfId="0" applyFill="1" applyBorder="1" applyProtection="1"/>
    <xf numFmtId="0" fontId="34" fillId="4" borderId="0" xfId="0" applyFont="1" applyFill="1" applyBorder="1" applyAlignment="1" applyProtection="1">
      <alignment horizontal="center"/>
    </xf>
    <xf numFmtId="0" fontId="0" fillId="4" borderId="34" xfId="0" applyFill="1" applyBorder="1" applyProtection="1"/>
    <xf numFmtId="0" fontId="34" fillId="4" borderId="33" xfId="0" applyFont="1" applyFill="1" applyBorder="1" applyProtection="1"/>
    <xf numFmtId="0" fontId="34" fillId="4" borderId="0" xfId="0" applyFont="1" applyFill="1" applyBorder="1" applyProtection="1"/>
    <xf numFmtId="0" fontId="35" fillId="4" borderId="0" xfId="0" applyFont="1" applyFill="1" applyBorder="1" applyProtection="1"/>
    <xf numFmtId="0" fontId="35" fillId="4" borderId="0" xfId="0" applyFont="1" applyFill="1" applyBorder="1" applyAlignment="1" applyProtection="1">
      <alignment horizontal="center"/>
    </xf>
    <xf numFmtId="0" fontId="34" fillId="4" borderId="33" xfId="0" applyFont="1" applyFill="1" applyBorder="1" applyAlignment="1" applyProtection="1">
      <alignment horizontal="left"/>
    </xf>
    <xf numFmtId="0" fontId="36" fillId="4" borderId="33" xfId="0" applyFont="1" applyFill="1" applyBorder="1" applyProtection="1"/>
    <xf numFmtId="0" fontId="36" fillId="4" borderId="0" xfId="0" applyFont="1" applyFill="1" applyBorder="1" applyProtection="1"/>
    <xf numFmtId="0" fontId="34" fillId="4" borderId="33" xfId="0" applyFont="1" applyFill="1" applyBorder="1" applyAlignment="1" applyProtection="1">
      <alignment horizontal="center"/>
    </xf>
    <xf numFmtId="0" fontId="0" fillId="4" borderId="35" xfId="0" applyFill="1" applyBorder="1" applyProtection="1"/>
    <xf numFmtId="0" fontId="34" fillId="4" borderId="22" xfId="0" applyFont="1" applyFill="1" applyBorder="1" applyAlignment="1" applyProtection="1">
      <alignment horizontal="center"/>
    </xf>
    <xf numFmtId="0" fontId="0" fillId="4" borderId="22" xfId="0" applyFill="1" applyBorder="1" applyProtection="1"/>
    <xf numFmtId="0" fontId="0" fillId="4" borderId="36" xfId="0" applyFill="1" applyBorder="1" applyProtection="1"/>
    <xf numFmtId="0" fontId="6" fillId="4" borderId="33" xfId="0" applyFont="1" applyFill="1" applyBorder="1" applyProtection="1"/>
    <xf numFmtId="0" fontId="33" fillId="4" borderId="33" xfId="0" applyFont="1" applyFill="1" applyBorder="1" applyProtection="1"/>
    <xf numFmtId="0" fontId="33" fillId="4" borderId="0" xfId="0" applyFont="1" applyFill="1" applyBorder="1" applyProtection="1"/>
    <xf numFmtId="0" fontId="0" fillId="4" borderId="0" xfId="0" applyFill="1" applyAlignment="1" applyProtection="1">
      <alignment horizontal="left"/>
      <protection hidden="1"/>
    </xf>
    <xf numFmtId="0" fontId="0" fillId="4" borderId="0" xfId="0" applyFill="1" applyProtection="1">
      <protection hidden="1"/>
    </xf>
    <xf numFmtId="0" fontId="0" fillId="4" borderId="0" xfId="0" applyFill="1" applyBorder="1" applyProtection="1">
      <protection hidden="1"/>
    </xf>
    <xf numFmtId="0" fontId="38" fillId="4" borderId="0" xfId="0" applyFont="1" applyFill="1"/>
    <xf numFmtId="0" fontId="3" fillId="5" borderId="1" xfId="0" applyFont="1" applyFill="1" applyBorder="1" applyAlignment="1">
      <alignment horizontal="center"/>
    </xf>
    <xf numFmtId="0" fontId="3" fillId="4" borderId="0" xfId="0" applyFont="1" applyFill="1" applyProtection="1">
      <protection hidden="1"/>
    </xf>
    <xf numFmtId="0" fontId="3" fillId="4" borderId="0" xfId="0" applyFont="1" applyFill="1" applyBorder="1" applyProtection="1">
      <protection hidden="1"/>
    </xf>
    <xf numFmtId="0" fontId="0" fillId="4" borderId="52" xfId="0" applyFill="1" applyBorder="1" applyProtection="1">
      <protection hidden="1"/>
    </xf>
    <xf numFmtId="0" fontId="3" fillId="4" borderId="32" xfId="0" applyFont="1" applyFill="1" applyBorder="1" applyProtection="1">
      <protection hidden="1"/>
    </xf>
    <xf numFmtId="0" fontId="0" fillId="4" borderId="32" xfId="0" applyFill="1" applyBorder="1" applyProtection="1">
      <protection hidden="1"/>
    </xf>
    <xf numFmtId="0" fontId="0" fillId="4" borderId="49" xfId="0" applyFill="1" applyBorder="1" applyProtection="1">
      <protection hidden="1"/>
    </xf>
    <xf numFmtId="0" fontId="33" fillId="4" borderId="52" xfId="0" applyFont="1" applyFill="1" applyBorder="1" applyProtection="1">
      <protection hidden="1"/>
    </xf>
    <xf numFmtId="0" fontId="0" fillId="4" borderId="0" xfId="0" applyFill="1" applyBorder="1"/>
    <xf numFmtId="0" fontId="3" fillId="4" borderId="0" xfId="0" applyFont="1" applyFill="1" applyAlignment="1" applyProtection="1">
      <alignment horizontal="left"/>
      <protection hidden="1"/>
    </xf>
    <xf numFmtId="0" fontId="3" fillId="4" borderId="53" xfId="0" applyFont="1" applyFill="1" applyBorder="1" applyProtection="1">
      <protection hidden="1"/>
    </xf>
    <xf numFmtId="0" fontId="0" fillId="4" borderId="53" xfId="0" applyFill="1" applyBorder="1" applyProtection="1">
      <protection hidden="1"/>
    </xf>
    <xf numFmtId="0" fontId="0" fillId="4" borderId="37" xfId="0" applyFill="1" applyBorder="1" applyProtection="1">
      <protection hidden="1"/>
    </xf>
    <xf numFmtId="0" fontId="3" fillId="4" borderId="0" xfId="8" applyFont="1" applyFill="1" applyBorder="1" applyAlignment="1">
      <alignment horizontal="center"/>
    </xf>
    <xf numFmtId="0" fontId="4" fillId="4" borderId="0" xfId="0" applyFont="1" applyFill="1" applyBorder="1" applyAlignment="1">
      <alignment horizontal="left" indent="1"/>
    </xf>
    <xf numFmtId="0" fontId="0" fillId="4" borderId="0" xfId="0" applyFill="1" applyBorder="1" applyAlignment="1" applyProtection="1">
      <alignment horizontal="center"/>
    </xf>
    <xf numFmtId="0" fontId="3" fillId="4" borderId="0" xfId="8" applyFill="1" applyBorder="1" applyProtection="1"/>
    <xf numFmtId="0" fontId="0" fillId="5" borderId="0" xfId="0" applyFill="1" applyBorder="1" applyAlignment="1" applyProtection="1">
      <alignment horizontal="center"/>
      <protection locked="0"/>
    </xf>
    <xf numFmtId="0" fontId="0" fillId="4" borderId="0" xfId="0" applyFill="1" applyBorder="1" applyAlignment="1" applyProtection="1">
      <alignment horizontal="left"/>
      <protection hidden="1"/>
    </xf>
    <xf numFmtId="0" fontId="33" fillId="4" borderId="53" xfId="0" applyFont="1" applyFill="1" applyBorder="1" applyProtection="1">
      <protection hidden="1"/>
    </xf>
    <xf numFmtId="0" fontId="3" fillId="4" borderId="38" xfId="0" applyFont="1" applyFill="1" applyBorder="1" applyProtection="1">
      <protection hidden="1"/>
    </xf>
    <xf numFmtId="0" fontId="0" fillId="4" borderId="51" xfId="0" applyFill="1" applyBorder="1" applyProtection="1">
      <protection hidden="1"/>
    </xf>
    <xf numFmtId="0" fontId="0" fillId="4" borderId="0" xfId="0" applyFill="1" applyBorder="1" applyAlignment="1">
      <alignment horizontal="left" indent="1"/>
    </xf>
    <xf numFmtId="0" fontId="0" fillId="4" borderId="0" xfId="0" applyFill="1" applyBorder="1" applyAlignment="1">
      <alignment horizontal="center"/>
    </xf>
    <xf numFmtId="0" fontId="4" fillId="4" borderId="16" xfId="0" applyFont="1" applyFill="1" applyBorder="1" applyAlignment="1">
      <alignment horizontal="left" indent="1"/>
    </xf>
    <xf numFmtId="0" fontId="0" fillId="7" borderId="1" xfId="0" applyFill="1" applyBorder="1" applyAlignment="1">
      <alignment horizontal="center"/>
    </xf>
    <xf numFmtId="0" fontId="3" fillId="4" borderId="52" xfId="0" applyFont="1" applyFill="1" applyBorder="1" applyProtection="1">
      <protection hidden="1"/>
    </xf>
    <xf numFmtId="0" fontId="3" fillId="4" borderId="49" xfId="0" applyFont="1" applyFill="1" applyBorder="1" applyProtection="1">
      <protection hidden="1"/>
    </xf>
    <xf numFmtId="0" fontId="3" fillId="4" borderId="37" xfId="0" applyFont="1" applyFill="1" applyBorder="1" applyProtection="1">
      <protection hidden="1"/>
    </xf>
    <xf numFmtId="0" fontId="3" fillId="4" borderId="54" xfId="0" applyFont="1" applyFill="1" applyBorder="1" applyProtection="1">
      <protection hidden="1"/>
    </xf>
    <xf numFmtId="0" fontId="3" fillId="4" borderId="51" xfId="0" applyFont="1" applyFill="1" applyBorder="1" applyProtection="1">
      <protection hidden="1"/>
    </xf>
    <xf numFmtId="0" fontId="0" fillId="4" borderId="54" xfId="0" applyFill="1" applyBorder="1" applyProtection="1">
      <protection hidden="1"/>
    </xf>
    <xf numFmtId="0" fontId="3" fillId="4" borderId="49" xfId="0" quotePrefix="1" applyFont="1" applyFill="1" applyBorder="1" applyProtection="1">
      <protection hidden="1"/>
    </xf>
    <xf numFmtId="0" fontId="0" fillId="4" borderId="38" xfId="0" applyFill="1" applyBorder="1" applyProtection="1">
      <protection hidden="1"/>
    </xf>
    <xf numFmtId="0" fontId="3" fillId="4" borderId="37" xfId="0" quotePrefix="1" applyFont="1" applyFill="1" applyBorder="1" applyProtection="1">
      <protection hidden="1"/>
    </xf>
    <xf numFmtId="0" fontId="4" fillId="4" borderId="0" xfId="0" applyFont="1" applyFill="1" applyAlignment="1">
      <alignment horizontal="left" indent="1"/>
    </xf>
    <xf numFmtId="0" fontId="3" fillId="4" borderId="54" xfId="0" quotePrefix="1" applyFont="1" applyFill="1" applyBorder="1" applyProtection="1">
      <protection hidden="1"/>
    </xf>
    <xf numFmtId="0" fontId="0" fillId="4" borderId="0" xfId="0" applyFill="1" applyAlignment="1">
      <alignment horizontal="left" indent="1"/>
    </xf>
    <xf numFmtId="164" fontId="0" fillId="4" borderId="49" xfId="0" applyNumberFormat="1" applyFill="1" applyBorder="1" applyProtection="1">
      <protection hidden="1"/>
    </xf>
    <xf numFmtId="0" fontId="33" fillId="4" borderId="0" xfId="0" applyFont="1" applyFill="1" applyBorder="1" applyProtection="1">
      <protection hidden="1"/>
    </xf>
    <xf numFmtId="0" fontId="0" fillId="4" borderId="0" xfId="0" applyFill="1" applyAlignment="1"/>
    <xf numFmtId="1" fontId="0" fillId="4" borderId="49" xfId="0" applyNumberFormat="1" applyFill="1" applyBorder="1" applyProtection="1">
      <protection hidden="1"/>
    </xf>
    <xf numFmtId="0" fontId="0" fillId="4" borderId="0" xfId="0" applyFill="1" applyAlignment="1">
      <alignment wrapText="1"/>
    </xf>
    <xf numFmtId="0" fontId="3" fillId="4" borderId="0" xfId="9" applyFont="1" applyFill="1" applyBorder="1" applyAlignment="1" applyProtection="1">
      <alignment horizontal="center"/>
      <protection locked="0"/>
    </xf>
    <xf numFmtId="0" fontId="3" fillId="4" borderId="0" xfId="0" applyFont="1" applyFill="1" applyAlignment="1" applyProtection="1">
      <alignment horizontal="left" wrapText="1" indent="2"/>
    </xf>
    <xf numFmtId="0" fontId="3" fillId="4" borderId="0" xfId="0" applyFont="1" applyFill="1" applyAlignment="1" applyProtection="1">
      <alignment horizontal="left" vertical="top" wrapText="1" indent="2"/>
    </xf>
    <xf numFmtId="0" fontId="22" fillId="4" borderId="0" xfId="0" applyFont="1" applyFill="1" applyAlignment="1" applyProtection="1">
      <alignment horizontal="center"/>
    </xf>
    <xf numFmtId="0" fontId="4" fillId="8" borderId="16" xfId="9" applyFont="1" applyFill="1" applyBorder="1" applyAlignment="1" applyProtection="1">
      <alignment horizontal="centerContinuous"/>
    </xf>
    <xf numFmtId="2" fontId="3" fillId="8" borderId="1" xfId="0" applyNumberFormat="1" applyFont="1" applyFill="1" applyBorder="1" applyAlignment="1" applyProtection="1">
      <alignment horizontal="center"/>
    </xf>
    <xf numFmtId="0" fontId="41" fillId="4" borderId="0" xfId="16" applyFont="1" applyFill="1" applyAlignment="1" applyProtection="1">
      <alignment horizontal="left" vertical="top" wrapText="1" indent="2"/>
    </xf>
    <xf numFmtId="0" fontId="42" fillId="4" borderId="0" xfId="16" applyFont="1" applyFill="1" applyAlignment="1" applyProtection="1">
      <alignment horizontal="left" vertical="top" wrapText="1" indent="2"/>
    </xf>
    <xf numFmtId="0" fontId="41" fillId="4" borderId="0" xfId="16" applyFont="1" applyFill="1" applyAlignment="1" applyProtection="1">
      <alignment horizontal="left" indent="1"/>
    </xf>
    <xf numFmtId="0" fontId="2" fillId="4" borderId="0" xfId="19" applyFont="1" applyFill="1" applyProtection="1"/>
    <xf numFmtId="0" fontId="2" fillId="0" borderId="0" xfId="19" applyFont="1" applyProtection="1"/>
    <xf numFmtId="0" fontId="40" fillId="4" borderId="0" xfId="16" applyFill="1" applyAlignment="1" applyProtection="1"/>
    <xf numFmtId="0" fontId="32" fillId="4" borderId="0" xfId="0" applyFont="1" applyFill="1" applyAlignment="1">
      <alignment horizontal="left" vertical="center" wrapText="1" indent="1"/>
    </xf>
    <xf numFmtId="0" fontId="0" fillId="4" borderId="0" xfId="0" applyFill="1" applyAlignment="1">
      <alignment horizontal="left" vertical="center" wrapText="1" indent="1"/>
    </xf>
    <xf numFmtId="0" fontId="32" fillId="4" borderId="0" xfId="0" applyFont="1" applyFill="1" applyAlignment="1">
      <alignment horizontal="left" vertical="center" wrapText="1" indent="3"/>
    </xf>
    <xf numFmtId="2" fontId="7" fillId="8" borderId="1" xfId="1" applyNumberFormat="1" applyFont="1" applyFill="1" applyBorder="1" applyAlignment="1" applyProtection="1">
      <alignment horizontal="center" vertical="center"/>
    </xf>
    <xf numFmtId="0" fontId="3" fillId="0" borderId="6" xfId="2" applyFont="1" applyFill="1" applyBorder="1" applyAlignment="1" applyProtection="1">
      <alignment horizontal="left"/>
      <protection locked="0"/>
    </xf>
    <xf numFmtId="0" fontId="3" fillId="0" borderId="6" xfId="2" applyFont="1" applyFill="1" applyBorder="1" applyAlignment="1" applyProtection="1">
      <alignment horizontal="center" shrinkToFit="1"/>
      <protection locked="0"/>
    </xf>
    <xf numFmtId="0" fontId="3" fillId="0" borderId="6" xfId="2" quotePrefix="1" applyFont="1" applyFill="1" applyBorder="1" applyAlignment="1" applyProtection="1">
      <alignment horizontal="center" wrapText="1"/>
      <protection locked="0"/>
    </xf>
    <xf numFmtId="164" fontId="3" fillId="0" borderId="7" xfId="2" quotePrefix="1" applyNumberFormat="1" applyFont="1" applyFill="1" applyBorder="1" applyAlignment="1" applyProtection="1">
      <alignment horizontal="center" wrapText="1"/>
      <protection locked="0"/>
    </xf>
    <xf numFmtId="0" fontId="13" fillId="0" borderId="1" xfId="2" applyFont="1" applyFill="1" applyBorder="1" applyAlignment="1" applyProtection="1">
      <alignment horizontal="left"/>
    </xf>
    <xf numFmtId="0" fontId="3" fillId="0" borderId="1" xfId="2" applyFont="1" applyFill="1" applyBorder="1" applyAlignment="1" applyProtection="1">
      <alignment horizontal="center"/>
    </xf>
    <xf numFmtId="0" fontId="3" fillId="0" borderId="1" xfId="2" applyFont="1" applyFill="1" applyBorder="1" applyAlignment="1" applyProtection="1">
      <alignment horizontal="left"/>
    </xf>
    <xf numFmtId="0" fontId="3" fillId="0" borderId="1" xfId="2" applyFont="1" applyFill="1" applyBorder="1" applyAlignment="1" applyProtection="1">
      <alignment horizontal="center" shrinkToFit="1"/>
    </xf>
    <xf numFmtId="0" fontId="3" fillId="0" borderId="16" xfId="2" applyFont="1" applyFill="1" applyBorder="1" applyAlignment="1" applyProtection="1">
      <alignment horizontal="center"/>
    </xf>
    <xf numFmtId="0" fontId="15" fillId="0" borderId="1" xfId="2" applyFont="1" applyFill="1" applyBorder="1" applyAlignment="1" applyProtection="1">
      <alignment horizontal="center"/>
    </xf>
    <xf numFmtId="0" fontId="3" fillId="0" borderId="2" xfId="2" applyFont="1" applyFill="1" applyBorder="1" applyAlignment="1" applyProtection="1">
      <alignment horizontal="center"/>
    </xf>
    <xf numFmtId="0" fontId="3" fillId="0" borderId="2" xfId="2" applyFont="1" applyFill="1" applyBorder="1" applyAlignment="1" applyProtection="1">
      <alignment horizontal="left"/>
    </xf>
    <xf numFmtId="0" fontId="3" fillId="0" borderId="2" xfId="2" applyFont="1" applyFill="1" applyBorder="1" applyAlignment="1" applyProtection="1">
      <alignment horizontal="center" shrinkToFit="1"/>
    </xf>
    <xf numFmtId="0" fontId="3" fillId="0" borderId="38" xfId="2" applyFont="1" applyFill="1" applyBorder="1" applyAlignment="1" applyProtection="1">
      <alignment horizontal="center"/>
    </xf>
    <xf numFmtId="1" fontId="3" fillId="0" borderId="16" xfId="2" applyNumberFormat="1" applyFont="1" applyFill="1" applyBorder="1" applyAlignment="1" applyProtection="1">
      <alignment horizontal="center"/>
    </xf>
    <xf numFmtId="0" fontId="3" fillId="0" borderId="1" xfId="2" quotePrefix="1" applyFont="1" applyFill="1" applyBorder="1" applyAlignment="1" applyProtection="1">
      <alignment horizontal="left"/>
    </xf>
    <xf numFmtId="0" fontId="3" fillId="0" borderId="6" xfId="2" applyFont="1" applyFill="1" applyBorder="1" applyAlignment="1" applyProtection="1">
      <alignment horizontal="center"/>
      <protection locked="0"/>
    </xf>
    <xf numFmtId="0" fontId="2" fillId="4" borderId="0" xfId="8" applyFont="1" applyFill="1" applyBorder="1" applyProtection="1">
      <protection locked="0"/>
    </xf>
    <xf numFmtId="2" fontId="7" fillId="8" borderId="3" xfId="1" applyNumberFormat="1" applyFont="1" applyFill="1" applyBorder="1" applyAlignment="1" applyProtection="1">
      <alignment horizontal="center" vertical="center"/>
    </xf>
    <xf numFmtId="167" fontId="7" fillId="8" borderId="13" xfId="1" applyNumberFormat="1" applyFont="1" applyFill="1" applyBorder="1" applyAlignment="1" applyProtection="1">
      <alignment horizontal="center"/>
    </xf>
    <xf numFmtId="2" fontId="7" fillId="8" borderId="8" xfId="1" applyNumberFormat="1" applyFont="1" applyFill="1" applyBorder="1" applyAlignment="1" applyProtection="1">
      <alignment horizontal="center" vertical="center"/>
    </xf>
    <xf numFmtId="171" fontId="46" fillId="4" borderId="0" xfId="12" applyNumberFormat="1" applyFont="1" applyFill="1" applyBorder="1" applyAlignment="1" applyProtection="1">
      <alignment horizontal="center" vertical="center"/>
    </xf>
    <xf numFmtId="167" fontId="46" fillId="4" borderId="0" xfId="1" applyNumberFormat="1" applyFont="1" applyFill="1" applyBorder="1" applyAlignment="1" applyProtection="1">
      <alignment horizontal="center"/>
    </xf>
    <xf numFmtId="166" fontId="7" fillId="8" borderId="24" xfId="1" applyNumberFormat="1" applyFont="1" applyFill="1" applyBorder="1" applyAlignment="1" applyProtection="1">
      <alignment horizontal="center" vertical="center"/>
    </xf>
    <xf numFmtId="166" fontId="7" fillId="8" borderId="28" xfId="1" applyNumberFormat="1" applyFont="1" applyFill="1" applyBorder="1" applyAlignment="1" applyProtection="1">
      <alignment horizontal="center" vertical="center"/>
    </xf>
    <xf numFmtId="0" fontId="47" fillId="5" borderId="0" xfId="63" applyFill="1" applyBorder="1" applyAlignment="1" applyProtection="1">
      <alignment horizontal="center"/>
      <protection locked="0"/>
    </xf>
    <xf numFmtId="0" fontId="0" fillId="3" borderId="0" xfId="0" applyFill="1" applyProtection="1"/>
    <xf numFmtId="0" fontId="0" fillId="3" borderId="21" xfId="0" applyFill="1" applyBorder="1" applyAlignment="1" applyProtection="1"/>
    <xf numFmtId="0" fontId="0" fillId="3" borderId="31" xfId="0" applyFill="1" applyBorder="1" applyAlignment="1" applyProtection="1"/>
    <xf numFmtId="0" fontId="0" fillId="3" borderId="24" xfId="0" applyFill="1" applyBorder="1" applyAlignment="1" applyProtection="1"/>
    <xf numFmtId="0" fontId="0" fillId="3" borderId="20" xfId="0" applyFill="1" applyBorder="1" applyAlignment="1" applyProtection="1"/>
    <xf numFmtId="0" fontId="0" fillId="3" borderId="23" xfId="0" applyFill="1" applyBorder="1" applyAlignment="1" applyProtection="1"/>
    <xf numFmtId="0" fontId="0" fillId="3" borderId="49" xfId="0" applyFill="1" applyBorder="1" applyAlignment="1" applyProtection="1"/>
    <xf numFmtId="0" fontId="0" fillId="3" borderId="24" xfId="0" applyFill="1" applyBorder="1" applyAlignment="1" applyProtection="1">
      <alignment horizontal="left"/>
    </xf>
    <xf numFmtId="0" fontId="0" fillId="3" borderId="20" xfId="0" applyFill="1" applyBorder="1" applyAlignment="1" applyProtection="1">
      <alignment horizontal="left"/>
    </xf>
    <xf numFmtId="0" fontId="0" fillId="4" borderId="0" xfId="0" applyFont="1" applyFill="1" applyBorder="1" applyAlignment="1" applyProtection="1"/>
    <xf numFmtId="0" fontId="48" fillId="4" borderId="24" xfId="0" applyFont="1" applyFill="1" applyBorder="1" applyAlignment="1" applyProtection="1"/>
    <xf numFmtId="0" fontId="0" fillId="4" borderId="20" xfId="0" applyFont="1" applyFill="1" applyBorder="1" applyProtection="1"/>
    <xf numFmtId="0" fontId="0" fillId="4" borderId="0" xfId="0" applyFont="1" applyFill="1" applyBorder="1" applyProtection="1"/>
    <xf numFmtId="0" fontId="48" fillId="4" borderId="0" xfId="0" applyFont="1" applyFill="1" applyBorder="1" applyAlignment="1" applyProtection="1"/>
    <xf numFmtId="0" fontId="48" fillId="4" borderId="23" xfId="0" applyFont="1" applyFill="1" applyBorder="1" applyAlignment="1" applyProtection="1"/>
    <xf numFmtId="0" fontId="0" fillId="4" borderId="49" xfId="0" applyFont="1" applyFill="1" applyBorder="1" applyProtection="1"/>
    <xf numFmtId="0" fontId="16" fillId="0" borderId="14" xfId="0" applyFont="1" applyBorder="1" applyAlignment="1" applyProtection="1">
      <alignment horizontal="center" vertical="center" wrapText="1"/>
    </xf>
    <xf numFmtId="0" fontId="16" fillId="0" borderId="4" xfId="0" applyFont="1" applyBorder="1" applyAlignment="1" applyProtection="1">
      <alignment horizontal="center" vertical="center" wrapText="1"/>
    </xf>
    <xf numFmtId="0" fontId="16" fillId="0" borderId="21" xfId="0" applyFont="1" applyBorder="1" applyAlignment="1" applyProtection="1">
      <alignment horizontal="center" vertical="center" wrapText="1"/>
    </xf>
    <xf numFmtId="0" fontId="16" fillId="8" borderId="9" xfId="0" applyFont="1" applyFill="1" applyBorder="1" applyAlignment="1" applyProtection="1">
      <alignment horizontal="center" vertical="center"/>
    </xf>
    <xf numFmtId="0" fontId="0" fillId="8" borderId="9" xfId="0" applyFill="1" applyBorder="1" applyAlignment="1" applyProtection="1">
      <alignment horizontal="center" vertical="center"/>
    </xf>
    <xf numFmtId="9" fontId="7" fillId="5" borderId="3" xfId="13" applyFont="1" applyFill="1" applyBorder="1" applyAlignment="1" applyProtection="1">
      <alignment horizontal="center"/>
      <protection locked="0"/>
    </xf>
    <xf numFmtId="171" fontId="1" fillId="5" borderId="57" xfId="12" applyNumberFormat="1" applyFont="1" applyFill="1" applyBorder="1" applyAlignment="1" applyProtection="1">
      <alignment horizontal="center" vertical="center"/>
      <protection locked="0"/>
    </xf>
    <xf numFmtId="0" fontId="0" fillId="4" borderId="29" xfId="0" applyFont="1" applyFill="1" applyBorder="1" applyProtection="1"/>
    <xf numFmtId="0" fontId="16" fillId="0" borderId="2" xfId="0" applyFont="1" applyBorder="1" applyAlignment="1" applyProtection="1">
      <alignment horizontal="center" vertical="center" wrapText="1"/>
    </xf>
    <xf numFmtId="0" fontId="16" fillId="0" borderId="18" xfId="0" applyFont="1" applyBorder="1" applyAlignment="1" applyProtection="1">
      <alignment horizontal="center" vertical="center" wrapText="1"/>
    </xf>
    <xf numFmtId="4" fontId="7" fillId="8" borderId="3" xfId="1" applyNumberFormat="1" applyFont="1" applyFill="1" applyBorder="1" applyAlignment="1" applyProtection="1">
      <alignment horizontal="center"/>
    </xf>
    <xf numFmtId="4" fontId="7" fillId="8" borderId="8" xfId="1" applyNumberFormat="1" applyFont="1" applyFill="1" applyBorder="1" applyAlignment="1" applyProtection="1">
      <alignment horizontal="center"/>
    </xf>
    <xf numFmtId="167" fontId="7" fillId="4" borderId="0" xfId="1" applyNumberFormat="1" applyFont="1" applyFill="1" applyBorder="1" applyAlignment="1" applyProtection="1">
      <alignment horizontal="center"/>
    </xf>
    <xf numFmtId="0" fontId="29" fillId="4" borderId="0" xfId="0" applyFont="1" applyFill="1" applyBorder="1" applyAlignment="1" applyProtection="1">
      <alignment horizontal="left"/>
    </xf>
    <xf numFmtId="0" fontId="0" fillId="5" borderId="9" xfId="0" applyFill="1" applyBorder="1" applyAlignment="1" applyProtection="1">
      <alignment horizontal="center" vertical="center"/>
      <protection locked="0"/>
    </xf>
    <xf numFmtId="0" fontId="0" fillId="5" borderId="1" xfId="0" applyFill="1" applyBorder="1" applyAlignment="1" applyProtection="1">
      <alignment horizontal="center" vertical="center" wrapText="1"/>
      <protection locked="0"/>
    </xf>
    <xf numFmtId="3" fontId="0" fillId="5" borderId="1" xfId="0" applyNumberFormat="1" applyFill="1" applyBorder="1" applyAlignment="1" applyProtection="1">
      <alignment horizontal="center" vertical="center"/>
      <protection locked="0"/>
    </xf>
    <xf numFmtId="0" fontId="0" fillId="5" borderId="5" xfId="0" applyFill="1" applyBorder="1" applyAlignment="1" applyProtection="1">
      <alignment horizontal="center" vertical="center"/>
      <protection locked="0"/>
    </xf>
    <xf numFmtId="0" fontId="0" fillId="5" borderId="6" xfId="0" applyFill="1" applyBorder="1" applyAlignment="1" applyProtection="1">
      <alignment horizontal="center" vertical="center" wrapText="1"/>
      <protection locked="0"/>
    </xf>
    <xf numFmtId="3" fontId="0" fillId="5" borderId="6" xfId="0" applyNumberFormat="1" applyFill="1" applyBorder="1" applyAlignment="1" applyProtection="1">
      <alignment horizontal="center" vertical="center"/>
      <protection locked="0"/>
    </xf>
    <xf numFmtId="0" fontId="0" fillId="4" borderId="0" xfId="0" applyFill="1"/>
    <xf numFmtId="0" fontId="31" fillId="4" borderId="0" xfId="0" applyFont="1" applyFill="1"/>
    <xf numFmtId="0" fontId="4" fillId="8" borderId="1" xfId="3" applyFont="1" applyFill="1" applyBorder="1" applyProtection="1"/>
    <xf numFmtId="0" fontId="4" fillId="8" borderId="1" xfId="3" applyFont="1" applyFill="1" applyBorder="1" applyAlignment="1" applyProtection="1">
      <alignment horizontal="center"/>
    </xf>
    <xf numFmtId="0" fontId="0" fillId="4" borderId="0" xfId="0" applyFill="1" applyAlignment="1">
      <alignment vertical="center" wrapText="1"/>
    </xf>
    <xf numFmtId="0" fontId="32" fillId="4" borderId="0" xfId="46" applyFont="1" applyFill="1"/>
    <xf numFmtId="0" fontId="32" fillId="4" borderId="0" xfId="46" applyFont="1" applyFill="1" applyAlignment="1">
      <alignment horizontal="right"/>
    </xf>
    <xf numFmtId="0" fontId="3" fillId="4" borderId="0" xfId="46" applyFont="1" applyFill="1"/>
    <xf numFmtId="0" fontId="0" fillId="4" borderId="0" xfId="0" applyFill="1" applyAlignment="1">
      <alignment vertical="center"/>
    </xf>
    <xf numFmtId="0" fontId="0" fillId="4" borderId="0" xfId="0" applyFill="1"/>
    <xf numFmtId="0" fontId="22" fillId="4" borderId="0" xfId="0" applyFont="1" applyFill="1" applyBorder="1" applyAlignment="1" applyProtection="1"/>
    <xf numFmtId="0" fontId="4" fillId="4" borderId="32" xfId="0" applyFont="1" applyFill="1" applyBorder="1" applyAlignment="1">
      <alignment horizontal="left" vertical="center" wrapText="1"/>
    </xf>
    <xf numFmtId="0" fontId="3" fillId="4" borderId="32" xfId="0" applyFont="1" applyFill="1" applyBorder="1" applyAlignment="1">
      <alignment horizontal="left" vertical="center" wrapText="1"/>
    </xf>
    <xf numFmtId="0" fontId="4" fillId="4" borderId="0" xfId="0" applyFont="1" applyFill="1" applyBorder="1" applyAlignment="1">
      <alignment horizontal="left" vertical="center" wrapText="1"/>
    </xf>
    <xf numFmtId="0" fontId="3" fillId="4" borderId="0" xfId="0" applyFont="1" applyFill="1" applyBorder="1" applyAlignment="1">
      <alignment horizontal="left" vertical="center" wrapText="1"/>
    </xf>
    <xf numFmtId="0" fontId="3" fillId="4" borderId="0" xfId="0" applyFont="1" applyFill="1" applyAlignment="1">
      <alignment vertical="center"/>
    </xf>
    <xf numFmtId="0" fontId="0" fillId="4" borderId="0" xfId="0" applyFill="1" applyAlignment="1">
      <alignment horizontal="left" vertical="center"/>
    </xf>
    <xf numFmtId="0" fontId="4" fillId="6" borderId="55" xfId="0" applyFont="1" applyFill="1" applyBorder="1" applyAlignment="1">
      <alignment vertical="center" wrapText="1"/>
    </xf>
    <xf numFmtId="0" fontId="4" fillId="6" borderId="1" xfId="0" applyFont="1" applyFill="1" applyBorder="1" applyAlignment="1">
      <alignment vertical="center" wrapText="1"/>
    </xf>
    <xf numFmtId="0" fontId="0" fillId="0" borderId="1" xfId="0" applyBorder="1" applyAlignment="1">
      <alignment vertical="center" wrapText="1"/>
    </xf>
    <xf numFmtId="0" fontId="4" fillId="6" borderId="1" xfId="0" applyFont="1" applyFill="1" applyBorder="1" applyAlignment="1">
      <alignment horizontal="left" vertical="center" wrapText="1"/>
    </xf>
    <xf numFmtId="0" fontId="0" fillId="0" borderId="1" xfId="0" applyBorder="1" applyAlignment="1">
      <alignment horizontal="left" vertical="center" wrapText="1"/>
    </xf>
    <xf numFmtId="0" fontId="0" fillId="0" borderId="55" xfId="0" applyBorder="1" applyAlignment="1">
      <alignment vertical="center" wrapText="1"/>
    </xf>
    <xf numFmtId="0" fontId="22" fillId="4" borderId="0" xfId="0" applyFont="1" applyFill="1" applyBorder="1" applyAlignment="1" applyProtection="1">
      <alignment horizontal="center" vertical="center"/>
    </xf>
    <xf numFmtId="0" fontId="22" fillId="4" borderId="0" xfId="0" applyFont="1" applyFill="1" applyBorder="1" applyAlignment="1" applyProtection="1">
      <alignment horizontal="center" vertical="center" wrapText="1"/>
    </xf>
    <xf numFmtId="0" fontId="22" fillId="4" borderId="0" xfId="0" applyFont="1" applyFill="1" applyBorder="1" applyAlignment="1" applyProtection="1">
      <alignment vertical="center"/>
    </xf>
    <xf numFmtId="0" fontId="22" fillId="4" borderId="0" xfId="0" applyFont="1" applyFill="1" applyBorder="1" applyAlignment="1" applyProtection="1">
      <alignment vertical="center" wrapText="1"/>
    </xf>
    <xf numFmtId="3" fontId="0" fillId="8" borderId="6" xfId="0" applyNumberFormat="1" applyFill="1" applyBorder="1" applyAlignment="1" applyProtection="1">
      <alignment horizontal="center" vertical="center"/>
    </xf>
    <xf numFmtId="0" fontId="16" fillId="0" borderId="17" xfId="0" applyFont="1" applyBorder="1" applyAlignment="1" applyProtection="1">
      <alignment horizontal="center" vertical="center" wrapText="1"/>
    </xf>
    <xf numFmtId="0" fontId="0" fillId="5" borderId="9" xfId="0" applyFill="1" applyBorder="1" applyAlignment="1" applyProtection="1">
      <alignment horizontal="center"/>
      <protection locked="0"/>
    </xf>
    <xf numFmtId="0" fontId="0" fillId="5" borderId="5" xfId="0" applyFill="1" applyBorder="1" applyAlignment="1" applyProtection="1">
      <alignment horizontal="center"/>
      <protection locked="0"/>
    </xf>
    <xf numFmtId="0" fontId="48" fillId="4" borderId="28" xfId="0" applyFont="1" applyFill="1" applyBorder="1" applyAlignment="1" applyProtection="1"/>
    <xf numFmtId="0" fontId="0" fillId="3" borderId="0" xfId="0" applyFill="1" applyAlignment="1" applyProtection="1">
      <alignment vertical="center"/>
    </xf>
    <xf numFmtId="0" fontId="0" fillId="4" borderId="0" xfId="0" applyFill="1" applyAlignment="1" applyProtection="1">
      <alignment vertical="center"/>
    </xf>
    <xf numFmtId="0" fontId="0" fillId="0" borderId="0" xfId="0" applyAlignment="1" applyProtection="1">
      <alignment vertical="center"/>
    </xf>
    <xf numFmtId="0" fontId="4" fillId="7" borderId="1" xfId="43" applyFont="1" applyFill="1" applyBorder="1" applyProtection="1"/>
    <xf numFmtId="0" fontId="3" fillId="7" borderId="1" xfId="43" applyFont="1" applyFill="1" applyBorder="1" applyProtection="1"/>
    <xf numFmtId="0" fontId="3" fillId="8" borderId="1" xfId="3" applyFont="1" applyFill="1" applyBorder="1" applyProtection="1"/>
    <xf numFmtId="0" fontId="3" fillId="8" borderId="1" xfId="3" applyFont="1" applyFill="1" applyBorder="1" applyAlignment="1" applyProtection="1">
      <alignment horizontal="center"/>
    </xf>
    <xf numFmtId="0" fontId="4" fillId="8" borderId="1" xfId="8" applyFont="1" applyFill="1" applyBorder="1" applyProtection="1"/>
    <xf numFmtId="0" fontId="3" fillId="8" borderId="1" xfId="8" applyFont="1" applyFill="1" applyBorder="1" applyProtection="1"/>
    <xf numFmtId="164" fontId="3" fillId="8" borderId="1" xfId="3" applyNumberFormat="1" applyFont="1" applyFill="1" applyBorder="1" applyAlignment="1" applyProtection="1">
      <alignment horizontal="center"/>
    </xf>
    <xf numFmtId="0" fontId="0" fillId="3" borderId="0" xfId="0" applyFill="1" applyBorder="1" applyProtection="1"/>
    <xf numFmtId="0" fontId="9" fillId="3" borderId="0" xfId="0" applyFont="1" applyFill="1" applyBorder="1" applyProtection="1"/>
    <xf numFmtId="0" fontId="3" fillId="5" borderId="1" xfId="0" applyFont="1" applyFill="1" applyBorder="1" applyProtection="1"/>
    <xf numFmtId="0" fontId="0" fillId="8" borderId="1" xfId="0" applyFill="1" applyBorder="1" applyProtection="1"/>
    <xf numFmtId="0" fontId="6" fillId="3" borderId="0" xfId="0" applyFont="1" applyFill="1" applyBorder="1" applyProtection="1"/>
    <xf numFmtId="0" fontId="3" fillId="8" borderId="1" xfId="0" applyFont="1" applyFill="1" applyBorder="1" applyProtection="1"/>
    <xf numFmtId="0" fontId="0" fillId="8" borderId="6" xfId="0" applyFill="1" applyBorder="1" applyAlignment="1" applyProtection="1">
      <alignment horizontal="center" vertical="center"/>
    </xf>
    <xf numFmtId="0" fontId="17" fillId="4" borderId="26" xfId="0" applyFont="1" applyFill="1" applyBorder="1" applyAlignment="1" applyProtection="1">
      <alignment horizontal="left"/>
    </xf>
    <xf numFmtId="0" fontId="17" fillId="4" borderId="30" xfId="0" applyFont="1" applyFill="1" applyBorder="1" applyAlignment="1" applyProtection="1">
      <alignment horizontal="left"/>
    </xf>
    <xf numFmtId="0" fontId="0" fillId="4" borderId="0" xfId="0" applyFill="1" applyBorder="1" applyAlignment="1" applyProtection="1">
      <alignment vertical="center"/>
    </xf>
    <xf numFmtId="0" fontId="0" fillId="8" borderId="1" xfId="0" applyFill="1" applyBorder="1" applyAlignment="1" applyProtection="1">
      <alignment horizontal="center" vertical="center" wrapText="1"/>
    </xf>
    <xf numFmtId="0" fontId="0" fillId="8" borderId="1" xfId="0" applyFill="1" applyBorder="1" applyAlignment="1" applyProtection="1">
      <alignment horizontal="center" vertical="center"/>
    </xf>
    <xf numFmtId="3" fontId="0" fillId="8" borderId="15" xfId="0" applyNumberFormat="1" applyFill="1" applyBorder="1" applyAlignment="1" applyProtection="1">
      <alignment horizontal="center" vertical="center"/>
    </xf>
    <xf numFmtId="0" fontId="16" fillId="0" borderId="19" xfId="0" applyFont="1" applyBorder="1" applyAlignment="1" applyProtection="1">
      <alignment horizontal="center" vertical="center" wrapText="1"/>
    </xf>
    <xf numFmtId="0" fontId="0" fillId="3" borderId="0" xfId="0" applyFill="1" applyAlignment="1" applyProtection="1">
      <alignment horizontal="center"/>
    </xf>
    <xf numFmtId="1" fontId="0" fillId="3" borderId="0" xfId="0" applyNumberFormat="1" applyFill="1" applyProtection="1"/>
    <xf numFmtId="165" fontId="0" fillId="3" borderId="0" xfId="0" applyNumberFormat="1" applyFill="1" applyProtection="1"/>
    <xf numFmtId="0" fontId="0" fillId="4" borderId="0" xfId="0" applyFont="1" applyFill="1" applyProtection="1"/>
    <xf numFmtId="0" fontId="0" fillId="3" borderId="0" xfId="0" applyFont="1" applyFill="1" applyProtection="1"/>
    <xf numFmtId="0" fontId="0" fillId="0" borderId="0" xfId="0" applyFont="1" applyProtection="1"/>
    <xf numFmtId="0" fontId="45" fillId="4" borderId="0" xfId="0" applyFont="1" applyFill="1" applyProtection="1"/>
    <xf numFmtId="0" fontId="45" fillId="0" borderId="0" xfId="0" applyFont="1" applyProtection="1"/>
    <xf numFmtId="0" fontId="48" fillId="4" borderId="60" xfId="0" applyFont="1" applyFill="1" applyBorder="1" applyAlignment="1" applyProtection="1"/>
    <xf numFmtId="0" fontId="0" fillId="4" borderId="54" xfId="0" applyFont="1" applyFill="1" applyBorder="1" applyProtection="1"/>
    <xf numFmtId="3" fontId="7" fillId="8" borderId="19" xfId="1" applyNumberFormat="1" applyFont="1" applyFill="1" applyBorder="1" applyAlignment="1" applyProtection="1">
      <alignment horizontal="center"/>
    </xf>
    <xf numFmtId="0" fontId="4" fillId="6" borderId="2" xfId="0" applyFont="1" applyFill="1" applyBorder="1" applyAlignment="1">
      <alignment horizontal="left" vertical="center" wrapText="1"/>
    </xf>
    <xf numFmtId="0" fontId="17" fillId="4" borderId="10" xfId="0" applyFont="1" applyFill="1" applyBorder="1" applyAlignment="1" applyProtection="1"/>
    <xf numFmtId="0" fontId="17" fillId="4" borderId="26" xfId="0" applyFont="1" applyFill="1" applyBorder="1" applyAlignment="1" applyProtection="1"/>
    <xf numFmtId="0" fontId="16" fillId="4" borderId="0" xfId="0" applyFont="1" applyFill="1" applyBorder="1" applyAlignment="1" applyProtection="1">
      <alignment horizontal="left"/>
    </xf>
    <xf numFmtId="0" fontId="0" fillId="5" borderId="1" xfId="0" applyFill="1" applyBorder="1" applyAlignment="1" applyProtection="1">
      <alignment horizontal="center" vertical="center"/>
      <protection locked="0"/>
    </xf>
    <xf numFmtId="3" fontId="7" fillId="8" borderId="1" xfId="11" applyNumberFormat="1" applyFont="1" applyFill="1" applyBorder="1" applyAlignment="1" applyProtection="1">
      <alignment horizontal="center" vertical="center"/>
    </xf>
    <xf numFmtId="0" fontId="4" fillId="7" borderId="1" xfId="0" applyFont="1" applyFill="1" applyBorder="1" applyProtection="1"/>
    <xf numFmtId="0" fontId="3" fillId="7" borderId="1" xfId="0" applyFont="1" applyFill="1" applyBorder="1" applyProtection="1"/>
    <xf numFmtId="0" fontId="0" fillId="3" borderId="0" xfId="0" applyFill="1" applyBorder="1" applyAlignment="1" applyProtection="1">
      <alignment vertical="center"/>
    </xf>
    <xf numFmtId="0" fontId="9" fillId="4" borderId="0" xfId="0" applyFont="1" applyFill="1" applyBorder="1" applyProtection="1"/>
    <xf numFmtId="0" fontId="20" fillId="4" borderId="22" xfId="0" applyFont="1" applyFill="1" applyBorder="1" applyAlignment="1" applyProtection="1"/>
    <xf numFmtId="0" fontId="0" fillId="8" borderId="11" xfId="0" applyFill="1" applyBorder="1" applyAlignment="1" applyProtection="1">
      <alignment horizontal="center" wrapText="1"/>
    </xf>
    <xf numFmtId="0" fontId="0" fillId="8" borderId="12" xfId="0" applyFill="1" applyBorder="1" applyAlignment="1" applyProtection="1">
      <alignment horizontal="center" wrapText="1"/>
    </xf>
    <xf numFmtId="0" fontId="0" fillId="8" borderId="47" xfId="0" applyFill="1" applyBorder="1" applyAlignment="1" applyProtection="1">
      <alignment horizontal="center" wrapText="1"/>
    </xf>
    <xf numFmtId="0" fontId="0" fillId="8" borderId="13" xfId="0" applyFill="1" applyBorder="1" applyAlignment="1" applyProtection="1">
      <alignment horizontal="center" wrapText="1"/>
    </xf>
    <xf numFmtId="0" fontId="0" fillId="8" borderId="9" xfId="0" applyFill="1" applyBorder="1" applyAlignment="1" applyProtection="1">
      <alignment horizontal="left" vertical="center" wrapText="1"/>
    </xf>
    <xf numFmtId="2" fontId="0" fillId="8" borderId="1" xfId="0" applyNumberFormat="1" applyFill="1" applyBorder="1" applyAlignment="1" applyProtection="1">
      <alignment horizontal="center" vertical="center" wrapText="1"/>
    </xf>
    <xf numFmtId="2" fontId="0" fillId="8" borderId="16" xfId="0" applyNumberFormat="1" applyFill="1" applyBorder="1" applyAlignment="1" applyProtection="1">
      <alignment horizontal="center" vertical="center" wrapText="1"/>
    </xf>
    <xf numFmtId="0" fontId="0" fillId="8" borderId="3" xfId="0" applyFill="1" applyBorder="1" applyAlignment="1" applyProtection="1">
      <alignment horizontal="left" vertical="center" wrapText="1"/>
    </xf>
    <xf numFmtId="0" fontId="0" fillId="8" borderId="18" xfId="0" applyFill="1" applyBorder="1" applyAlignment="1" applyProtection="1">
      <alignment horizontal="left" vertical="center" wrapText="1"/>
    </xf>
    <xf numFmtId="2" fontId="0" fillId="8" borderId="38" xfId="0" applyNumberFormat="1" applyFill="1" applyBorder="1" applyAlignment="1" applyProtection="1">
      <alignment horizontal="center" vertical="center" wrapText="1"/>
    </xf>
    <xf numFmtId="0" fontId="0" fillId="8" borderId="19" xfId="0" applyFill="1" applyBorder="1" applyAlignment="1" applyProtection="1">
      <alignment horizontal="left" vertical="center" wrapText="1"/>
    </xf>
    <xf numFmtId="0" fontId="0" fillId="3" borderId="0" xfId="0" applyFill="1" applyBorder="1" applyAlignment="1" applyProtection="1"/>
    <xf numFmtId="0" fontId="16" fillId="0" borderId="40" xfId="0" applyFont="1" applyBorder="1" applyAlignment="1" applyProtection="1">
      <alignment horizontal="center" vertical="center" wrapText="1"/>
    </xf>
    <xf numFmtId="0" fontId="16" fillId="0" borderId="41" xfId="0" applyFont="1" applyBorder="1" applyAlignment="1" applyProtection="1">
      <alignment horizontal="center" vertical="center" wrapText="1"/>
    </xf>
    <xf numFmtId="0" fontId="16" fillId="0" borderId="42" xfId="0" applyFont="1" applyBorder="1" applyAlignment="1" applyProtection="1">
      <alignment horizontal="center" vertical="center" wrapText="1"/>
    </xf>
    <xf numFmtId="0" fontId="16" fillId="0" borderId="43" xfId="0" applyFont="1" applyBorder="1" applyAlignment="1" applyProtection="1">
      <alignment horizontal="center" vertical="center" wrapText="1"/>
    </xf>
    <xf numFmtId="0" fontId="0" fillId="8" borderId="1" xfId="0" applyFill="1" applyBorder="1" applyAlignment="1" applyProtection="1">
      <alignment horizontal="left" vertical="top" wrapText="1"/>
    </xf>
    <xf numFmtId="0" fontId="0" fillId="8" borderId="1" xfId="0" applyFont="1" applyFill="1" applyBorder="1" applyAlignment="1" applyProtection="1">
      <alignment horizontal="center" vertical="center"/>
    </xf>
    <xf numFmtId="2" fontId="0" fillId="8" borderId="16" xfId="0" applyNumberFormat="1" applyFill="1" applyBorder="1" applyAlignment="1" applyProtection="1">
      <alignment horizontal="center" vertical="center"/>
    </xf>
    <xf numFmtId="0" fontId="0" fillId="8" borderId="44" xfId="0" applyFont="1" applyFill="1" applyBorder="1" applyAlignment="1" applyProtection="1">
      <alignment horizontal="center" vertical="center"/>
    </xf>
    <xf numFmtId="0" fontId="0" fillId="8" borderId="9" xfId="0" applyFont="1" applyFill="1" applyBorder="1" applyAlignment="1" applyProtection="1">
      <alignment horizontal="left" vertical="center" wrapText="1"/>
    </xf>
    <xf numFmtId="2" fontId="0" fillId="8" borderId="7" xfId="0" applyNumberFormat="1" applyFill="1" applyBorder="1" applyAlignment="1" applyProtection="1">
      <alignment horizontal="center" vertical="center"/>
    </xf>
    <xf numFmtId="0" fontId="0" fillId="8" borderId="59" xfId="0" applyFont="1" applyFill="1" applyBorder="1" applyAlignment="1" applyProtection="1">
      <alignment horizontal="center" vertical="center"/>
    </xf>
    <xf numFmtId="2" fontId="0" fillId="8" borderId="2" xfId="0" applyNumberFormat="1" applyFill="1" applyBorder="1" applyAlignment="1" applyProtection="1">
      <alignment horizontal="center" vertical="center" wrapText="1"/>
    </xf>
    <xf numFmtId="169" fontId="0" fillId="3" borderId="0" xfId="0" applyNumberFormat="1" applyFill="1" applyProtection="1"/>
    <xf numFmtId="0" fontId="0" fillId="3" borderId="21" xfId="0" applyFont="1" applyFill="1" applyBorder="1" applyAlignment="1" applyProtection="1"/>
    <xf numFmtId="0" fontId="0" fillId="3" borderId="31" xfId="0" applyFont="1" applyFill="1" applyBorder="1" applyAlignment="1" applyProtection="1"/>
    <xf numFmtId="0" fontId="0" fillId="3" borderId="24" xfId="0" applyFont="1" applyFill="1" applyBorder="1" applyAlignment="1" applyProtection="1"/>
    <xf numFmtId="0" fontId="0" fillId="3" borderId="20" xfId="0" applyFont="1" applyFill="1" applyBorder="1" applyAlignment="1" applyProtection="1"/>
    <xf numFmtId="0" fontId="0" fillId="3" borderId="20" xfId="0" applyFont="1" applyFill="1" applyBorder="1" applyAlignment="1" applyProtection="1">
      <alignment horizontal="left"/>
    </xf>
    <xf numFmtId="170" fontId="1" fillId="8" borderId="3" xfId="11" applyNumberFormat="1" applyFont="1" applyFill="1" applyBorder="1" applyAlignment="1" applyProtection="1">
      <alignment horizontal="center" vertical="center"/>
    </xf>
    <xf numFmtId="7" fontId="1" fillId="3" borderId="0" xfId="12" applyNumberFormat="1" applyFont="1" applyFill="1" applyAlignment="1" applyProtection="1">
      <alignment horizontal="right" vertical="center"/>
    </xf>
    <xf numFmtId="0" fontId="16" fillId="0" borderId="38" xfId="0" applyFont="1" applyBorder="1" applyAlignment="1" applyProtection="1">
      <alignment horizontal="center" vertical="center" wrapText="1"/>
    </xf>
    <xf numFmtId="0" fontId="16" fillId="4" borderId="2" xfId="0" applyFont="1" applyFill="1" applyBorder="1" applyAlignment="1" applyProtection="1">
      <alignment horizontal="center" vertical="center" wrapText="1"/>
    </xf>
    <xf numFmtId="0" fontId="16" fillId="4" borderId="19" xfId="0" applyFont="1" applyFill="1" applyBorder="1" applyAlignment="1" applyProtection="1">
      <alignment horizontal="center" vertical="center" wrapText="1"/>
    </xf>
    <xf numFmtId="3" fontId="7" fillId="5" borderId="3" xfId="11" applyNumberFormat="1" applyFont="1" applyFill="1" applyBorder="1" applyAlignment="1" applyProtection="1">
      <alignment horizontal="center" vertical="center"/>
      <protection locked="0"/>
    </xf>
    <xf numFmtId="171" fontId="1" fillId="5" borderId="3" xfId="12" applyNumberFormat="1" applyFont="1" applyFill="1" applyBorder="1" applyAlignment="1" applyProtection="1">
      <alignment horizontal="center" vertical="center"/>
      <protection locked="0"/>
    </xf>
    <xf numFmtId="0" fontId="4" fillId="7" borderId="1" xfId="4" applyFont="1" applyFill="1" applyBorder="1" applyProtection="1"/>
    <xf numFmtId="0" fontId="4" fillId="7" borderId="1" xfId="4" applyFont="1" applyFill="1" applyBorder="1" applyAlignment="1" applyProtection="1">
      <alignment horizontal="center"/>
    </xf>
    <xf numFmtId="0" fontId="3" fillId="7" borderId="1" xfId="4" applyFont="1" applyFill="1" applyBorder="1" applyProtection="1"/>
    <xf numFmtId="0" fontId="49" fillId="0" borderId="0" xfId="91" applyBorder="1" applyProtection="1"/>
    <xf numFmtId="0" fontId="3" fillId="0" borderId="33" xfId="91" applyFont="1" applyBorder="1" applyProtection="1"/>
    <xf numFmtId="0" fontId="3" fillId="0" borderId="0" xfId="91" applyFont="1" applyBorder="1" applyProtection="1"/>
    <xf numFmtId="0" fontId="49" fillId="0" borderId="0" xfId="91" applyBorder="1" applyProtection="1"/>
    <xf numFmtId="0" fontId="3" fillId="0" borderId="1" xfId="2" applyFont="1" applyFill="1" applyBorder="1" applyAlignment="1" applyProtection="1">
      <alignment horizontal="center"/>
    </xf>
    <xf numFmtId="0" fontId="3" fillId="0" borderId="1" xfId="2" applyFont="1" applyFill="1" applyBorder="1" applyAlignment="1" applyProtection="1">
      <alignment horizontal="left"/>
    </xf>
    <xf numFmtId="0" fontId="3" fillId="0" borderId="1" xfId="2" applyFont="1" applyFill="1" applyBorder="1" applyAlignment="1" applyProtection="1">
      <alignment horizontal="center" shrinkToFit="1"/>
    </xf>
    <xf numFmtId="0" fontId="3" fillId="0" borderId="16" xfId="2" applyFont="1" applyFill="1" applyBorder="1" applyAlignment="1" applyProtection="1">
      <alignment horizontal="center"/>
    </xf>
    <xf numFmtId="0" fontId="3" fillId="0" borderId="33" xfId="91" applyFont="1" applyBorder="1" applyProtection="1"/>
    <xf numFmtId="0" fontId="3" fillId="0" borderId="0" xfId="91" applyFont="1" applyBorder="1" applyProtection="1"/>
    <xf numFmtId="0" fontId="13" fillId="0" borderId="1" xfId="2" applyFont="1" applyFill="1" applyBorder="1" applyAlignment="1" applyProtection="1">
      <alignment horizontal="left"/>
    </xf>
    <xf numFmtId="0" fontId="3" fillId="0" borderId="1" xfId="2" applyFont="1" applyFill="1" applyBorder="1" applyAlignment="1" applyProtection="1">
      <alignment horizontal="center"/>
    </xf>
    <xf numFmtId="0" fontId="3" fillId="0" borderId="1" xfId="94" applyFont="1" applyFill="1" applyBorder="1" applyAlignment="1" applyProtection="1">
      <alignment horizontal="center"/>
    </xf>
    <xf numFmtId="0" fontId="3" fillId="0" borderId="1" xfId="95" applyFont="1" applyFill="1" applyBorder="1" applyAlignment="1" applyProtection="1">
      <alignment horizontal="center"/>
    </xf>
    <xf numFmtId="0" fontId="3" fillId="0" borderId="1" xfId="93" applyFont="1" applyFill="1" applyBorder="1" applyAlignment="1" applyProtection="1">
      <alignment horizontal="left"/>
    </xf>
    <xf numFmtId="0" fontId="3" fillId="0" borderId="1" xfId="2" applyFont="1" applyFill="1" applyBorder="1" applyAlignment="1" applyProtection="1">
      <alignment horizontal="center"/>
    </xf>
    <xf numFmtId="0" fontId="3" fillId="0" borderId="1" xfId="2" applyFont="1" applyFill="1" applyBorder="1" applyAlignment="1" applyProtection="1">
      <alignment horizontal="left"/>
    </xf>
    <xf numFmtId="0" fontId="3" fillId="0" borderId="1" xfId="2" applyFont="1" applyFill="1" applyBorder="1" applyAlignment="1" applyProtection="1">
      <alignment horizontal="center" shrinkToFit="1"/>
    </xf>
    <xf numFmtId="0" fontId="3" fillId="0" borderId="16" xfId="2" applyFont="1" applyFill="1" applyBorder="1" applyAlignment="1" applyProtection="1">
      <alignment horizontal="center"/>
    </xf>
    <xf numFmtId="0" fontId="3" fillId="0" borderId="1" xfId="93" applyFont="1" applyFill="1" applyBorder="1" applyAlignment="1" applyProtection="1">
      <alignment horizontal="center"/>
    </xf>
    <xf numFmtId="0" fontId="3" fillId="0" borderId="1" xfId="93" applyFont="1" applyFill="1" applyBorder="1" applyAlignment="1" applyProtection="1">
      <alignment horizontal="center" shrinkToFit="1"/>
    </xf>
    <xf numFmtId="0" fontId="50" fillId="0" borderId="1" xfId="93" applyFont="1" applyFill="1" applyBorder="1" applyAlignment="1" applyProtection="1">
      <alignment horizontal="center" shrinkToFit="1"/>
    </xf>
    <xf numFmtId="0" fontId="3" fillId="0" borderId="1" xfId="93" applyFont="1" applyFill="1" applyBorder="1" applyAlignment="1" applyProtection="1">
      <alignment horizontal="center"/>
    </xf>
    <xf numFmtId="0" fontId="3" fillId="0" borderId="1" xfId="93" applyFont="1" applyFill="1" applyBorder="1" applyAlignment="1" applyProtection="1">
      <alignment horizontal="left"/>
    </xf>
    <xf numFmtId="0" fontId="3" fillId="0" borderId="1" xfId="93" applyFont="1" applyFill="1" applyBorder="1" applyAlignment="1" applyProtection="1">
      <alignment horizontal="center" shrinkToFit="1"/>
    </xf>
    <xf numFmtId="0" fontId="3" fillId="0" borderId="2" xfId="93" applyFont="1" applyFill="1" applyBorder="1" applyAlignment="1" applyProtection="1">
      <alignment horizontal="center"/>
    </xf>
    <xf numFmtId="0" fontId="3" fillId="0" borderId="16" xfId="93" applyFont="1" applyFill="1" applyBorder="1" applyAlignment="1" applyProtection="1">
      <alignment horizontal="center"/>
    </xf>
    <xf numFmtId="0" fontId="32" fillId="4" borderId="0" xfId="46" applyFont="1" applyFill="1"/>
    <xf numFmtId="0" fontId="32" fillId="4" borderId="0" xfId="46" applyFont="1" applyFill="1" applyAlignment="1">
      <alignment horizontal="right"/>
    </xf>
    <xf numFmtId="0" fontId="32" fillId="4" borderId="0" xfId="0" applyFont="1" applyFill="1" applyAlignment="1">
      <alignment horizontal="left" vertical="center" wrapText="1" indent="1"/>
    </xf>
    <xf numFmtId="0" fontId="0" fillId="4" borderId="0" xfId="0" applyFill="1" applyAlignment="1">
      <alignment horizontal="left" vertical="center" wrapText="1" indent="1"/>
    </xf>
    <xf numFmtId="0" fontId="32" fillId="4" borderId="0" xfId="0" applyFont="1" applyFill="1" applyAlignment="1">
      <alignment horizontal="left" vertical="center" wrapText="1" indent="3"/>
    </xf>
    <xf numFmtId="0" fontId="3" fillId="4" borderId="0" xfId="0" applyFont="1" applyFill="1" applyAlignment="1" applyProtection="1">
      <alignment horizontal="left" vertical="top" wrapText="1" indent="1"/>
    </xf>
    <xf numFmtId="0" fontId="3" fillId="4" borderId="0" xfId="9" applyFont="1" applyFill="1" applyBorder="1" applyAlignment="1" applyProtection="1">
      <alignment horizontal="center"/>
      <protection locked="0"/>
    </xf>
    <xf numFmtId="0" fontId="3" fillId="4" borderId="0" xfId="0" applyFont="1" applyFill="1" applyAlignment="1" applyProtection="1">
      <alignment horizontal="left" wrapText="1" indent="2"/>
    </xf>
    <xf numFmtId="0" fontId="3" fillId="4" borderId="0" xfId="0" applyFont="1" applyFill="1" applyAlignment="1" applyProtection="1">
      <alignment horizontal="left" vertical="top" wrapText="1" indent="2"/>
    </xf>
    <xf numFmtId="0" fontId="21" fillId="4" borderId="0" xfId="0" applyFont="1" applyFill="1" applyAlignment="1" applyProtection="1">
      <alignment horizontal="center"/>
    </xf>
    <xf numFmtId="0" fontId="22" fillId="4" borderId="0" xfId="0" applyFont="1" applyFill="1" applyAlignment="1" applyProtection="1">
      <alignment horizontal="center"/>
    </xf>
    <xf numFmtId="0" fontId="0" fillId="0" borderId="1" xfId="0" applyBorder="1" applyAlignment="1">
      <alignment horizontal="left" vertical="center" wrapText="1"/>
    </xf>
    <xf numFmtId="0" fontId="4" fillId="6" borderId="1" xfId="0" applyFont="1" applyFill="1" applyBorder="1" applyAlignment="1">
      <alignment horizontal="left" vertical="center" wrapText="1"/>
    </xf>
    <xf numFmtId="0" fontId="4" fillId="6" borderId="55" xfId="0" applyFont="1" applyFill="1" applyBorder="1" applyAlignment="1">
      <alignment horizontal="left" vertical="center" wrapText="1"/>
    </xf>
    <xf numFmtId="0" fontId="4" fillId="6" borderId="2" xfId="0" applyFont="1" applyFill="1" applyBorder="1" applyAlignment="1">
      <alignment horizontal="left" vertical="center" wrapText="1"/>
    </xf>
    <xf numFmtId="0" fontId="4" fillId="4" borderId="51" xfId="0" applyFont="1" applyFill="1" applyBorder="1" applyAlignment="1">
      <alignment horizontal="center" vertical="center"/>
    </xf>
    <xf numFmtId="0" fontId="4" fillId="4" borderId="51" xfId="0" applyFont="1" applyFill="1" applyBorder="1" applyAlignment="1" applyProtection="1">
      <alignment horizontal="center" vertical="center"/>
    </xf>
    <xf numFmtId="0" fontId="0" fillId="0" borderId="55" xfId="0" applyBorder="1" applyAlignment="1">
      <alignment horizontal="left" vertical="center" wrapText="1"/>
    </xf>
    <xf numFmtId="0" fontId="0" fillId="0" borderId="39" xfId="0" applyBorder="1" applyAlignment="1">
      <alignment horizontal="left" vertical="center" wrapText="1"/>
    </xf>
    <xf numFmtId="0" fontId="0" fillId="0" borderId="2" xfId="0" applyBorder="1" applyAlignment="1">
      <alignment horizontal="left" vertical="center" wrapText="1"/>
    </xf>
    <xf numFmtId="0" fontId="4" fillId="4" borderId="0" xfId="0" applyFont="1" applyFill="1" applyBorder="1" applyAlignment="1">
      <alignment horizontal="center" vertical="center" wrapText="1"/>
    </xf>
    <xf numFmtId="0" fontId="4" fillId="4" borderId="0" xfId="0" applyFont="1" applyFill="1" applyBorder="1" applyAlignment="1">
      <alignment horizontal="center" vertical="center"/>
    </xf>
    <xf numFmtId="0" fontId="4" fillId="6" borderId="39" xfId="0" applyFont="1" applyFill="1" applyBorder="1" applyAlignment="1">
      <alignment horizontal="left" vertical="center" wrapText="1"/>
    </xf>
    <xf numFmtId="0" fontId="21" fillId="4" borderId="0" xfId="0" applyFont="1" applyFill="1" applyBorder="1" applyAlignment="1" applyProtection="1">
      <alignment horizontal="center" vertical="center"/>
    </xf>
    <xf numFmtId="0" fontId="22" fillId="4" borderId="0" xfId="0" applyFont="1" applyFill="1" applyBorder="1" applyAlignment="1" applyProtection="1">
      <alignment horizontal="center" vertical="center"/>
    </xf>
    <xf numFmtId="0" fontId="0" fillId="0" borderId="55" xfId="0" applyBorder="1" applyAlignment="1">
      <alignment horizontal="left" vertical="top" wrapText="1"/>
    </xf>
    <xf numFmtId="0" fontId="0" fillId="0" borderId="39" xfId="0" applyBorder="1" applyAlignment="1">
      <alignment horizontal="left" vertical="top" wrapText="1"/>
    </xf>
    <xf numFmtId="0" fontId="0" fillId="0" borderId="2" xfId="0" applyBorder="1" applyAlignment="1">
      <alignment horizontal="left" vertical="top" wrapText="1"/>
    </xf>
    <xf numFmtId="0" fontId="6" fillId="0" borderId="24" xfId="0" applyFont="1" applyBorder="1" applyAlignment="1" applyProtection="1">
      <alignment horizontal="left" vertical="center"/>
    </xf>
    <xf numFmtId="0" fontId="6" fillId="0" borderId="27" xfId="0" applyFont="1" applyBorder="1" applyAlignment="1" applyProtection="1">
      <alignment horizontal="left" vertical="center"/>
    </xf>
    <xf numFmtId="0" fontId="0" fillId="5" borderId="16" xfId="0" applyFill="1" applyBorder="1" applyAlignment="1" applyProtection="1">
      <alignment horizontal="center" vertical="center"/>
      <protection locked="0"/>
    </xf>
    <xf numFmtId="0" fontId="0" fillId="5" borderId="25" xfId="0" applyFill="1" applyBorder="1" applyAlignment="1" applyProtection="1">
      <alignment horizontal="center" vertical="center"/>
      <protection locked="0"/>
    </xf>
    <xf numFmtId="168" fontId="0" fillId="5" borderId="16" xfId="0" applyNumberFormat="1" applyFill="1" applyBorder="1" applyAlignment="1" applyProtection="1">
      <alignment horizontal="center" vertical="center"/>
      <protection locked="0"/>
    </xf>
    <xf numFmtId="168" fontId="0" fillId="5" borderId="25" xfId="0" applyNumberFormat="1" applyFill="1" applyBorder="1" applyAlignment="1" applyProtection="1">
      <alignment horizontal="center" vertical="center"/>
      <protection locked="0"/>
    </xf>
    <xf numFmtId="0" fontId="6" fillId="0" borderId="20" xfId="0" applyFont="1" applyBorder="1" applyAlignment="1" applyProtection="1">
      <alignment horizontal="left" vertical="center"/>
    </xf>
    <xf numFmtId="14" fontId="0" fillId="5" borderId="16" xfId="0" applyNumberFormat="1" applyFill="1" applyBorder="1" applyAlignment="1" applyProtection="1">
      <alignment horizontal="center" vertical="center"/>
      <protection locked="0"/>
    </xf>
    <xf numFmtId="0" fontId="16" fillId="4" borderId="0" xfId="0" applyFont="1" applyFill="1" applyBorder="1" applyAlignment="1" applyProtection="1">
      <alignment horizontal="left"/>
    </xf>
    <xf numFmtId="0" fontId="17" fillId="0" borderId="11" xfId="0" applyFont="1" applyFill="1" applyBorder="1" applyAlignment="1" applyProtection="1"/>
    <xf numFmtId="0" fontId="17" fillId="0" borderId="12" xfId="0" applyFont="1" applyFill="1" applyBorder="1" applyAlignment="1" applyProtection="1"/>
    <xf numFmtId="0" fontId="17" fillId="0" borderId="13" xfId="0" applyFont="1" applyFill="1" applyBorder="1" applyAlignment="1" applyProtection="1"/>
    <xf numFmtId="0" fontId="17" fillId="0" borderId="10" xfId="0" applyFont="1" applyFill="1" applyBorder="1" applyAlignment="1" applyProtection="1"/>
    <xf numFmtId="0" fontId="17" fillId="0" borderId="26" xfId="0" applyFont="1" applyFill="1" applyBorder="1" applyAlignment="1" applyProtection="1"/>
    <xf numFmtId="0" fontId="17" fillId="0" borderId="30" xfId="0" applyFont="1" applyFill="1" applyBorder="1" applyAlignment="1" applyProtection="1"/>
    <xf numFmtId="0" fontId="18" fillId="0" borderId="35" xfId="0" applyFont="1" applyFill="1" applyBorder="1" applyAlignment="1" applyProtection="1">
      <alignment horizontal="left"/>
    </xf>
    <xf numFmtId="0" fontId="18" fillId="0" borderId="22" xfId="0" applyFont="1" applyFill="1" applyBorder="1" applyAlignment="1" applyProtection="1">
      <alignment horizontal="left"/>
    </xf>
    <xf numFmtId="0" fontId="18" fillId="0" borderId="36" xfId="0" applyFont="1" applyFill="1" applyBorder="1" applyAlignment="1" applyProtection="1">
      <alignment horizontal="left"/>
    </xf>
    <xf numFmtId="0" fontId="17" fillId="0" borderId="10" xfId="0" applyFont="1" applyFill="1" applyBorder="1" applyAlignment="1" applyProtection="1">
      <alignment horizontal="left"/>
    </xf>
    <xf numFmtId="0" fontId="17" fillId="0" borderId="26" xfId="0" applyFont="1" applyFill="1" applyBorder="1" applyAlignment="1" applyProtection="1">
      <alignment horizontal="left"/>
    </xf>
    <xf numFmtId="0" fontId="17" fillId="0" borderId="30" xfId="0" applyFont="1" applyFill="1" applyBorder="1" applyAlignment="1" applyProtection="1">
      <alignment horizontal="left"/>
    </xf>
    <xf numFmtId="0" fontId="29" fillId="0" borderId="10" xfId="0" applyFont="1" applyFill="1" applyBorder="1" applyAlignment="1" applyProtection="1">
      <alignment horizontal="left"/>
    </xf>
    <xf numFmtId="0" fontId="29" fillId="0" borderId="58" xfId="0" applyFont="1" applyFill="1" applyBorder="1" applyAlignment="1" applyProtection="1">
      <alignment horizontal="left"/>
    </xf>
    <xf numFmtId="0" fontId="17" fillId="4" borderId="10" xfId="0" applyFont="1" applyFill="1" applyBorder="1" applyAlignment="1" applyProtection="1"/>
    <xf numFmtId="0" fontId="17" fillId="4" borderId="26" xfId="0" applyFont="1" applyFill="1" applyBorder="1" applyAlignment="1" applyProtection="1"/>
    <xf numFmtId="0" fontId="17" fillId="4" borderId="30" xfId="0" applyFont="1" applyFill="1" applyBorder="1" applyAlignment="1" applyProtection="1"/>
    <xf numFmtId="0" fontId="6" fillId="0" borderId="28" xfId="0" applyFont="1" applyBorder="1" applyAlignment="1" applyProtection="1">
      <alignment horizontal="left" vertical="center"/>
    </xf>
    <xf numFmtId="0" fontId="6" fillId="0" borderId="29" xfId="0" applyFont="1" applyBorder="1" applyAlignment="1" applyProtection="1">
      <alignment horizontal="left" vertical="center"/>
    </xf>
    <xf numFmtId="3" fontId="7" fillId="8" borderId="16" xfId="1" applyNumberFormat="1" applyFont="1" applyFill="1" applyBorder="1" applyAlignment="1" applyProtection="1">
      <alignment horizontal="center"/>
    </xf>
    <xf numFmtId="3" fontId="7" fillId="8" borderId="25" xfId="1" applyNumberFormat="1" applyFont="1" applyFill="1" applyBorder="1" applyAlignment="1" applyProtection="1">
      <alignment horizontal="center"/>
    </xf>
    <xf numFmtId="2" fontId="7" fillId="8" borderId="7" xfId="1" applyNumberFormat="1" applyFont="1" applyFill="1" applyBorder="1" applyAlignment="1" applyProtection="1">
      <alignment horizontal="center"/>
    </xf>
    <xf numFmtId="2" fontId="7" fillId="8" borderId="56" xfId="1" applyNumberFormat="1" applyFont="1" applyFill="1" applyBorder="1" applyAlignment="1" applyProtection="1">
      <alignment horizontal="center"/>
    </xf>
    <xf numFmtId="0" fontId="39" fillId="0" borderId="10" xfId="0" applyFont="1" applyFill="1" applyBorder="1" applyAlignment="1" applyProtection="1">
      <alignment horizontal="center" vertical="center"/>
    </xf>
    <xf numFmtId="0" fontId="39" fillId="0" borderId="26" xfId="0" applyFont="1" applyFill="1" applyBorder="1" applyAlignment="1" applyProtection="1">
      <alignment horizontal="center" vertical="center"/>
    </xf>
    <xf numFmtId="0" fontId="39" fillId="0" borderId="30" xfId="0" applyFont="1" applyFill="1" applyBorder="1" applyAlignment="1" applyProtection="1">
      <alignment horizontal="center" vertical="center"/>
    </xf>
    <xf numFmtId="0" fontId="17" fillId="0" borderId="10" xfId="0" applyFont="1" applyFill="1" applyBorder="1" applyAlignment="1" applyProtection="1">
      <alignment horizontal="left" vertical="center"/>
    </xf>
    <xf numFmtId="0" fontId="17" fillId="0" borderId="26" xfId="0" applyFont="1" applyFill="1" applyBorder="1" applyAlignment="1" applyProtection="1">
      <alignment horizontal="left" vertical="center"/>
    </xf>
    <xf numFmtId="0" fontId="17" fillId="0" borderId="30" xfId="0" applyFont="1" applyFill="1" applyBorder="1" applyAlignment="1" applyProtection="1">
      <alignment horizontal="left" vertical="center"/>
    </xf>
    <xf numFmtId="0" fontId="6" fillId="0" borderId="60" xfId="0" applyFont="1" applyBorder="1" applyAlignment="1" applyProtection="1">
      <alignment horizontal="left" vertical="center"/>
    </xf>
    <xf numFmtId="0" fontId="6" fillId="0" borderId="54" xfId="0" applyFont="1" applyBorder="1" applyAlignment="1" applyProtection="1">
      <alignment horizontal="left" vertical="center"/>
    </xf>
    <xf numFmtId="0" fontId="0" fillId="5" borderId="38" xfId="0" applyFill="1" applyBorder="1" applyAlignment="1" applyProtection="1">
      <alignment horizontal="center" vertical="center"/>
      <protection locked="0"/>
    </xf>
    <xf numFmtId="0" fontId="0" fillId="5" borderId="61" xfId="0" applyFill="1" applyBorder="1" applyAlignment="1" applyProtection="1">
      <alignment horizontal="center" vertical="center"/>
      <protection locked="0"/>
    </xf>
    <xf numFmtId="0" fontId="4" fillId="0" borderId="51" xfId="0" applyFont="1" applyFill="1" applyBorder="1" applyAlignment="1" applyProtection="1">
      <alignment horizontal="left"/>
    </xf>
    <xf numFmtId="0" fontId="17" fillId="4" borderId="10" xfId="0" applyFont="1" applyFill="1" applyBorder="1" applyAlignment="1" applyProtection="1">
      <alignment horizontal="center"/>
    </xf>
    <xf numFmtId="0" fontId="17" fillId="4" borderId="26" xfId="0" applyFont="1" applyFill="1" applyBorder="1" applyAlignment="1" applyProtection="1">
      <alignment horizontal="center"/>
    </xf>
    <xf numFmtId="0" fontId="17" fillId="4" borderId="30" xfId="0" applyFont="1" applyFill="1" applyBorder="1" applyAlignment="1" applyProtection="1">
      <alignment horizontal="center"/>
    </xf>
    <xf numFmtId="0" fontId="6" fillId="0" borderId="9" xfId="0" applyFont="1" applyBorder="1" applyAlignment="1" applyProtection="1">
      <alignment horizontal="left" vertical="center"/>
    </xf>
    <xf numFmtId="0" fontId="6" fillId="0" borderId="1" xfId="0" applyFont="1" applyBorder="1" applyAlignment="1" applyProtection="1">
      <alignment horizontal="left" vertical="center"/>
    </xf>
    <xf numFmtId="168" fontId="0" fillId="5" borderId="1" xfId="0" applyNumberFormat="1" applyFill="1" applyBorder="1" applyAlignment="1" applyProtection="1">
      <alignment horizontal="center" vertical="center"/>
      <protection locked="0"/>
    </xf>
    <xf numFmtId="168" fontId="0" fillId="5" borderId="3" xfId="0" applyNumberFormat="1" applyFill="1" applyBorder="1" applyAlignment="1" applyProtection="1">
      <alignment horizontal="center" vertical="center"/>
      <protection locked="0"/>
    </xf>
    <xf numFmtId="0" fontId="0" fillId="5" borderId="1" xfId="0" applyFill="1" applyBorder="1" applyAlignment="1" applyProtection="1">
      <alignment horizontal="center" vertical="center"/>
      <protection locked="0"/>
    </xf>
    <xf numFmtId="0" fontId="0" fillId="5" borderId="3" xfId="0" applyFill="1" applyBorder="1" applyAlignment="1" applyProtection="1">
      <alignment horizontal="center" vertical="center"/>
      <protection locked="0"/>
    </xf>
    <xf numFmtId="0" fontId="18" fillId="4" borderId="10" xfId="0" applyFont="1" applyFill="1" applyBorder="1" applyAlignment="1" applyProtection="1">
      <alignment horizontal="left"/>
    </xf>
    <xf numFmtId="0" fontId="18" fillId="4" borderId="26" xfId="0" applyFont="1" applyFill="1" applyBorder="1" applyAlignment="1" applyProtection="1">
      <alignment horizontal="left"/>
    </xf>
    <xf numFmtId="0" fontId="18" fillId="4" borderId="30" xfId="0" applyFont="1" applyFill="1" applyBorder="1" applyAlignment="1" applyProtection="1">
      <alignment horizontal="left"/>
    </xf>
    <xf numFmtId="49" fontId="0" fillId="5" borderId="1" xfId="0" applyNumberFormat="1" applyFill="1" applyBorder="1" applyAlignment="1" applyProtection="1">
      <alignment horizontal="center" vertical="center"/>
      <protection locked="0"/>
    </xf>
    <xf numFmtId="49" fontId="0" fillId="5" borderId="3" xfId="0" applyNumberFormat="1" applyFill="1" applyBorder="1" applyAlignment="1" applyProtection="1">
      <alignment horizontal="center" vertical="center"/>
      <protection locked="0"/>
    </xf>
    <xf numFmtId="0" fontId="29" fillId="4" borderId="28" xfId="0" applyFont="1" applyFill="1" applyBorder="1" applyAlignment="1" applyProtection="1">
      <alignment horizontal="left"/>
    </xf>
    <xf numFmtId="0" fontId="29" fillId="4" borderId="29" xfId="0" applyFont="1" applyFill="1" applyBorder="1" applyAlignment="1" applyProtection="1">
      <alignment horizontal="left"/>
    </xf>
    <xf numFmtId="0" fontId="17" fillId="4" borderId="10" xfId="0" applyFont="1" applyFill="1" applyBorder="1" applyAlignment="1" applyProtection="1">
      <alignment horizontal="left"/>
    </xf>
    <xf numFmtId="0" fontId="17" fillId="4" borderId="26" xfId="0" applyFont="1" applyFill="1" applyBorder="1" applyAlignment="1" applyProtection="1">
      <alignment horizontal="left"/>
    </xf>
    <xf numFmtId="0" fontId="17" fillId="4" borderId="30" xfId="0" applyFont="1" applyFill="1" applyBorder="1" applyAlignment="1" applyProtection="1">
      <alignment horizontal="left"/>
    </xf>
    <xf numFmtId="0" fontId="6" fillId="0" borderId="5" xfId="0" applyFont="1" applyBorder="1" applyAlignment="1" applyProtection="1">
      <alignment horizontal="left" vertical="center"/>
    </xf>
    <xf numFmtId="0" fontId="6" fillId="0" borderId="6" xfId="0" applyFont="1" applyBorder="1" applyAlignment="1" applyProtection="1">
      <alignment horizontal="left" vertical="center"/>
    </xf>
    <xf numFmtId="168" fontId="0" fillId="5" borderId="6" xfId="0" applyNumberFormat="1" applyFill="1" applyBorder="1" applyAlignment="1" applyProtection="1">
      <alignment horizontal="center" vertical="center"/>
      <protection locked="0"/>
    </xf>
    <xf numFmtId="168" fontId="0" fillId="5" borderId="8" xfId="0" applyNumberFormat="1" applyFill="1" applyBorder="1" applyAlignment="1" applyProtection="1">
      <alignment horizontal="center" vertical="center"/>
      <protection locked="0"/>
    </xf>
    <xf numFmtId="0" fontId="17" fillId="4" borderId="10" xfId="0" applyFont="1" applyFill="1" applyBorder="1" applyAlignment="1" applyProtection="1">
      <alignment horizontal="left" vertical="center"/>
    </xf>
    <xf numFmtId="0" fontId="17" fillId="4" borderId="26" xfId="0" applyFont="1" applyFill="1" applyBorder="1" applyAlignment="1" applyProtection="1">
      <alignment horizontal="left" vertical="center"/>
    </xf>
    <xf numFmtId="0" fontId="17" fillId="4" borderId="30" xfId="0" applyFont="1" applyFill="1" applyBorder="1" applyAlignment="1" applyProtection="1">
      <alignment horizontal="left" vertical="center"/>
    </xf>
    <xf numFmtId="0" fontId="6" fillId="0" borderId="17" xfId="0" applyFont="1" applyBorder="1" applyAlignment="1" applyProtection="1">
      <alignment horizontal="left" vertical="center"/>
    </xf>
    <xf numFmtId="0" fontId="6" fillId="0" borderId="14" xfId="0" applyFont="1" applyBorder="1" applyAlignment="1" applyProtection="1">
      <alignment horizontal="left" vertical="center"/>
    </xf>
    <xf numFmtId="0" fontId="0" fillId="5" borderId="14" xfId="0" applyFill="1" applyBorder="1" applyAlignment="1" applyProtection="1">
      <alignment horizontal="center" vertical="center"/>
      <protection locked="0"/>
    </xf>
    <xf numFmtId="0" fontId="0" fillId="5" borderId="4" xfId="0" applyFill="1" applyBorder="1" applyAlignment="1" applyProtection="1">
      <alignment horizontal="center" vertical="center"/>
      <protection locked="0"/>
    </xf>
    <xf numFmtId="0" fontId="39" fillId="4" borderId="10" xfId="0" applyFont="1" applyFill="1" applyBorder="1" applyAlignment="1" applyProtection="1">
      <alignment horizontal="center" vertical="center"/>
    </xf>
    <xf numFmtId="0" fontId="39" fillId="4" borderId="26" xfId="0" applyFont="1" applyFill="1" applyBorder="1" applyAlignment="1" applyProtection="1">
      <alignment horizontal="center" vertical="center"/>
    </xf>
    <xf numFmtId="0" fontId="39" fillId="4" borderId="30" xfId="0" applyFont="1" applyFill="1" applyBorder="1" applyAlignment="1" applyProtection="1">
      <alignment horizontal="center" vertical="center"/>
    </xf>
    <xf numFmtId="0" fontId="21" fillId="4" borderId="0" xfId="8" applyFont="1" applyFill="1" applyBorder="1" applyAlignment="1" applyProtection="1">
      <alignment horizontal="center"/>
    </xf>
    <xf numFmtId="0" fontId="22" fillId="4" borderId="0" xfId="8" applyFont="1" applyFill="1" applyBorder="1" applyAlignment="1" applyProtection="1">
      <alignment horizontal="center"/>
    </xf>
    <xf numFmtId="0" fontId="33" fillId="4" borderId="10" xfId="0" applyFont="1" applyFill="1" applyBorder="1" applyAlignment="1" applyProtection="1">
      <alignment horizontal="center"/>
    </xf>
    <xf numFmtId="0" fontId="33" fillId="4" borderId="26" xfId="0" applyFont="1" applyFill="1" applyBorder="1" applyAlignment="1" applyProtection="1">
      <alignment horizontal="center"/>
    </xf>
    <xf numFmtId="0" fontId="33" fillId="4" borderId="30" xfId="0" applyFont="1" applyFill="1" applyBorder="1" applyAlignment="1" applyProtection="1">
      <alignment horizontal="center"/>
    </xf>
    <xf numFmtId="0" fontId="0" fillId="4" borderId="0" xfId="0" applyFill="1" applyAlignment="1" applyProtection="1">
      <alignment horizontal="left" vertical="top" wrapText="1"/>
      <protection hidden="1"/>
    </xf>
    <xf numFmtId="0" fontId="37" fillId="4" borderId="0" xfId="0" applyFont="1" applyFill="1" applyAlignment="1">
      <alignment horizontal="center"/>
    </xf>
    <xf numFmtId="0" fontId="3" fillId="4" borderId="0" xfId="0" applyFont="1" applyFill="1" applyAlignment="1">
      <alignment horizontal="left" wrapText="1"/>
    </xf>
    <xf numFmtId="0" fontId="0" fillId="4" borderId="0" xfId="0" applyFill="1" applyAlignment="1">
      <alignment horizontal="left" wrapText="1"/>
    </xf>
    <xf numFmtId="0" fontId="22" fillId="4" borderId="0" xfId="0" applyFont="1" applyFill="1" applyAlignment="1">
      <alignment horizontal="center"/>
    </xf>
    <xf numFmtId="0" fontId="4" fillId="4" borderId="10" xfId="0" applyFont="1" applyFill="1" applyBorder="1" applyAlignment="1">
      <alignment horizontal="center"/>
    </xf>
    <xf numFmtId="0" fontId="4" fillId="4" borderId="30" xfId="0" applyFont="1" applyFill="1" applyBorder="1" applyAlignment="1">
      <alignment horizontal="center"/>
    </xf>
  </cellXfs>
  <cellStyles count="97">
    <cellStyle name="Comma" xfId="1" builtinId="3"/>
    <cellStyle name="Comma 10" xfId="65"/>
    <cellStyle name="Comma 11" xfId="66"/>
    <cellStyle name="Comma 11 2" xfId="85"/>
    <cellStyle name="Comma 12" xfId="67"/>
    <cellStyle name="Comma 12 2" xfId="86"/>
    <cellStyle name="Comma 13" xfId="64"/>
    <cellStyle name="Comma 13 2" xfId="87"/>
    <cellStyle name="Comma 14" xfId="92"/>
    <cellStyle name="Comma 2" xfId="6"/>
    <cellStyle name="Comma 2 2" xfId="20"/>
    <cellStyle name="Comma 2 2 2" xfId="21"/>
    <cellStyle name="Comma 2 2 3" xfId="22"/>
    <cellStyle name="Comma 2 3" xfId="23"/>
    <cellStyle name="Comma 2 3 2" xfId="24"/>
    <cellStyle name="Comma 2 4" xfId="25"/>
    <cellStyle name="Comma 2 5" xfId="26"/>
    <cellStyle name="Comma 2 6" xfId="68"/>
    <cellStyle name="Comma 3" xfId="5"/>
    <cellStyle name="Comma 3 2" xfId="27"/>
    <cellStyle name="Comma 4" xfId="11"/>
    <cellStyle name="Comma 4 2" xfId="29"/>
    <cellStyle name="Comma 4 3" xfId="28"/>
    <cellStyle name="Comma 4 4" xfId="69"/>
    <cellStyle name="Comma 5" xfId="14"/>
    <cellStyle name="Comma 5 2" xfId="31"/>
    <cellStyle name="Comma 5 2 2" xfId="32"/>
    <cellStyle name="Comma 5 3" xfId="33"/>
    <cellStyle name="Comma 5 4" xfId="34"/>
    <cellStyle name="Comma 5 5" xfId="30"/>
    <cellStyle name="Comma 5 6" xfId="70"/>
    <cellStyle name="Comma 6" xfId="17"/>
    <cellStyle name="Comma 6 2" xfId="36"/>
    <cellStyle name="Comma 6 3" xfId="35"/>
    <cellStyle name="Comma 6 4" xfId="71"/>
    <cellStyle name="Comma 7" xfId="37"/>
    <cellStyle name="Comma 7 2" xfId="38"/>
    <cellStyle name="Comma 8" xfId="39"/>
    <cellStyle name="Comma 9" xfId="72"/>
    <cellStyle name="Currency 2" xfId="12"/>
    <cellStyle name="Currency 2 2" xfId="41"/>
    <cellStyle name="Currency 2 3" xfId="40"/>
    <cellStyle name="Currency 2 4" xfId="73"/>
    <cellStyle name="Currency 3" xfId="15"/>
    <cellStyle name="Currency 3 2" xfId="42"/>
    <cellStyle name="Currency 3 3" xfId="74"/>
    <cellStyle name="Currency 4" xfId="18"/>
    <cellStyle name="Currency 5" xfId="75"/>
    <cellStyle name="Hyperlink" xfId="16" builtinId="8"/>
    <cellStyle name="Hyperlink 2" xfId="7"/>
    <cellStyle name="Hyperlink 3" xfId="76"/>
    <cellStyle name="Normal" xfId="0" builtinId="0"/>
    <cellStyle name="Normal 2" xfId="8"/>
    <cellStyle name="Normal 2 2" xfId="43"/>
    <cellStyle name="Normal 2 2 2" xfId="44"/>
    <cellStyle name="Normal 2 3" xfId="77"/>
    <cellStyle name="Normal 3" xfId="4"/>
    <cellStyle name="Normal 3 2" xfId="45"/>
    <cellStyle name="Normal 4" xfId="46"/>
    <cellStyle name="Normal 5" xfId="78"/>
    <cellStyle name="Normal 6" xfId="63"/>
    <cellStyle name="Normal 6 2" xfId="84"/>
    <cellStyle name="Normal 7" xfId="91"/>
    <cellStyle name="Normal_lighttableapril1601" xfId="9"/>
    <cellStyle name="Normal_lighttableapril1601 2" xfId="2"/>
    <cellStyle name="Normal_lighttableapril1601 2 2" xfId="93"/>
    <cellStyle name="Normal_lighttableapril1601 2 3" xfId="94"/>
    <cellStyle name="Normal_lighttableapril1601 4" xfId="95"/>
    <cellStyle name="Normal_Sheet2" xfId="3"/>
    <cellStyle name="Normal_technology-specific" xfId="19"/>
    <cellStyle name="Percent" xfId="13" builtinId="5"/>
    <cellStyle name="Percent 10" xfId="80"/>
    <cellStyle name="Percent 10 2" xfId="88"/>
    <cellStyle name="Percent 11" xfId="81"/>
    <cellStyle name="Percent 11 2" xfId="89"/>
    <cellStyle name="Percent 12" xfId="79"/>
    <cellStyle name="Percent 12 2" xfId="90"/>
    <cellStyle name="Percent 13" xfId="96"/>
    <cellStyle name="Percent 2" xfId="10"/>
    <cellStyle name="Percent 2 2" xfId="48"/>
    <cellStyle name="Percent 2 3" xfId="49"/>
    <cellStyle name="Percent 2 4" xfId="47"/>
    <cellStyle name="Percent 3" xfId="50"/>
    <cellStyle name="Percent 3 2" xfId="51"/>
    <cellStyle name="Percent 3 3" xfId="52"/>
    <cellStyle name="Percent 4" xfId="53"/>
    <cellStyle name="Percent 4 2" xfId="54"/>
    <cellStyle name="Percent 4 2 2" xfId="55"/>
    <cellStyle name="Percent 4 3" xfId="56"/>
    <cellStyle name="Percent 4 4" xfId="57"/>
    <cellStyle name="Percent 5" xfId="58"/>
    <cellStyle name="Percent 5 2" xfId="59"/>
    <cellStyle name="Percent 6" xfId="60"/>
    <cellStyle name="Percent 6 2" xfId="61"/>
    <cellStyle name="Percent 7" xfId="62"/>
    <cellStyle name="Percent 8" xfId="82"/>
    <cellStyle name="Percent 9" xfId="83"/>
  </cellStyles>
  <dxfs count="1">
    <dxf>
      <font>
        <strike val="0"/>
        <color theme="5" tint="0.39994506668294322"/>
      </font>
    </dxf>
  </dxfs>
  <tableStyles count="0" defaultTableStyle="TableStyleMedium9" defaultPivotStyle="PivotStyleLight16"/>
  <colors>
    <mruColors>
      <color rgb="FFFFFFCC"/>
      <color rgb="FFDA9694"/>
      <color rgb="FF008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7</xdr:col>
      <xdr:colOff>0</xdr:colOff>
      <xdr:row>0</xdr:row>
      <xdr:rowOff>0</xdr:rowOff>
    </xdr:to>
    <xdr:sp macro="" textlink="" fLocksText="0">
      <xdr:nvSpPr>
        <xdr:cNvPr id="2" name="Line 1"/>
        <xdr:cNvSpPr>
          <a:spLocks noChangeShapeType="1"/>
        </xdr:cNvSpPr>
      </xdr:nvSpPr>
      <xdr:spPr bwMode="auto">
        <a:xfrm>
          <a:off x="0" y="0"/>
          <a:ext cx="10277475" cy="0"/>
        </a:xfrm>
        <a:prstGeom prst="line">
          <a:avLst/>
        </a:prstGeom>
        <a:noFill/>
        <a:ln w="17145">
          <a:solidFill>
            <a:srgbClr val="000000"/>
          </a:solidFill>
          <a:round/>
          <a:headEnd/>
          <a:tailEnd/>
        </a:ln>
      </xdr:spPr>
    </xdr:sp>
    <xdr:clientData fLocksWithSheet="0"/>
  </xdr:twoCellAnchor>
</xdr:wsDr>
</file>

<file path=xl/drawings/drawing2.xml><?xml version="1.0" encoding="utf-8"?>
<xdr:wsDr xmlns:xdr="http://schemas.openxmlformats.org/drawingml/2006/spreadsheetDrawing" xmlns:a="http://schemas.openxmlformats.org/drawingml/2006/main">
  <xdr:twoCellAnchor>
    <xdr:from>
      <xdr:col>0</xdr:col>
      <xdr:colOff>323850</xdr:colOff>
      <xdr:row>7</xdr:row>
      <xdr:rowOff>9525</xdr:rowOff>
    </xdr:from>
    <xdr:to>
      <xdr:col>0</xdr:col>
      <xdr:colOff>552450</xdr:colOff>
      <xdr:row>7</xdr:row>
      <xdr:rowOff>114300</xdr:rowOff>
    </xdr:to>
    <xdr:cxnSp macro="">
      <xdr:nvCxnSpPr>
        <xdr:cNvPr id="2" name="Straight Arrow Connector 1"/>
        <xdr:cNvCxnSpPr>
          <a:cxnSpLocks noChangeShapeType="1"/>
        </xdr:cNvCxnSpPr>
      </xdr:nvCxnSpPr>
      <xdr:spPr bwMode="auto">
        <a:xfrm>
          <a:off x="323850" y="1304925"/>
          <a:ext cx="228600" cy="104775"/>
        </a:xfrm>
        <a:prstGeom prst="straightConnector1">
          <a:avLst/>
        </a:prstGeom>
        <a:noFill/>
        <a:ln w="9525" algn="ctr">
          <a:solidFill>
            <a:srgbClr val="4A7EBB"/>
          </a:solidFill>
          <a:round/>
          <a:headEnd/>
          <a:tailEnd/>
        </a:ln>
        <a:extLst>
          <a:ext uri="{909E8E84-426E-40DD-AFC4-6F175D3DCCD1}">
            <a14:hiddenFill xmlns:a14="http://schemas.microsoft.com/office/drawing/2010/main">
              <a:noFill/>
            </a14:hiddenFill>
          </a:ext>
        </a:extLst>
      </xdr:spPr>
    </xdr:cxnSp>
    <xdr:clientData/>
  </xdr:twoCellAnchor>
  <xdr:twoCellAnchor>
    <xdr:from>
      <xdr:col>1</xdr:col>
      <xdr:colOff>76200</xdr:colOff>
      <xdr:row>3</xdr:row>
      <xdr:rowOff>123825</xdr:rowOff>
    </xdr:from>
    <xdr:to>
      <xdr:col>1</xdr:col>
      <xdr:colOff>123825</xdr:colOff>
      <xdr:row>7</xdr:row>
      <xdr:rowOff>19050</xdr:rowOff>
    </xdr:to>
    <xdr:cxnSp macro="">
      <xdr:nvCxnSpPr>
        <xdr:cNvPr id="3" name="Straight Arrow Connector 2"/>
        <xdr:cNvCxnSpPr>
          <a:cxnSpLocks noChangeShapeType="1"/>
        </xdr:cNvCxnSpPr>
      </xdr:nvCxnSpPr>
      <xdr:spPr bwMode="auto">
        <a:xfrm rot="16200000" flipH="1">
          <a:off x="419100" y="1000125"/>
          <a:ext cx="581025" cy="47625"/>
        </a:xfrm>
        <a:prstGeom prst="straightConnector1">
          <a:avLst/>
        </a:prstGeom>
        <a:noFill/>
        <a:ln w="9525" algn="ctr">
          <a:solidFill>
            <a:srgbClr val="4A7EBB"/>
          </a:solidFill>
          <a:round/>
          <a:headEnd/>
          <a:tailEnd/>
        </a:ln>
        <a:extLst>
          <a:ext uri="{909E8E84-426E-40DD-AFC4-6F175D3DCCD1}">
            <a14:hiddenFill xmlns:a14="http://schemas.microsoft.com/office/drawing/2010/main">
              <a:noFill/>
            </a14:hiddenFill>
          </a:ext>
        </a:extLst>
      </xdr:spPr>
    </xdr:cxnSp>
    <xdr:clientData/>
  </xdr:twoCellAnchor>
  <xdr:twoCellAnchor>
    <xdr:from>
      <xdr:col>0</xdr:col>
      <xdr:colOff>504825</xdr:colOff>
      <xdr:row>7</xdr:row>
      <xdr:rowOff>190500</xdr:rowOff>
    </xdr:from>
    <xdr:to>
      <xdr:col>1</xdr:col>
      <xdr:colOff>9525</xdr:colOff>
      <xdr:row>9</xdr:row>
      <xdr:rowOff>19050</xdr:rowOff>
    </xdr:to>
    <xdr:cxnSp macro="">
      <xdr:nvCxnSpPr>
        <xdr:cNvPr id="4" name="Straight Arrow Connector 3"/>
        <xdr:cNvCxnSpPr>
          <a:cxnSpLocks noChangeShapeType="1"/>
        </xdr:cNvCxnSpPr>
      </xdr:nvCxnSpPr>
      <xdr:spPr bwMode="auto">
        <a:xfrm rot="5400000" flipH="1" flipV="1">
          <a:off x="466725" y="1524000"/>
          <a:ext cx="190500" cy="114300"/>
        </a:xfrm>
        <a:prstGeom prst="straightConnector1">
          <a:avLst/>
        </a:prstGeom>
        <a:noFill/>
        <a:ln w="9525" algn="ctr">
          <a:solidFill>
            <a:srgbClr val="4A7EBB"/>
          </a:solidFill>
          <a:round/>
          <a:headEnd/>
          <a:tailEnd/>
        </a:ln>
        <a:extLst>
          <a:ext uri="{909E8E84-426E-40DD-AFC4-6F175D3DCCD1}">
            <a14:hiddenFill xmlns:a14="http://schemas.microsoft.com/office/drawing/2010/main">
              <a:noFill/>
            </a14:hiddenFill>
          </a:ext>
        </a:extLst>
      </xdr:spPr>
    </xdr:cxnSp>
    <xdr:clientData/>
  </xdr:twoCellAnchor>
  <xdr:twoCellAnchor>
    <xdr:from>
      <xdr:col>1</xdr:col>
      <xdr:colOff>438150</xdr:colOff>
      <xdr:row>3</xdr:row>
      <xdr:rowOff>133350</xdr:rowOff>
    </xdr:from>
    <xdr:to>
      <xdr:col>2</xdr:col>
      <xdr:colOff>142875</xdr:colOff>
      <xdr:row>7</xdr:row>
      <xdr:rowOff>19050</xdr:rowOff>
    </xdr:to>
    <xdr:cxnSp macro="">
      <xdr:nvCxnSpPr>
        <xdr:cNvPr id="5" name="Straight Arrow Connector 4"/>
        <xdr:cNvCxnSpPr>
          <a:cxnSpLocks noChangeShapeType="1"/>
        </xdr:cNvCxnSpPr>
      </xdr:nvCxnSpPr>
      <xdr:spPr bwMode="auto">
        <a:xfrm rot="5400000">
          <a:off x="919163" y="871537"/>
          <a:ext cx="571500" cy="314325"/>
        </a:xfrm>
        <a:prstGeom prst="straightConnector1">
          <a:avLst/>
        </a:prstGeom>
        <a:noFill/>
        <a:ln w="9525" algn="ctr">
          <a:solidFill>
            <a:srgbClr val="4A7EBB"/>
          </a:solidFill>
          <a:round/>
          <a:headEnd/>
          <a:tailEnd/>
        </a:ln>
        <a:extLst>
          <a:ext uri="{909E8E84-426E-40DD-AFC4-6F175D3DCCD1}">
            <a14:hiddenFill xmlns:a14="http://schemas.microsoft.com/office/drawing/2010/main">
              <a:noFill/>
            </a14:hiddenFill>
          </a:ext>
        </a:extLst>
      </xdr:spPr>
    </xdr:cxnSp>
    <xdr:clientData/>
  </xdr:twoCellAnchor>
  <xdr:twoCellAnchor>
    <xdr:from>
      <xdr:col>1</xdr:col>
      <xdr:colOff>542925</xdr:colOff>
      <xdr:row>5</xdr:row>
      <xdr:rowOff>152400</xdr:rowOff>
    </xdr:from>
    <xdr:to>
      <xdr:col>2</xdr:col>
      <xdr:colOff>428625</xdr:colOff>
      <xdr:row>7</xdr:row>
      <xdr:rowOff>38100</xdr:rowOff>
    </xdr:to>
    <xdr:cxnSp macro="">
      <xdr:nvCxnSpPr>
        <xdr:cNvPr id="6" name="Straight Arrow Connector 5"/>
        <xdr:cNvCxnSpPr>
          <a:cxnSpLocks noChangeShapeType="1"/>
        </xdr:cNvCxnSpPr>
      </xdr:nvCxnSpPr>
      <xdr:spPr bwMode="auto">
        <a:xfrm rot="10800000" flipV="1">
          <a:off x="1152525" y="1085850"/>
          <a:ext cx="495300" cy="247650"/>
        </a:xfrm>
        <a:prstGeom prst="straightConnector1">
          <a:avLst/>
        </a:prstGeom>
        <a:noFill/>
        <a:ln w="9525" algn="ctr">
          <a:solidFill>
            <a:srgbClr val="4A7EBB"/>
          </a:solidFill>
          <a:round/>
          <a:headEnd/>
          <a:tailEnd/>
        </a:ln>
        <a:extLst>
          <a:ext uri="{909E8E84-426E-40DD-AFC4-6F175D3DCCD1}">
            <a14:hiddenFill xmlns:a14="http://schemas.microsoft.com/office/drawing/2010/main">
              <a:noFill/>
            </a14:hiddenFill>
          </a:ext>
        </a:extLst>
      </xdr:spPr>
    </xdr:cxnSp>
    <xdr:clientData/>
  </xdr:twoCellAnchor>
  <xdr:twoCellAnchor>
    <xdr:from>
      <xdr:col>2</xdr:col>
      <xdr:colOff>85725</xdr:colOff>
      <xdr:row>7</xdr:row>
      <xdr:rowOff>152400</xdr:rowOff>
    </xdr:from>
    <xdr:to>
      <xdr:col>2</xdr:col>
      <xdr:colOff>314325</xdr:colOff>
      <xdr:row>8</xdr:row>
      <xdr:rowOff>57150</xdr:rowOff>
    </xdr:to>
    <xdr:cxnSp macro="">
      <xdr:nvCxnSpPr>
        <xdr:cNvPr id="7" name="Straight Arrow Connector 6"/>
        <xdr:cNvCxnSpPr>
          <a:cxnSpLocks noChangeShapeType="1"/>
        </xdr:cNvCxnSpPr>
      </xdr:nvCxnSpPr>
      <xdr:spPr bwMode="auto">
        <a:xfrm rot="10800000">
          <a:off x="1304925" y="1447800"/>
          <a:ext cx="228600" cy="104775"/>
        </a:xfrm>
        <a:prstGeom prst="straightConnector1">
          <a:avLst/>
        </a:prstGeom>
        <a:noFill/>
        <a:ln w="9525" algn="ctr">
          <a:solidFill>
            <a:srgbClr val="4A7EBB"/>
          </a:solidFill>
          <a:round/>
          <a:headEnd/>
          <a:tailEnd/>
        </a:ln>
        <a:extLst>
          <a:ext uri="{909E8E84-426E-40DD-AFC4-6F175D3DCCD1}">
            <a14:hiddenFill xmlns:a14="http://schemas.microsoft.com/office/drawing/2010/main">
              <a:noFill/>
            </a14:hiddenFill>
          </a:ext>
        </a:extLst>
      </xdr:spPr>
    </xdr:cxnSp>
    <xdr:clientData/>
  </xdr:twoCellAnchor>
  <xdr:twoCellAnchor>
    <xdr:from>
      <xdr:col>1</xdr:col>
      <xdr:colOff>314325</xdr:colOff>
      <xdr:row>7</xdr:row>
      <xdr:rowOff>171450</xdr:rowOff>
    </xdr:from>
    <xdr:to>
      <xdr:col>2</xdr:col>
      <xdr:colOff>581025</xdr:colOff>
      <xdr:row>11</xdr:row>
      <xdr:rowOff>133350</xdr:rowOff>
    </xdr:to>
    <xdr:cxnSp macro="">
      <xdr:nvCxnSpPr>
        <xdr:cNvPr id="8" name="Straight Arrow Connector 7"/>
        <xdr:cNvCxnSpPr>
          <a:cxnSpLocks noChangeShapeType="1"/>
        </xdr:cNvCxnSpPr>
      </xdr:nvCxnSpPr>
      <xdr:spPr bwMode="auto">
        <a:xfrm rot="10800000">
          <a:off x="923925" y="1466850"/>
          <a:ext cx="876300" cy="647700"/>
        </a:xfrm>
        <a:prstGeom prst="straightConnector1">
          <a:avLst/>
        </a:prstGeom>
        <a:noFill/>
        <a:ln w="9525" algn="ctr">
          <a:solidFill>
            <a:srgbClr val="4A7EBB"/>
          </a:solidFill>
          <a:round/>
          <a:headEnd/>
          <a:tailEnd/>
        </a:ln>
        <a:extLst>
          <a:ext uri="{909E8E84-426E-40DD-AFC4-6F175D3DCCD1}">
            <a14:hiddenFill xmlns:a14="http://schemas.microsoft.com/office/drawing/2010/main">
              <a:noFill/>
            </a14:hiddenFill>
          </a:ext>
        </a:extLst>
      </xdr:spPr>
    </xdr:cxnSp>
    <xdr:clientData/>
  </xdr:twoCellAnchor>
  <xdr:twoCellAnchor>
    <xdr:from>
      <xdr:col>1</xdr:col>
      <xdr:colOff>228600</xdr:colOff>
      <xdr:row>7</xdr:row>
      <xdr:rowOff>180975</xdr:rowOff>
    </xdr:from>
    <xdr:to>
      <xdr:col>1</xdr:col>
      <xdr:colOff>304800</xdr:colOff>
      <xdr:row>11</xdr:row>
      <xdr:rowOff>66675</xdr:rowOff>
    </xdr:to>
    <xdr:cxnSp macro="">
      <xdr:nvCxnSpPr>
        <xdr:cNvPr id="9" name="Straight Arrow Connector 8"/>
        <xdr:cNvCxnSpPr>
          <a:cxnSpLocks noChangeShapeType="1"/>
        </xdr:cNvCxnSpPr>
      </xdr:nvCxnSpPr>
      <xdr:spPr bwMode="auto">
        <a:xfrm rot="16200000" flipV="1">
          <a:off x="590550" y="1724025"/>
          <a:ext cx="571500" cy="76200"/>
        </a:xfrm>
        <a:prstGeom prst="straightConnector1">
          <a:avLst/>
        </a:prstGeom>
        <a:noFill/>
        <a:ln w="9525" algn="ctr">
          <a:solidFill>
            <a:srgbClr val="4A7EBB"/>
          </a:solidFill>
          <a:round/>
          <a:headEnd/>
          <a:tailEnd/>
        </a:ln>
        <a:extLst>
          <a:ext uri="{909E8E84-426E-40DD-AFC4-6F175D3DCCD1}">
            <a14:hiddenFill xmlns:a14="http://schemas.microsoft.com/office/drawing/2010/main">
              <a:noFill/>
            </a14:hiddenFill>
          </a:ext>
        </a:extLst>
      </xdr:spPr>
    </xdr:cxnSp>
    <xdr:clientData/>
  </xdr:twoCellAnchor>
  <xdr:twoCellAnchor>
    <xdr:from>
      <xdr:col>6</xdr:col>
      <xdr:colOff>152400</xdr:colOff>
      <xdr:row>5</xdr:row>
      <xdr:rowOff>0</xdr:rowOff>
    </xdr:from>
    <xdr:to>
      <xdr:col>7</xdr:col>
      <xdr:colOff>28575</xdr:colOff>
      <xdr:row>6</xdr:row>
      <xdr:rowOff>57150</xdr:rowOff>
    </xdr:to>
    <xdr:cxnSp macro="">
      <xdr:nvCxnSpPr>
        <xdr:cNvPr id="10" name="Straight Arrow Connector 10"/>
        <xdr:cNvCxnSpPr>
          <a:cxnSpLocks noChangeShapeType="1"/>
        </xdr:cNvCxnSpPr>
      </xdr:nvCxnSpPr>
      <xdr:spPr bwMode="auto">
        <a:xfrm>
          <a:off x="3810000" y="933450"/>
          <a:ext cx="485775" cy="219075"/>
        </a:xfrm>
        <a:prstGeom prst="straightConnector1">
          <a:avLst/>
        </a:prstGeom>
        <a:noFill/>
        <a:ln w="9525" algn="ctr">
          <a:solidFill>
            <a:srgbClr val="4A7EBB"/>
          </a:solidFill>
          <a:round/>
          <a:headEnd/>
          <a:tailEnd/>
        </a:ln>
        <a:extLst>
          <a:ext uri="{909E8E84-426E-40DD-AFC4-6F175D3DCCD1}">
            <a14:hiddenFill xmlns:a14="http://schemas.microsoft.com/office/drawing/2010/main">
              <a:noFill/>
            </a14:hiddenFill>
          </a:ext>
        </a:extLst>
      </xdr:spPr>
    </xdr:cxnSp>
    <xdr:clientData/>
  </xdr:twoCellAnchor>
  <xdr:twoCellAnchor>
    <xdr:from>
      <xdr:col>7</xdr:col>
      <xdr:colOff>161925</xdr:colOff>
      <xdr:row>6</xdr:row>
      <xdr:rowOff>190500</xdr:rowOff>
    </xdr:from>
    <xdr:to>
      <xdr:col>7</xdr:col>
      <xdr:colOff>352425</xdr:colOff>
      <xdr:row>9</xdr:row>
      <xdr:rowOff>19050</xdr:rowOff>
    </xdr:to>
    <xdr:cxnSp macro="">
      <xdr:nvCxnSpPr>
        <xdr:cNvPr id="11" name="Straight Arrow Connector 11"/>
        <xdr:cNvCxnSpPr>
          <a:cxnSpLocks noChangeShapeType="1"/>
        </xdr:cNvCxnSpPr>
      </xdr:nvCxnSpPr>
      <xdr:spPr bwMode="auto">
        <a:xfrm rot="5400000" flipH="1" flipV="1">
          <a:off x="4329112" y="1385888"/>
          <a:ext cx="390525" cy="190500"/>
        </a:xfrm>
        <a:prstGeom prst="straightConnector1">
          <a:avLst/>
        </a:prstGeom>
        <a:noFill/>
        <a:ln w="9525" algn="ctr">
          <a:solidFill>
            <a:srgbClr val="4A7EBB"/>
          </a:solidFill>
          <a:round/>
          <a:headEnd/>
          <a:tailEnd/>
        </a:ln>
        <a:extLst>
          <a:ext uri="{909E8E84-426E-40DD-AFC4-6F175D3DCCD1}">
            <a14:hiddenFill xmlns:a14="http://schemas.microsoft.com/office/drawing/2010/main">
              <a:noFill/>
            </a14:hiddenFill>
          </a:ext>
        </a:extLst>
      </xdr:spPr>
    </xdr:cxnSp>
    <xdr:clientData/>
  </xdr:twoCellAnchor>
  <xdr:twoCellAnchor>
    <xdr:from>
      <xdr:col>7</xdr:col>
      <xdr:colOff>542925</xdr:colOff>
      <xdr:row>4</xdr:row>
      <xdr:rowOff>0</xdr:rowOff>
    </xdr:from>
    <xdr:to>
      <xdr:col>8</xdr:col>
      <xdr:colOff>66675</xdr:colOff>
      <xdr:row>6</xdr:row>
      <xdr:rowOff>9525</xdr:rowOff>
    </xdr:to>
    <xdr:cxnSp macro="">
      <xdr:nvCxnSpPr>
        <xdr:cNvPr id="12" name="Straight Arrow Connector 12"/>
        <xdr:cNvCxnSpPr>
          <a:cxnSpLocks noChangeShapeType="1"/>
        </xdr:cNvCxnSpPr>
      </xdr:nvCxnSpPr>
      <xdr:spPr bwMode="auto">
        <a:xfrm rot="5400000">
          <a:off x="4710112" y="871538"/>
          <a:ext cx="333375" cy="133350"/>
        </a:xfrm>
        <a:prstGeom prst="straightConnector1">
          <a:avLst/>
        </a:prstGeom>
        <a:noFill/>
        <a:ln w="9525" algn="ctr">
          <a:solidFill>
            <a:srgbClr val="4A7EBB"/>
          </a:solidFill>
          <a:round/>
          <a:headEnd/>
          <a:tailEnd/>
        </a:ln>
        <a:extLst>
          <a:ext uri="{909E8E84-426E-40DD-AFC4-6F175D3DCCD1}">
            <a14:hiddenFill xmlns:a14="http://schemas.microsoft.com/office/drawing/2010/main">
              <a:noFill/>
            </a14:hiddenFill>
          </a:ext>
        </a:extLst>
      </xdr:spPr>
    </xdr:cxnSp>
    <xdr:clientData/>
  </xdr:twoCellAnchor>
  <xdr:twoCellAnchor>
    <xdr:from>
      <xdr:col>8</xdr:col>
      <xdr:colOff>76200</xdr:colOff>
      <xdr:row>7</xdr:row>
      <xdr:rowOff>0</xdr:rowOff>
    </xdr:from>
    <xdr:to>
      <xdr:col>8</xdr:col>
      <xdr:colOff>352425</xdr:colOff>
      <xdr:row>9</xdr:row>
      <xdr:rowOff>47625</xdr:rowOff>
    </xdr:to>
    <xdr:cxnSp macro="">
      <xdr:nvCxnSpPr>
        <xdr:cNvPr id="13" name="Straight Arrow Connector 13"/>
        <xdr:cNvCxnSpPr>
          <a:cxnSpLocks noChangeShapeType="1"/>
        </xdr:cNvCxnSpPr>
      </xdr:nvCxnSpPr>
      <xdr:spPr bwMode="auto">
        <a:xfrm rot="16200000" flipV="1">
          <a:off x="4886325" y="1362075"/>
          <a:ext cx="409575" cy="276225"/>
        </a:xfrm>
        <a:prstGeom prst="straightConnector1">
          <a:avLst/>
        </a:prstGeom>
        <a:noFill/>
        <a:ln w="9525" algn="ctr">
          <a:solidFill>
            <a:srgbClr val="4A7EBB"/>
          </a:solidFill>
          <a:round/>
          <a:headEnd/>
          <a:tailEnd/>
        </a:ln>
        <a:extLst>
          <a:ext uri="{909E8E84-426E-40DD-AFC4-6F175D3DCCD1}">
            <a14:hiddenFill xmlns:a14="http://schemas.microsoft.com/office/drawing/2010/main">
              <a:noFill/>
            </a14:hiddenFill>
          </a:ext>
        </a:extLst>
      </xdr:spPr>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47"/>
  <sheetViews>
    <sheetView tabSelected="1" workbookViewId="0">
      <selection activeCell="A12" sqref="A12"/>
    </sheetView>
  </sheetViews>
  <sheetFormatPr defaultRowHeight="14.4" x14ac:dyDescent="0.3"/>
  <cols>
    <col min="1" max="1" width="95.109375" style="86" customWidth="1"/>
    <col min="2" max="2" width="9.109375" style="86"/>
    <col min="3" max="3" width="19.5546875" style="86" bestFit="1" customWidth="1"/>
    <col min="4" max="7" width="9.109375" style="86"/>
    <col min="8" max="8" width="14.88671875" style="86" customWidth="1"/>
    <col min="9" max="256" width="9.109375" style="86"/>
    <col min="257" max="257" width="95.109375" style="86" customWidth="1"/>
    <col min="258" max="258" width="9.109375" style="86"/>
    <col min="259" max="259" width="19.5546875" style="86" bestFit="1" customWidth="1"/>
    <col min="260" max="263" width="9.109375" style="86"/>
    <col min="264" max="264" width="14.88671875" style="86" customWidth="1"/>
    <col min="265" max="512" width="9.109375" style="86"/>
    <col min="513" max="513" width="95.109375" style="86" customWidth="1"/>
    <col min="514" max="514" width="9.109375" style="86"/>
    <col min="515" max="515" width="19.5546875" style="86" bestFit="1" customWidth="1"/>
    <col min="516" max="519" width="9.109375" style="86"/>
    <col min="520" max="520" width="14.88671875" style="86" customWidth="1"/>
    <col min="521" max="768" width="9.109375" style="86"/>
    <col min="769" max="769" width="95.109375" style="86" customWidth="1"/>
    <col min="770" max="770" width="9.109375" style="86"/>
    <col min="771" max="771" width="19.5546875" style="86" bestFit="1" customWidth="1"/>
    <col min="772" max="775" width="9.109375" style="86"/>
    <col min="776" max="776" width="14.88671875" style="86" customWidth="1"/>
    <col min="777" max="1024" width="9.109375" style="86"/>
    <col min="1025" max="1025" width="95.109375" style="86" customWidth="1"/>
    <col min="1026" max="1026" width="9.109375" style="86"/>
    <col min="1027" max="1027" width="19.5546875" style="86" bestFit="1" customWidth="1"/>
    <col min="1028" max="1031" width="9.109375" style="86"/>
    <col min="1032" max="1032" width="14.88671875" style="86" customWidth="1"/>
    <col min="1033" max="1280" width="9.109375" style="86"/>
    <col min="1281" max="1281" width="95.109375" style="86" customWidth="1"/>
    <col min="1282" max="1282" width="9.109375" style="86"/>
    <col min="1283" max="1283" width="19.5546875" style="86" bestFit="1" customWidth="1"/>
    <col min="1284" max="1287" width="9.109375" style="86"/>
    <col min="1288" max="1288" width="14.88671875" style="86" customWidth="1"/>
    <col min="1289" max="1536" width="9.109375" style="86"/>
    <col min="1537" max="1537" width="95.109375" style="86" customWidth="1"/>
    <col min="1538" max="1538" width="9.109375" style="86"/>
    <col min="1539" max="1539" width="19.5546875" style="86" bestFit="1" customWidth="1"/>
    <col min="1540" max="1543" width="9.109375" style="86"/>
    <col min="1544" max="1544" width="14.88671875" style="86" customWidth="1"/>
    <col min="1545" max="1792" width="9.109375" style="86"/>
    <col min="1793" max="1793" width="95.109375" style="86" customWidth="1"/>
    <col min="1794" max="1794" width="9.109375" style="86"/>
    <col min="1795" max="1795" width="19.5546875" style="86" bestFit="1" customWidth="1"/>
    <col min="1796" max="1799" width="9.109375" style="86"/>
    <col min="1800" max="1800" width="14.88671875" style="86" customWidth="1"/>
    <col min="1801" max="2048" width="9.109375" style="86"/>
    <col min="2049" max="2049" width="95.109375" style="86" customWidth="1"/>
    <col min="2050" max="2050" width="9.109375" style="86"/>
    <col min="2051" max="2051" width="19.5546875" style="86" bestFit="1" customWidth="1"/>
    <col min="2052" max="2055" width="9.109375" style="86"/>
    <col min="2056" max="2056" width="14.88671875" style="86" customWidth="1"/>
    <col min="2057" max="2304" width="9.109375" style="86"/>
    <col min="2305" max="2305" width="95.109375" style="86" customWidth="1"/>
    <col min="2306" max="2306" width="9.109375" style="86"/>
    <col min="2307" max="2307" width="19.5546875" style="86" bestFit="1" customWidth="1"/>
    <col min="2308" max="2311" width="9.109375" style="86"/>
    <col min="2312" max="2312" width="14.88671875" style="86" customWidth="1"/>
    <col min="2313" max="2560" width="9.109375" style="86"/>
    <col min="2561" max="2561" width="95.109375" style="86" customWidth="1"/>
    <col min="2562" max="2562" width="9.109375" style="86"/>
    <col min="2563" max="2563" width="19.5546875" style="86" bestFit="1" customWidth="1"/>
    <col min="2564" max="2567" width="9.109375" style="86"/>
    <col min="2568" max="2568" width="14.88671875" style="86" customWidth="1"/>
    <col min="2569" max="2816" width="9.109375" style="86"/>
    <col min="2817" max="2817" width="95.109375" style="86" customWidth="1"/>
    <col min="2818" max="2818" width="9.109375" style="86"/>
    <col min="2819" max="2819" width="19.5546875" style="86" bestFit="1" customWidth="1"/>
    <col min="2820" max="2823" width="9.109375" style="86"/>
    <col min="2824" max="2824" width="14.88671875" style="86" customWidth="1"/>
    <col min="2825" max="3072" width="9.109375" style="86"/>
    <col min="3073" max="3073" width="95.109375" style="86" customWidth="1"/>
    <col min="3074" max="3074" width="9.109375" style="86"/>
    <col min="3075" max="3075" width="19.5546875" style="86" bestFit="1" customWidth="1"/>
    <col min="3076" max="3079" width="9.109375" style="86"/>
    <col min="3080" max="3080" width="14.88671875" style="86" customWidth="1"/>
    <col min="3081" max="3328" width="9.109375" style="86"/>
    <col min="3329" max="3329" width="95.109375" style="86" customWidth="1"/>
    <col min="3330" max="3330" width="9.109375" style="86"/>
    <col min="3331" max="3331" width="19.5546875" style="86" bestFit="1" customWidth="1"/>
    <col min="3332" max="3335" width="9.109375" style="86"/>
    <col min="3336" max="3336" width="14.88671875" style="86" customWidth="1"/>
    <col min="3337" max="3584" width="9.109375" style="86"/>
    <col min="3585" max="3585" width="95.109375" style="86" customWidth="1"/>
    <col min="3586" max="3586" width="9.109375" style="86"/>
    <col min="3587" max="3587" width="19.5546875" style="86" bestFit="1" customWidth="1"/>
    <col min="3588" max="3591" width="9.109375" style="86"/>
    <col min="3592" max="3592" width="14.88671875" style="86" customWidth="1"/>
    <col min="3593" max="3840" width="9.109375" style="86"/>
    <col min="3841" max="3841" width="95.109375" style="86" customWidth="1"/>
    <col min="3842" max="3842" width="9.109375" style="86"/>
    <col min="3843" max="3843" width="19.5546875" style="86" bestFit="1" customWidth="1"/>
    <col min="3844" max="3847" width="9.109375" style="86"/>
    <col min="3848" max="3848" width="14.88671875" style="86" customWidth="1"/>
    <col min="3849" max="4096" width="9.109375" style="86"/>
    <col min="4097" max="4097" width="95.109375" style="86" customWidth="1"/>
    <col min="4098" max="4098" width="9.109375" style="86"/>
    <col min="4099" max="4099" width="19.5546875" style="86" bestFit="1" customWidth="1"/>
    <col min="4100" max="4103" width="9.109375" style="86"/>
    <col min="4104" max="4104" width="14.88671875" style="86" customWidth="1"/>
    <col min="4105" max="4352" width="9.109375" style="86"/>
    <col min="4353" max="4353" width="95.109375" style="86" customWidth="1"/>
    <col min="4354" max="4354" width="9.109375" style="86"/>
    <col min="4355" max="4355" width="19.5546875" style="86" bestFit="1" customWidth="1"/>
    <col min="4356" max="4359" width="9.109375" style="86"/>
    <col min="4360" max="4360" width="14.88671875" style="86" customWidth="1"/>
    <col min="4361" max="4608" width="9.109375" style="86"/>
    <col min="4609" max="4609" width="95.109375" style="86" customWidth="1"/>
    <col min="4610" max="4610" width="9.109375" style="86"/>
    <col min="4611" max="4611" width="19.5546875" style="86" bestFit="1" customWidth="1"/>
    <col min="4612" max="4615" width="9.109375" style="86"/>
    <col min="4616" max="4616" width="14.88671875" style="86" customWidth="1"/>
    <col min="4617" max="4864" width="9.109375" style="86"/>
    <col min="4865" max="4865" width="95.109375" style="86" customWidth="1"/>
    <col min="4866" max="4866" width="9.109375" style="86"/>
    <col min="4867" max="4867" width="19.5546875" style="86" bestFit="1" customWidth="1"/>
    <col min="4868" max="4871" width="9.109375" style="86"/>
    <col min="4872" max="4872" width="14.88671875" style="86" customWidth="1"/>
    <col min="4873" max="5120" width="9.109375" style="86"/>
    <col min="5121" max="5121" width="95.109375" style="86" customWidth="1"/>
    <col min="5122" max="5122" width="9.109375" style="86"/>
    <col min="5123" max="5123" width="19.5546875" style="86" bestFit="1" customWidth="1"/>
    <col min="5124" max="5127" width="9.109375" style="86"/>
    <col min="5128" max="5128" width="14.88671875" style="86" customWidth="1"/>
    <col min="5129" max="5376" width="9.109375" style="86"/>
    <col min="5377" max="5377" width="95.109375" style="86" customWidth="1"/>
    <col min="5378" max="5378" width="9.109375" style="86"/>
    <col min="5379" max="5379" width="19.5546875" style="86" bestFit="1" customWidth="1"/>
    <col min="5380" max="5383" width="9.109375" style="86"/>
    <col min="5384" max="5384" width="14.88671875" style="86" customWidth="1"/>
    <col min="5385" max="5632" width="9.109375" style="86"/>
    <col min="5633" max="5633" width="95.109375" style="86" customWidth="1"/>
    <col min="5634" max="5634" width="9.109375" style="86"/>
    <col min="5635" max="5635" width="19.5546875" style="86" bestFit="1" customWidth="1"/>
    <col min="5636" max="5639" width="9.109375" style="86"/>
    <col min="5640" max="5640" width="14.88671875" style="86" customWidth="1"/>
    <col min="5641" max="5888" width="9.109375" style="86"/>
    <col min="5889" max="5889" width="95.109375" style="86" customWidth="1"/>
    <col min="5890" max="5890" width="9.109375" style="86"/>
    <col min="5891" max="5891" width="19.5546875" style="86" bestFit="1" customWidth="1"/>
    <col min="5892" max="5895" width="9.109375" style="86"/>
    <col min="5896" max="5896" width="14.88671875" style="86" customWidth="1"/>
    <col min="5897" max="6144" width="9.109375" style="86"/>
    <col min="6145" max="6145" width="95.109375" style="86" customWidth="1"/>
    <col min="6146" max="6146" width="9.109375" style="86"/>
    <col min="6147" max="6147" width="19.5546875" style="86" bestFit="1" customWidth="1"/>
    <col min="6148" max="6151" width="9.109375" style="86"/>
    <col min="6152" max="6152" width="14.88671875" style="86" customWidth="1"/>
    <col min="6153" max="6400" width="9.109375" style="86"/>
    <col min="6401" max="6401" width="95.109375" style="86" customWidth="1"/>
    <col min="6402" max="6402" width="9.109375" style="86"/>
    <col min="6403" max="6403" width="19.5546875" style="86" bestFit="1" customWidth="1"/>
    <col min="6404" max="6407" width="9.109375" style="86"/>
    <col min="6408" max="6408" width="14.88671875" style="86" customWidth="1"/>
    <col min="6409" max="6656" width="9.109375" style="86"/>
    <col min="6657" max="6657" width="95.109375" style="86" customWidth="1"/>
    <col min="6658" max="6658" width="9.109375" style="86"/>
    <col min="6659" max="6659" width="19.5546875" style="86" bestFit="1" customWidth="1"/>
    <col min="6660" max="6663" width="9.109375" style="86"/>
    <col min="6664" max="6664" width="14.88671875" style="86" customWidth="1"/>
    <col min="6665" max="6912" width="9.109375" style="86"/>
    <col min="6913" max="6913" width="95.109375" style="86" customWidth="1"/>
    <col min="6914" max="6914" width="9.109375" style="86"/>
    <col min="6915" max="6915" width="19.5546875" style="86" bestFit="1" customWidth="1"/>
    <col min="6916" max="6919" width="9.109375" style="86"/>
    <col min="6920" max="6920" width="14.88671875" style="86" customWidth="1"/>
    <col min="6921" max="7168" width="9.109375" style="86"/>
    <col min="7169" max="7169" width="95.109375" style="86" customWidth="1"/>
    <col min="7170" max="7170" width="9.109375" style="86"/>
    <col min="7171" max="7171" width="19.5546875" style="86" bestFit="1" customWidth="1"/>
    <col min="7172" max="7175" width="9.109375" style="86"/>
    <col min="7176" max="7176" width="14.88671875" style="86" customWidth="1"/>
    <col min="7177" max="7424" width="9.109375" style="86"/>
    <col min="7425" max="7425" width="95.109375" style="86" customWidth="1"/>
    <col min="7426" max="7426" width="9.109375" style="86"/>
    <col min="7427" max="7427" width="19.5546875" style="86" bestFit="1" customWidth="1"/>
    <col min="7428" max="7431" width="9.109375" style="86"/>
    <col min="7432" max="7432" width="14.88671875" style="86" customWidth="1"/>
    <col min="7433" max="7680" width="9.109375" style="86"/>
    <col min="7681" max="7681" width="95.109375" style="86" customWidth="1"/>
    <col min="7682" max="7682" width="9.109375" style="86"/>
    <col min="7683" max="7683" width="19.5546875" style="86" bestFit="1" customWidth="1"/>
    <col min="7684" max="7687" width="9.109375" style="86"/>
    <col min="7688" max="7688" width="14.88671875" style="86" customWidth="1"/>
    <col min="7689" max="7936" width="9.109375" style="86"/>
    <col min="7937" max="7937" width="95.109375" style="86" customWidth="1"/>
    <col min="7938" max="7938" width="9.109375" style="86"/>
    <col min="7939" max="7939" width="19.5546875" style="86" bestFit="1" customWidth="1"/>
    <col min="7940" max="7943" width="9.109375" style="86"/>
    <col min="7944" max="7944" width="14.88671875" style="86" customWidth="1"/>
    <col min="7945" max="8192" width="9.109375" style="86"/>
    <col min="8193" max="8193" width="95.109375" style="86" customWidth="1"/>
    <col min="8194" max="8194" width="9.109375" style="86"/>
    <col min="8195" max="8195" width="19.5546875" style="86" bestFit="1" customWidth="1"/>
    <col min="8196" max="8199" width="9.109375" style="86"/>
    <col min="8200" max="8200" width="14.88671875" style="86" customWidth="1"/>
    <col min="8201" max="8448" width="9.109375" style="86"/>
    <col min="8449" max="8449" width="95.109375" style="86" customWidth="1"/>
    <col min="8450" max="8450" width="9.109375" style="86"/>
    <col min="8451" max="8451" width="19.5546875" style="86" bestFit="1" customWidth="1"/>
    <col min="8452" max="8455" width="9.109375" style="86"/>
    <col min="8456" max="8456" width="14.88671875" style="86" customWidth="1"/>
    <col min="8457" max="8704" width="9.109375" style="86"/>
    <col min="8705" max="8705" width="95.109375" style="86" customWidth="1"/>
    <col min="8706" max="8706" width="9.109375" style="86"/>
    <col min="8707" max="8707" width="19.5546875" style="86" bestFit="1" customWidth="1"/>
    <col min="8708" max="8711" width="9.109375" style="86"/>
    <col min="8712" max="8712" width="14.88671875" style="86" customWidth="1"/>
    <col min="8713" max="8960" width="9.109375" style="86"/>
    <col min="8961" max="8961" width="95.109375" style="86" customWidth="1"/>
    <col min="8962" max="8962" width="9.109375" style="86"/>
    <col min="8963" max="8963" width="19.5546875" style="86" bestFit="1" customWidth="1"/>
    <col min="8964" max="8967" width="9.109375" style="86"/>
    <col min="8968" max="8968" width="14.88671875" style="86" customWidth="1"/>
    <col min="8969" max="9216" width="9.109375" style="86"/>
    <col min="9217" max="9217" width="95.109375" style="86" customWidth="1"/>
    <col min="9218" max="9218" width="9.109375" style="86"/>
    <col min="9219" max="9219" width="19.5546875" style="86" bestFit="1" customWidth="1"/>
    <col min="9220" max="9223" width="9.109375" style="86"/>
    <col min="9224" max="9224" width="14.88671875" style="86" customWidth="1"/>
    <col min="9225" max="9472" width="9.109375" style="86"/>
    <col min="9473" max="9473" width="95.109375" style="86" customWidth="1"/>
    <col min="9474" max="9474" width="9.109375" style="86"/>
    <col min="9475" max="9475" width="19.5546875" style="86" bestFit="1" customWidth="1"/>
    <col min="9476" max="9479" width="9.109375" style="86"/>
    <col min="9480" max="9480" width="14.88671875" style="86" customWidth="1"/>
    <col min="9481" max="9728" width="9.109375" style="86"/>
    <col min="9729" max="9729" width="95.109375" style="86" customWidth="1"/>
    <col min="9730" max="9730" width="9.109375" style="86"/>
    <col min="9731" max="9731" width="19.5546875" style="86" bestFit="1" customWidth="1"/>
    <col min="9732" max="9735" width="9.109375" style="86"/>
    <col min="9736" max="9736" width="14.88671875" style="86" customWidth="1"/>
    <col min="9737" max="9984" width="9.109375" style="86"/>
    <col min="9985" max="9985" width="95.109375" style="86" customWidth="1"/>
    <col min="9986" max="9986" width="9.109375" style="86"/>
    <col min="9987" max="9987" width="19.5546875" style="86" bestFit="1" customWidth="1"/>
    <col min="9988" max="9991" width="9.109375" style="86"/>
    <col min="9992" max="9992" width="14.88671875" style="86" customWidth="1"/>
    <col min="9993" max="10240" width="9.109375" style="86"/>
    <col min="10241" max="10241" width="95.109375" style="86" customWidth="1"/>
    <col min="10242" max="10242" width="9.109375" style="86"/>
    <col min="10243" max="10243" width="19.5546875" style="86" bestFit="1" customWidth="1"/>
    <col min="10244" max="10247" width="9.109375" style="86"/>
    <col min="10248" max="10248" width="14.88671875" style="86" customWidth="1"/>
    <col min="10249" max="10496" width="9.109375" style="86"/>
    <col min="10497" max="10497" width="95.109375" style="86" customWidth="1"/>
    <col min="10498" max="10498" width="9.109375" style="86"/>
    <col min="10499" max="10499" width="19.5546875" style="86" bestFit="1" customWidth="1"/>
    <col min="10500" max="10503" width="9.109375" style="86"/>
    <col min="10504" max="10504" width="14.88671875" style="86" customWidth="1"/>
    <col min="10505" max="10752" width="9.109375" style="86"/>
    <col min="10753" max="10753" width="95.109375" style="86" customWidth="1"/>
    <col min="10754" max="10754" width="9.109375" style="86"/>
    <col min="10755" max="10755" width="19.5546875" style="86" bestFit="1" customWidth="1"/>
    <col min="10756" max="10759" width="9.109375" style="86"/>
    <col min="10760" max="10760" width="14.88671875" style="86" customWidth="1"/>
    <col min="10761" max="11008" width="9.109375" style="86"/>
    <col min="11009" max="11009" width="95.109375" style="86" customWidth="1"/>
    <col min="11010" max="11010" width="9.109375" style="86"/>
    <col min="11011" max="11011" width="19.5546875" style="86" bestFit="1" customWidth="1"/>
    <col min="11012" max="11015" width="9.109375" style="86"/>
    <col min="11016" max="11016" width="14.88671875" style="86" customWidth="1"/>
    <col min="11017" max="11264" width="9.109375" style="86"/>
    <col min="11265" max="11265" width="95.109375" style="86" customWidth="1"/>
    <col min="11266" max="11266" width="9.109375" style="86"/>
    <col min="11267" max="11267" width="19.5546875" style="86" bestFit="1" customWidth="1"/>
    <col min="11268" max="11271" width="9.109375" style="86"/>
    <col min="11272" max="11272" width="14.88671875" style="86" customWidth="1"/>
    <col min="11273" max="11520" width="9.109375" style="86"/>
    <col min="11521" max="11521" width="95.109375" style="86" customWidth="1"/>
    <col min="11522" max="11522" width="9.109375" style="86"/>
    <col min="11523" max="11523" width="19.5546875" style="86" bestFit="1" customWidth="1"/>
    <col min="11524" max="11527" width="9.109375" style="86"/>
    <col min="11528" max="11528" width="14.88671875" style="86" customWidth="1"/>
    <col min="11529" max="11776" width="9.109375" style="86"/>
    <col min="11777" max="11777" width="95.109375" style="86" customWidth="1"/>
    <col min="11778" max="11778" width="9.109375" style="86"/>
    <col min="11779" max="11779" width="19.5546875" style="86" bestFit="1" customWidth="1"/>
    <col min="11780" max="11783" width="9.109375" style="86"/>
    <col min="11784" max="11784" width="14.88671875" style="86" customWidth="1"/>
    <col min="11785" max="12032" width="9.109375" style="86"/>
    <col min="12033" max="12033" width="95.109375" style="86" customWidth="1"/>
    <col min="12034" max="12034" width="9.109375" style="86"/>
    <col min="12035" max="12035" width="19.5546875" style="86" bestFit="1" customWidth="1"/>
    <col min="12036" max="12039" width="9.109375" style="86"/>
    <col min="12040" max="12040" width="14.88671875" style="86" customWidth="1"/>
    <col min="12041" max="12288" width="9.109375" style="86"/>
    <col min="12289" max="12289" width="95.109375" style="86" customWidth="1"/>
    <col min="12290" max="12290" width="9.109375" style="86"/>
    <col min="12291" max="12291" width="19.5546875" style="86" bestFit="1" customWidth="1"/>
    <col min="12292" max="12295" width="9.109375" style="86"/>
    <col min="12296" max="12296" width="14.88671875" style="86" customWidth="1"/>
    <col min="12297" max="12544" width="9.109375" style="86"/>
    <col min="12545" max="12545" width="95.109375" style="86" customWidth="1"/>
    <col min="12546" max="12546" width="9.109375" style="86"/>
    <col min="12547" max="12547" width="19.5546875" style="86" bestFit="1" customWidth="1"/>
    <col min="12548" max="12551" width="9.109375" style="86"/>
    <col min="12552" max="12552" width="14.88671875" style="86" customWidth="1"/>
    <col min="12553" max="12800" width="9.109375" style="86"/>
    <col min="12801" max="12801" width="95.109375" style="86" customWidth="1"/>
    <col min="12802" max="12802" width="9.109375" style="86"/>
    <col min="12803" max="12803" width="19.5546875" style="86" bestFit="1" customWidth="1"/>
    <col min="12804" max="12807" width="9.109375" style="86"/>
    <col min="12808" max="12808" width="14.88671875" style="86" customWidth="1"/>
    <col min="12809" max="13056" width="9.109375" style="86"/>
    <col min="13057" max="13057" width="95.109375" style="86" customWidth="1"/>
    <col min="13058" max="13058" width="9.109375" style="86"/>
    <col min="13059" max="13059" width="19.5546875" style="86" bestFit="1" customWidth="1"/>
    <col min="13060" max="13063" width="9.109375" style="86"/>
    <col min="13064" max="13064" width="14.88671875" style="86" customWidth="1"/>
    <col min="13065" max="13312" width="9.109375" style="86"/>
    <col min="13313" max="13313" width="95.109375" style="86" customWidth="1"/>
    <col min="13314" max="13314" width="9.109375" style="86"/>
    <col min="13315" max="13315" width="19.5546875" style="86" bestFit="1" customWidth="1"/>
    <col min="13316" max="13319" width="9.109375" style="86"/>
    <col min="13320" max="13320" width="14.88671875" style="86" customWidth="1"/>
    <col min="13321" max="13568" width="9.109375" style="86"/>
    <col min="13569" max="13569" width="95.109375" style="86" customWidth="1"/>
    <col min="13570" max="13570" width="9.109375" style="86"/>
    <col min="13571" max="13571" width="19.5546875" style="86" bestFit="1" customWidth="1"/>
    <col min="13572" max="13575" width="9.109375" style="86"/>
    <col min="13576" max="13576" width="14.88671875" style="86" customWidth="1"/>
    <col min="13577" max="13824" width="9.109375" style="86"/>
    <col min="13825" max="13825" width="95.109375" style="86" customWidth="1"/>
    <col min="13826" max="13826" width="9.109375" style="86"/>
    <col min="13827" max="13827" width="19.5546875" style="86" bestFit="1" customWidth="1"/>
    <col min="13828" max="13831" width="9.109375" style="86"/>
    <col min="13832" max="13832" width="14.88671875" style="86" customWidth="1"/>
    <col min="13833" max="14080" width="9.109375" style="86"/>
    <col min="14081" max="14081" width="95.109375" style="86" customWidth="1"/>
    <col min="14082" max="14082" width="9.109375" style="86"/>
    <col min="14083" max="14083" width="19.5546875" style="86" bestFit="1" customWidth="1"/>
    <col min="14084" max="14087" width="9.109375" style="86"/>
    <col min="14088" max="14088" width="14.88671875" style="86" customWidth="1"/>
    <col min="14089" max="14336" width="9.109375" style="86"/>
    <col min="14337" max="14337" width="95.109375" style="86" customWidth="1"/>
    <col min="14338" max="14338" width="9.109375" style="86"/>
    <col min="14339" max="14339" width="19.5546875" style="86" bestFit="1" customWidth="1"/>
    <col min="14340" max="14343" width="9.109375" style="86"/>
    <col min="14344" max="14344" width="14.88671875" style="86" customWidth="1"/>
    <col min="14345" max="14592" width="9.109375" style="86"/>
    <col min="14593" max="14593" width="95.109375" style="86" customWidth="1"/>
    <col min="14594" max="14594" width="9.109375" style="86"/>
    <col min="14595" max="14595" width="19.5546875" style="86" bestFit="1" customWidth="1"/>
    <col min="14596" max="14599" width="9.109375" style="86"/>
    <col min="14600" max="14600" width="14.88671875" style="86" customWidth="1"/>
    <col min="14601" max="14848" width="9.109375" style="86"/>
    <col min="14849" max="14849" width="95.109375" style="86" customWidth="1"/>
    <col min="14850" max="14850" width="9.109375" style="86"/>
    <col min="14851" max="14851" width="19.5546875" style="86" bestFit="1" customWidth="1"/>
    <col min="14852" max="14855" width="9.109375" style="86"/>
    <col min="14856" max="14856" width="14.88671875" style="86" customWidth="1"/>
    <col min="14857" max="15104" width="9.109375" style="86"/>
    <col min="15105" max="15105" width="95.109375" style="86" customWidth="1"/>
    <col min="15106" max="15106" width="9.109375" style="86"/>
    <col min="15107" max="15107" width="19.5546875" style="86" bestFit="1" customWidth="1"/>
    <col min="15108" max="15111" width="9.109375" style="86"/>
    <col min="15112" max="15112" width="14.88671875" style="86" customWidth="1"/>
    <col min="15113" max="15360" width="9.109375" style="86"/>
    <col min="15361" max="15361" width="95.109375" style="86" customWidth="1"/>
    <col min="15362" max="15362" width="9.109375" style="86"/>
    <col min="15363" max="15363" width="19.5546875" style="86" bestFit="1" customWidth="1"/>
    <col min="15364" max="15367" width="9.109375" style="86"/>
    <col min="15368" max="15368" width="14.88671875" style="86" customWidth="1"/>
    <col min="15369" max="15616" width="9.109375" style="86"/>
    <col min="15617" max="15617" width="95.109375" style="86" customWidth="1"/>
    <col min="15618" max="15618" width="9.109375" style="86"/>
    <col min="15619" max="15619" width="19.5546875" style="86" bestFit="1" customWidth="1"/>
    <col min="15620" max="15623" width="9.109375" style="86"/>
    <col min="15624" max="15624" width="14.88671875" style="86" customWidth="1"/>
    <col min="15625" max="15872" width="9.109375" style="86"/>
    <col min="15873" max="15873" width="95.109375" style="86" customWidth="1"/>
    <col min="15874" max="15874" width="9.109375" style="86"/>
    <col min="15875" max="15875" width="19.5546875" style="86" bestFit="1" customWidth="1"/>
    <col min="15876" max="15879" width="9.109375" style="86"/>
    <col min="15880" max="15880" width="14.88671875" style="86" customWidth="1"/>
    <col min="15881" max="16128" width="9.109375" style="86"/>
    <col min="16129" max="16129" width="95.109375" style="86" customWidth="1"/>
    <col min="16130" max="16130" width="9.109375" style="86"/>
    <col min="16131" max="16131" width="19.5546875" style="86" bestFit="1" customWidth="1"/>
    <col min="16132" max="16135" width="9.109375" style="86"/>
    <col min="16136" max="16136" width="14.88671875" style="86" customWidth="1"/>
    <col min="16137" max="16384" width="9.109375" style="86"/>
  </cols>
  <sheetData>
    <row r="1" spans="1:7" ht="15.75" x14ac:dyDescent="0.25">
      <c r="A1" s="187" t="s">
        <v>2427</v>
      </c>
      <c r="C1" s="87"/>
    </row>
    <row r="2" spans="1:7" ht="15.75" x14ac:dyDescent="0.25">
      <c r="A2" s="88" t="s">
        <v>2179</v>
      </c>
    </row>
    <row r="3" spans="1:7" ht="12.75" customHeight="1" thickBot="1" x14ac:dyDescent="0.3">
      <c r="A3" s="89"/>
      <c r="C3" s="90"/>
      <c r="G3" s="90"/>
    </row>
    <row r="4" spans="1:7" ht="12.75" customHeight="1" thickTop="1" x14ac:dyDescent="0.25">
      <c r="A4" s="91"/>
      <c r="C4" s="90"/>
      <c r="G4" s="90"/>
    </row>
    <row r="5" spans="1:7" ht="12.75" customHeight="1" x14ac:dyDescent="0.25">
      <c r="A5" s="87" t="s">
        <v>2180</v>
      </c>
      <c r="C5" s="90"/>
      <c r="G5" s="90"/>
    </row>
    <row r="6" spans="1:7" ht="15" customHeight="1" x14ac:dyDescent="0.25">
      <c r="A6" s="191" t="s">
        <v>2181</v>
      </c>
      <c r="C6" s="90"/>
      <c r="G6" s="90"/>
    </row>
    <row r="7" spans="1:7" ht="15" customHeight="1" x14ac:dyDescent="0.25">
      <c r="A7" s="191" t="s">
        <v>2182</v>
      </c>
      <c r="C7" s="90"/>
      <c r="G7" s="90"/>
    </row>
    <row r="8" spans="1:7" ht="12.75" customHeight="1" x14ac:dyDescent="0.25">
      <c r="A8" s="190" t="s">
        <v>2183</v>
      </c>
      <c r="C8" s="90"/>
      <c r="G8" s="90"/>
    </row>
    <row r="9" spans="1:7" ht="12.75" customHeight="1" x14ac:dyDescent="0.25">
      <c r="A9" s="190" t="s">
        <v>2446</v>
      </c>
      <c r="C9" s="90"/>
      <c r="G9" s="90"/>
    </row>
    <row r="10" spans="1:7" ht="12.75" customHeight="1" thickBot="1" x14ac:dyDescent="0.3">
      <c r="A10" s="92"/>
      <c r="C10" s="90"/>
      <c r="G10" s="90"/>
    </row>
    <row r="11" spans="1:7" ht="15.75" thickTop="1" x14ac:dyDescent="0.25">
      <c r="A11" s="93"/>
      <c r="C11" s="90"/>
      <c r="G11" s="90"/>
    </row>
    <row r="12" spans="1:7" ht="15" x14ac:dyDescent="0.25">
      <c r="A12" s="87" t="s">
        <v>2184</v>
      </c>
      <c r="G12" s="90"/>
    </row>
    <row r="13" spans="1:7" ht="15" x14ac:dyDescent="0.25">
      <c r="A13" s="94" t="s">
        <v>2428</v>
      </c>
      <c r="B13" s="95"/>
      <c r="G13" s="90"/>
    </row>
    <row r="14" spans="1:7" ht="15" x14ac:dyDescent="0.25">
      <c r="A14" s="96" t="s">
        <v>2429</v>
      </c>
      <c r="B14" s="95"/>
      <c r="G14" s="90"/>
    </row>
    <row r="15" spans="1:7" ht="15" x14ac:dyDescent="0.25">
      <c r="A15" s="96" t="s">
        <v>2430</v>
      </c>
      <c r="B15" s="95"/>
      <c r="C15" s="90"/>
    </row>
    <row r="16" spans="1:7" ht="15" x14ac:dyDescent="0.25">
      <c r="A16" s="97"/>
      <c r="B16" s="95"/>
      <c r="C16" s="90"/>
    </row>
    <row r="18" spans="1:9" ht="15" x14ac:dyDescent="0.25">
      <c r="A18" s="87" t="s">
        <v>2185</v>
      </c>
    </row>
    <row r="19" spans="1:9" ht="15" x14ac:dyDescent="0.25">
      <c r="A19" s="98" t="s">
        <v>2445</v>
      </c>
    </row>
    <row r="20" spans="1:9" ht="15" x14ac:dyDescent="0.25">
      <c r="A20" s="90"/>
    </row>
    <row r="21" spans="1:9" ht="15" x14ac:dyDescent="0.25">
      <c r="A21" s="192" t="s">
        <v>2186</v>
      </c>
    </row>
    <row r="22" spans="1:9" ht="15" x14ac:dyDescent="0.25">
      <c r="A22" s="99" t="s">
        <v>2431</v>
      </c>
      <c r="B22" s="100"/>
      <c r="C22" s="101"/>
      <c r="D22" s="100"/>
      <c r="E22" s="100"/>
      <c r="F22" s="100"/>
      <c r="G22" s="100"/>
      <c r="H22" s="100"/>
      <c r="I22" s="100"/>
    </row>
    <row r="23" spans="1:9" ht="15" x14ac:dyDescent="0.25">
      <c r="A23" s="99"/>
      <c r="B23" s="100"/>
      <c r="C23" s="101"/>
      <c r="D23" s="100"/>
      <c r="E23" s="100"/>
      <c r="F23" s="100"/>
      <c r="G23" s="100"/>
      <c r="H23" s="100"/>
      <c r="I23" s="100"/>
    </row>
    <row r="24" spans="1:9" ht="15" x14ac:dyDescent="0.25">
      <c r="A24" s="192" t="s">
        <v>2187</v>
      </c>
      <c r="B24" s="100"/>
      <c r="C24" s="101"/>
      <c r="D24" s="100"/>
      <c r="E24" s="100"/>
      <c r="F24" s="100"/>
      <c r="G24" s="100"/>
      <c r="H24" s="100"/>
      <c r="I24" s="100"/>
    </row>
    <row r="25" spans="1:9" ht="15" x14ac:dyDescent="0.25">
      <c r="A25" s="102" t="s">
        <v>2188</v>
      </c>
      <c r="B25" s="100"/>
      <c r="C25" s="101"/>
      <c r="D25" s="100"/>
      <c r="E25" s="100"/>
      <c r="F25" s="100"/>
      <c r="G25" s="100"/>
      <c r="H25" s="100"/>
      <c r="I25" s="100"/>
    </row>
    <row r="26" spans="1:9" ht="15" x14ac:dyDescent="0.25">
      <c r="A26" s="99"/>
      <c r="B26" s="100"/>
      <c r="C26" s="101"/>
      <c r="D26" s="100"/>
      <c r="E26" s="100"/>
      <c r="F26" s="100"/>
      <c r="G26" s="100"/>
      <c r="H26" s="100"/>
      <c r="I26" s="100"/>
    </row>
    <row r="27" spans="1:9" ht="15" x14ac:dyDescent="0.25">
      <c r="A27" s="192" t="s">
        <v>2189</v>
      </c>
      <c r="B27" s="100"/>
      <c r="C27" s="101"/>
      <c r="D27" s="100"/>
      <c r="E27" s="100"/>
      <c r="F27" s="100"/>
      <c r="G27" s="100"/>
      <c r="H27" s="100"/>
      <c r="I27" s="100"/>
    </row>
    <row r="28" spans="1:9" ht="12.75" customHeight="1" x14ac:dyDescent="0.3">
      <c r="A28" s="415" t="s">
        <v>2432</v>
      </c>
      <c r="B28" s="100"/>
      <c r="C28" s="103"/>
      <c r="D28" s="413"/>
      <c r="E28" s="413"/>
      <c r="F28" s="413"/>
      <c r="G28" s="413"/>
      <c r="H28" s="103"/>
      <c r="I28" s="100"/>
    </row>
    <row r="29" spans="1:9" ht="12.75" customHeight="1" x14ac:dyDescent="0.3">
      <c r="A29" s="415"/>
      <c r="B29" s="100"/>
      <c r="C29" s="184"/>
      <c r="D29" s="184"/>
      <c r="E29" s="184"/>
      <c r="F29" s="184"/>
      <c r="G29" s="184"/>
      <c r="H29" s="184"/>
      <c r="I29" s="100"/>
    </row>
    <row r="30" spans="1:9" ht="12.75" customHeight="1" x14ac:dyDescent="0.25">
      <c r="A30" s="102"/>
      <c r="B30" s="100"/>
      <c r="C30" s="103"/>
      <c r="D30" s="103"/>
      <c r="E30" s="103"/>
      <c r="F30" s="103"/>
      <c r="G30" s="103"/>
      <c r="H30" s="103"/>
      <c r="I30" s="100"/>
    </row>
    <row r="31" spans="1:9" ht="12.75" customHeight="1" x14ac:dyDescent="0.25">
      <c r="A31" s="192" t="s">
        <v>2433</v>
      </c>
      <c r="B31" s="100"/>
      <c r="C31" s="103"/>
      <c r="D31" s="413"/>
      <c r="E31" s="413"/>
      <c r="F31" s="413"/>
      <c r="G31" s="413"/>
      <c r="H31" s="103"/>
      <c r="I31" s="100"/>
    </row>
    <row r="32" spans="1:9" ht="12.75" customHeight="1" x14ac:dyDescent="0.3">
      <c r="A32" s="415" t="s">
        <v>2434</v>
      </c>
      <c r="B32" s="100"/>
      <c r="D32" s="103"/>
      <c r="E32" s="103"/>
      <c r="F32" s="103"/>
      <c r="G32" s="103"/>
      <c r="H32" s="103"/>
      <c r="I32" s="100"/>
    </row>
    <row r="33" spans="1:9" ht="12.75" customHeight="1" x14ac:dyDescent="0.3">
      <c r="A33" s="415"/>
      <c r="B33" s="100"/>
      <c r="C33" s="103"/>
      <c r="D33" s="103"/>
      <c r="E33" s="103"/>
      <c r="F33" s="103"/>
      <c r="G33" s="103"/>
      <c r="H33" s="103"/>
      <c r="I33" s="100"/>
    </row>
    <row r="34" spans="1:9" ht="12.75" customHeight="1" x14ac:dyDescent="0.3">
      <c r="A34" s="415"/>
      <c r="B34" s="100"/>
      <c r="C34" s="184"/>
      <c r="D34" s="184"/>
      <c r="E34" s="184"/>
      <c r="F34" s="184"/>
      <c r="G34" s="184"/>
      <c r="H34" s="184"/>
      <c r="I34" s="100"/>
    </row>
    <row r="35" spans="1:9" ht="12.75" customHeight="1" x14ac:dyDescent="0.25">
      <c r="A35" s="95"/>
      <c r="B35" s="100"/>
      <c r="C35" s="103"/>
      <c r="D35" s="103"/>
      <c r="E35" s="103"/>
      <c r="F35" s="103"/>
      <c r="G35" s="103"/>
      <c r="H35" s="103"/>
      <c r="I35" s="100"/>
    </row>
    <row r="36" spans="1:9" ht="12.75" customHeight="1" x14ac:dyDescent="0.25">
      <c r="A36" s="192" t="s">
        <v>2435</v>
      </c>
    </row>
    <row r="37" spans="1:9" ht="12.75" customHeight="1" x14ac:dyDescent="0.3">
      <c r="A37" s="414" t="s">
        <v>2436</v>
      </c>
      <c r="C37" s="104"/>
    </row>
    <row r="38" spans="1:9" ht="12.75" customHeight="1" x14ac:dyDescent="0.3">
      <c r="A38" s="414"/>
      <c r="C38" s="90"/>
    </row>
    <row r="39" spans="1:9" ht="12.75" customHeight="1" x14ac:dyDescent="0.3">
      <c r="A39" s="105"/>
      <c r="C39" s="90"/>
    </row>
    <row r="40" spans="1:9" ht="12.75" customHeight="1" x14ac:dyDescent="0.3">
      <c r="A40" s="415" t="s">
        <v>2568</v>
      </c>
    </row>
    <row r="41" spans="1:9" ht="12.75" customHeight="1" x14ac:dyDescent="0.3">
      <c r="A41" s="415"/>
    </row>
    <row r="42" spans="1:9" ht="12.75" customHeight="1" x14ac:dyDescent="0.3">
      <c r="A42" s="415"/>
    </row>
    <row r="43" spans="1:9" ht="12.75" customHeight="1" x14ac:dyDescent="0.3">
      <c r="A43" s="415"/>
    </row>
    <row r="44" spans="1:9" ht="20.25" customHeight="1" x14ac:dyDescent="0.3">
      <c r="A44" s="415"/>
    </row>
    <row r="45" spans="1:9" ht="16.5" customHeight="1" x14ac:dyDescent="0.3">
      <c r="A45" s="415"/>
    </row>
    <row r="46" spans="1:9" ht="12" customHeight="1" x14ac:dyDescent="0.3">
      <c r="A46" s="95"/>
    </row>
    <row r="47" spans="1:9" ht="12.75" customHeight="1" x14ac:dyDescent="0.3">
      <c r="A47" s="192" t="s">
        <v>2438</v>
      </c>
      <c r="B47" s="100"/>
      <c r="C47" s="184"/>
      <c r="D47" s="184"/>
      <c r="E47" s="184"/>
      <c r="F47" s="184"/>
      <c r="G47" s="184"/>
      <c r="H47" s="184"/>
      <c r="I47" s="100"/>
    </row>
    <row r="48" spans="1:9" ht="12.75" customHeight="1" x14ac:dyDescent="0.3">
      <c r="A48" s="415" t="s">
        <v>2437</v>
      </c>
      <c r="B48" s="100"/>
      <c r="C48" s="184"/>
      <c r="D48" s="184"/>
      <c r="E48" s="184"/>
      <c r="F48" s="184"/>
      <c r="G48" s="184"/>
      <c r="H48" s="184"/>
      <c r="I48" s="100"/>
    </row>
    <row r="49" spans="1:9" ht="12.75" customHeight="1" x14ac:dyDescent="0.3">
      <c r="A49" s="415"/>
      <c r="B49" s="100"/>
      <c r="C49" s="184"/>
      <c r="D49" s="184"/>
      <c r="E49" s="184"/>
      <c r="F49" s="184"/>
      <c r="G49" s="184"/>
      <c r="H49" s="184"/>
      <c r="I49" s="100"/>
    </row>
    <row r="50" spans="1:9" ht="12.75" customHeight="1" x14ac:dyDescent="0.3">
      <c r="A50" s="415"/>
      <c r="B50" s="100"/>
      <c r="C50" s="184"/>
      <c r="D50" s="184"/>
      <c r="E50" s="184"/>
      <c r="F50" s="184"/>
      <c r="G50" s="184"/>
      <c r="H50" s="184"/>
      <c r="I50" s="100"/>
    </row>
    <row r="51" spans="1:9" ht="12.75" customHeight="1" x14ac:dyDescent="0.3">
      <c r="A51" s="186"/>
      <c r="B51" s="100"/>
      <c r="C51" s="184"/>
      <c r="D51" s="184"/>
      <c r="E51" s="184"/>
      <c r="F51" s="184"/>
      <c r="G51" s="184"/>
      <c r="H51" s="184"/>
      <c r="I51" s="100"/>
    </row>
    <row r="52" spans="1:9" ht="12.75" customHeight="1" x14ac:dyDescent="0.3">
      <c r="A52" s="192" t="s">
        <v>2439</v>
      </c>
    </row>
    <row r="53" spans="1:9" ht="12.75" customHeight="1" x14ac:dyDescent="0.3">
      <c r="A53" s="414" t="s">
        <v>2440</v>
      </c>
      <c r="C53" s="104"/>
    </row>
    <row r="54" spans="1:9" ht="12.75" customHeight="1" x14ac:dyDescent="0.3">
      <c r="A54" s="414"/>
      <c r="C54" s="90"/>
    </row>
    <row r="55" spans="1:9" ht="12.75" customHeight="1" x14ac:dyDescent="0.3">
      <c r="A55" s="105"/>
      <c r="C55" s="90" t="s">
        <v>2441</v>
      </c>
    </row>
    <row r="56" spans="1:9" ht="12.75" customHeight="1" x14ac:dyDescent="0.3">
      <c r="A56" s="415" t="s">
        <v>2569</v>
      </c>
    </row>
    <row r="57" spans="1:9" ht="12.75" customHeight="1" x14ac:dyDescent="0.3">
      <c r="A57" s="415"/>
    </row>
    <row r="58" spans="1:9" ht="12.75" customHeight="1" x14ac:dyDescent="0.3">
      <c r="A58" s="415"/>
    </row>
    <row r="59" spans="1:9" ht="24" customHeight="1" x14ac:dyDescent="0.3">
      <c r="A59" s="415"/>
    </row>
    <row r="60" spans="1:9" ht="12.75" customHeight="1" x14ac:dyDescent="0.3">
      <c r="A60" s="415"/>
    </row>
    <row r="61" spans="1:9" ht="12.75" customHeight="1" x14ac:dyDescent="0.3">
      <c r="A61" s="415"/>
    </row>
    <row r="62" spans="1:9" ht="12.75" customHeight="1" x14ac:dyDescent="0.3">
      <c r="A62" s="186"/>
      <c r="B62" s="100"/>
      <c r="C62" s="184"/>
      <c r="D62" s="184"/>
      <c r="E62" s="184"/>
      <c r="F62" s="184"/>
      <c r="G62" s="184"/>
      <c r="H62" s="184"/>
      <c r="I62" s="100"/>
    </row>
    <row r="63" spans="1:9" x14ac:dyDescent="0.3">
      <c r="A63" s="192" t="s">
        <v>2442</v>
      </c>
      <c r="B63" s="106"/>
      <c r="C63" s="103"/>
      <c r="D63" s="413"/>
      <c r="E63" s="413"/>
      <c r="F63" s="413"/>
      <c r="G63" s="413"/>
      <c r="H63" s="103"/>
      <c r="I63" s="100"/>
    </row>
    <row r="64" spans="1:9" ht="12.75" customHeight="1" x14ac:dyDescent="0.3">
      <c r="A64" s="414" t="s">
        <v>2190</v>
      </c>
    </row>
    <row r="65" spans="1:9" ht="12.75" customHeight="1" x14ac:dyDescent="0.3">
      <c r="A65" s="414"/>
    </row>
    <row r="66" spans="1:9" ht="12.75" customHeight="1" x14ac:dyDescent="0.3">
      <c r="A66" s="414"/>
    </row>
    <row r="67" spans="1:9" ht="12.75" customHeight="1" x14ac:dyDescent="0.3">
      <c r="A67" s="414"/>
    </row>
    <row r="68" spans="1:9" ht="12.75" customHeight="1" x14ac:dyDescent="0.3">
      <c r="A68" s="98"/>
    </row>
    <row r="69" spans="1:9" x14ac:dyDescent="0.3">
      <c r="A69" s="192" t="s">
        <v>2443</v>
      </c>
      <c r="B69" s="106"/>
      <c r="C69" s="103"/>
      <c r="D69" s="413"/>
      <c r="E69" s="413"/>
      <c r="F69" s="413"/>
      <c r="G69" s="413"/>
      <c r="H69" s="103"/>
      <c r="I69" s="100"/>
    </row>
    <row r="70" spans="1:9" ht="12.75" customHeight="1" x14ac:dyDescent="0.3">
      <c r="A70" s="414" t="s">
        <v>2191</v>
      </c>
    </row>
    <row r="71" spans="1:9" ht="12.75" customHeight="1" x14ac:dyDescent="0.3">
      <c r="A71" s="414"/>
    </row>
    <row r="72" spans="1:9" ht="12.75" customHeight="1" x14ac:dyDescent="0.3">
      <c r="A72" s="98"/>
    </row>
    <row r="73" spans="1:9" x14ac:dyDescent="0.3">
      <c r="A73" s="192" t="s">
        <v>2444</v>
      </c>
      <c r="B73" s="106"/>
      <c r="C73" s="103"/>
      <c r="D73" s="413"/>
      <c r="E73" s="413"/>
      <c r="F73" s="413"/>
      <c r="G73" s="413"/>
      <c r="H73" s="103"/>
      <c r="I73" s="100"/>
    </row>
    <row r="74" spans="1:9" ht="12.75" customHeight="1" x14ac:dyDescent="0.3">
      <c r="A74" s="414" t="s">
        <v>2192</v>
      </c>
    </row>
    <row r="75" spans="1:9" ht="12.75" customHeight="1" x14ac:dyDescent="0.3">
      <c r="A75" s="414"/>
    </row>
    <row r="76" spans="1:9" ht="12.75" customHeight="1" x14ac:dyDescent="0.3">
      <c r="A76" s="414"/>
    </row>
    <row r="77" spans="1:9" ht="12.75" customHeight="1" x14ac:dyDescent="0.3">
      <c r="A77" s="107"/>
    </row>
    <row r="78" spans="1:9" ht="12.75" customHeight="1" x14ac:dyDescent="0.3">
      <c r="A78" s="185"/>
    </row>
    <row r="79" spans="1:9" x14ac:dyDescent="0.3">
      <c r="A79" s="87" t="s">
        <v>2193</v>
      </c>
      <c r="F79" s="100"/>
      <c r="G79" s="100"/>
      <c r="H79" s="100"/>
    </row>
    <row r="80" spans="1:9" ht="12.75" customHeight="1" x14ac:dyDescent="0.3">
      <c r="A80" s="409" t="s">
        <v>2453</v>
      </c>
      <c r="C80" s="108"/>
      <c r="F80" s="100"/>
      <c r="G80" s="100"/>
      <c r="H80" s="100"/>
    </row>
    <row r="81" spans="1:8" ht="12.75" customHeight="1" x14ac:dyDescent="0.3">
      <c r="A81" s="409"/>
      <c r="C81" s="108"/>
      <c r="F81" s="100"/>
      <c r="G81" s="100"/>
      <c r="H81" s="100"/>
    </row>
    <row r="82" spans="1:8" ht="12.75" customHeight="1" x14ac:dyDescent="0.3">
      <c r="A82" s="409"/>
      <c r="C82" s="108"/>
      <c r="F82" s="100"/>
      <c r="G82" s="100"/>
      <c r="H82" s="100"/>
    </row>
    <row r="83" spans="1:8" ht="12.75" customHeight="1" x14ac:dyDescent="0.3">
      <c r="A83" s="409"/>
      <c r="C83" s="108"/>
      <c r="F83" s="100"/>
      <c r="G83" s="100"/>
      <c r="H83" s="100"/>
    </row>
    <row r="84" spans="1:8" ht="12.75" customHeight="1" x14ac:dyDescent="0.3">
      <c r="A84" s="409"/>
      <c r="C84" s="108"/>
      <c r="F84" s="100"/>
      <c r="G84" s="100"/>
      <c r="H84" s="100"/>
    </row>
    <row r="85" spans="1:8" ht="12.75" customHeight="1" x14ac:dyDescent="0.3">
      <c r="A85" s="409"/>
      <c r="C85" s="108"/>
      <c r="F85" s="100"/>
      <c r="G85" s="100"/>
      <c r="H85" s="100"/>
    </row>
    <row r="86" spans="1:8" ht="12.75" customHeight="1" x14ac:dyDescent="0.3">
      <c r="A86" s="409"/>
      <c r="C86" s="108"/>
      <c r="F86" s="100"/>
      <c r="G86" s="100"/>
      <c r="H86" s="100"/>
    </row>
    <row r="87" spans="1:8" ht="12.75" customHeight="1" x14ac:dyDescent="0.3">
      <c r="A87" s="196"/>
      <c r="C87" s="108"/>
      <c r="F87" s="100"/>
      <c r="G87" s="100"/>
      <c r="H87" s="100"/>
    </row>
    <row r="88" spans="1:8" x14ac:dyDescent="0.3">
      <c r="A88" s="409" t="s">
        <v>2454</v>
      </c>
      <c r="F88" s="100"/>
      <c r="G88" s="100"/>
      <c r="H88" s="100"/>
    </row>
    <row r="89" spans="1:8" x14ac:dyDescent="0.3">
      <c r="A89" s="409"/>
      <c r="F89" s="100"/>
      <c r="G89" s="100"/>
      <c r="H89" s="100"/>
    </row>
    <row r="90" spans="1:8" x14ac:dyDescent="0.3">
      <c r="A90" s="196"/>
      <c r="F90" s="100"/>
      <c r="G90" s="100"/>
      <c r="H90" s="100"/>
    </row>
    <row r="91" spans="1:8" x14ac:dyDescent="0.3">
      <c r="A91" s="409" t="s">
        <v>2455</v>
      </c>
      <c r="F91" s="100"/>
      <c r="G91" s="100"/>
      <c r="H91" s="100"/>
    </row>
    <row r="92" spans="1:8" x14ac:dyDescent="0.3">
      <c r="A92" s="409"/>
      <c r="F92" s="100"/>
      <c r="G92" s="100"/>
      <c r="H92" s="100"/>
    </row>
    <row r="93" spans="1:8" x14ac:dyDescent="0.3">
      <c r="A93" s="196"/>
      <c r="F93" s="100"/>
      <c r="G93" s="100"/>
      <c r="H93" s="100"/>
    </row>
    <row r="94" spans="1:8" ht="15" customHeight="1" x14ac:dyDescent="0.3">
      <c r="A94" s="410" t="s">
        <v>2456</v>
      </c>
      <c r="F94" s="100"/>
      <c r="G94" s="100"/>
      <c r="H94" s="100"/>
    </row>
    <row r="95" spans="1:8" x14ac:dyDescent="0.3">
      <c r="A95" s="410"/>
      <c r="F95" s="100"/>
      <c r="G95" s="100"/>
      <c r="H95" s="100"/>
    </row>
    <row r="96" spans="1:8" x14ac:dyDescent="0.3">
      <c r="A96" s="410"/>
      <c r="F96" s="100"/>
      <c r="G96" s="100"/>
      <c r="H96" s="100"/>
    </row>
    <row r="97" spans="1:8" x14ac:dyDescent="0.3">
      <c r="A97" s="410"/>
      <c r="F97" s="100"/>
      <c r="G97" s="100"/>
      <c r="H97" s="100"/>
    </row>
    <row r="98" spans="1:8" x14ac:dyDescent="0.3">
      <c r="A98" s="197"/>
      <c r="F98" s="100"/>
      <c r="G98" s="100"/>
      <c r="H98" s="100"/>
    </row>
    <row r="99" spans="1:8" ht="15" customHeight="1" x14ac:dyDescent="0.3">
      <c r="A99" s="409" t="s">
        <v>2457</v>
      </c>
    </row>
    <row r="100" spans="1:8" x14ac:dyDescent="0.3">
      <c r="A100" s="409"/>
    </row>
    <row r="101" spans="1:8" x14ac:dyDescent="0.3">
      <c r="A101" s="409"/>
    </row>
    <row r="102" spans="1:8" x14ac:dyDescent="0.3">
      <c r="A102" s="409"/>
    </row>
    <row r="103" spans="1:8" x14ac:dyDescent="0.3">
      <c r="A103" s="409"/>
    </row>
    <row r="104" spans="1:8" x14ac:dyDescent="0.3">
      <c r="A104" s="409"/>
    </row>
    <row r="105" spans="1:8" x14ac:dyDescent="0.3">
      <c r="A105" s="409"/>
    </row>
    <row r="106" spans="1:8" x14ac:dyDescent="0.3">
      <c r="A106" s="196"/>
    </row>
    <row r="107" spans="1:8" ht="12.75" customHeight="1" x14ac:dyDescent="0.3">
      <c r="A107" s="411" t="s">
        <v>2458</v>
      </c>
    </row>
    <row r="108" spans="1:8" ht="12.75" customHeight="1" x14ac:dyDescent="0.3">
      <c r="A108" s="411"/>
    </row>
    <row r="109" spans="1:8" ht="12.75" customHeight="1" x14ac:dyDescent="0.3">
      <c r="A109" s="411"/>
    </row>
    <row r="110" spans="1:8" ht="12.75" customHeight="1" x14ac:dyDescent="0.3">
      <c r="A110" s="411"/>
    </row>
    <row r="111" spans="1:8" ht="12.75" customHeight="1" x14ac:dyDescent="0.3">
      <c r="A111" s="411"/>
    </row>
    <row r="112" spans="1:8" x14ac:dyDescent="0.3">
      <c r="A112" s="411" t="s">
        <v>2570</v>
      </c>
    </row>
    <row r="113" spans="1:1" x14ac:dyDescent="0.3">
      <c r="A113" s="411"/>
    </row>
    <row r="114" spans="1:1" ht="21" customHeight="1" x14ac:dyDescent="0.3">
      <c r="A114" s="411"/>
    </row>
    <row r="115" spans="1:1" ht="22.5" customHeight="1" x14ac:dyDescent="0.3">
      <c r="A115" s="411"/>
    </row>
    <row r="116" spans="1:1" ht="22.5" customHeight="1" x14ac:dyDescent="0.3">
      <c r="A116" s="198"/>
    </row>
    <row r="117" spans="1:1" x14ac:dyDescent="0.3">
      <c r="A117" s="410" t="s">
        <v>2459</v>
      </c>
    </row>
    <row r="118" spans="1:1" x14ac:dyDescent="0.3">
      <c r="A118" s="410"/>
    </row>
    <row r="119" spans="1:1" x14ac:dyDescent="0.3">
      <c r="A119" s="410"/>
    </row>
    <row r="120" spans="1:1" x14ac:dyDescent="0.3">
      <c r="A120" s="197"/>
    </row>
    <row r="121" spans="1:1" x14ac:dyDescent="0.3">
      <c r="A121" s="409" t="s">
        <v>2460</v>
      </c>
    </row>
    <row r="122" spans="1:1" x14ac:dyDescent="0.3">
      <c r="A122" s="409"/>
    </row>
    <row r="123" spans="1:1" x14ac:dyDescent="0.3">
      <c r="A123" s="409"/>
    </row>
    <row r="124" spans="1:1" x14ac:dyDescent="0.3">
      <c r="A124" s="409"/>
    </row>
    <row r="125" spans="1:1" ht="12.75" customHeight="1" x14ac:dyDescent="0.3">
      <c r="A125" s="411" t="s">
        <v>2461</v>
      </c>
    </row>
    <row r="126" spans="1:1" ht="12.75" customHeight="1" x14ac:dyDescent="0.3">
      <c r="A126" s="411"/>
    </row>
    <row r="127" spans="1:1" ht="12.75" customHeight="1" x14ac:dyDescent="0.3">
      <c r="A127" s="411"/>
    </row>
    <row r="128" spans="1:1" ht="12.75" customHeight="1" x14ac:dyDescent="0.3">
      <c r="A128" s="411"/>
    </row>
    <row r="129" spans="1:9" ht="12.75" customHeight="1" x14ac:dyDescent="0.3">
      <c r="A129" s="411"/>
    </row>
    <row r="130" spans="1:9" ht="12.75" customHeight="1" x14ac:dyDescent="0.3">
      <c r="A130" s="196"/>
    </row>
    <row r="131" spans="1:9" x14ac:dyDescent="0.3">
      <c r="A131" s="409" t="s">
        <v>2462</v>
      </c>
    </row>
    <row r="132" spans="1:9" x14ac:dyDescent="0.3">
      <c r="A132" s="409"/>
    </row>
    <row r="133" spans="1:9" x14ac:dyDescent="0.3">
      <c r="A133" s="196"/>
    </row>
    <row r="134" spans="1:9" x14ac:dyDescent="0.3">
      <c r="A134" s="409" t="s">
        <v>2463</v>
      </c>
    </row>
    <row r="135" spans="1:9" x14ac:dyDescent="0.3">
      <c r="A135" s="409"/>
    </row>
    <row r="136" spans="1:9" x14ac:dyDescent="0.3">
      <c r="A136" s="196"/>
    </row>
    <row r="137" spans="1:9" x14ac:dyDescent="0.3">
      <c r="A137" s="409" t="s">
        <v>2464</v>
      </c>
      <c r="C137" s="90"/>
    </row>
    <row r="138" spans="1:9" x14ac:dyDescent="0.3">
      <c r="A138" s="409"/>
      <c r="I138" s="100"/>
    </row>
    <row r="139" spans="1:9" ht="12.75" customHeight="1" x14ac:dyDescent="0.3">
      <c r="A139" s="107"/>
    </row>
    <row r="140" spans="1:9" x14ac:dyDescent="0.3">
      <c r="A140" s="109" t="s">
        <v>2194</v>
      </c>
    </row>
    <row r="141" spans="1:9" ht="12.75" customHeight="1" x14ac:dyDescent="0.3">
      <c r="A141" s="412" t="s">
        <v>2195</v>
      </c>
    </row>
    <row r="142" spans="1:9" x14ac:dyDescent="0.3">
      <c r="A142" s="412"/>
    </row>
    <row r="143" spans="1:9" ht="15" thickBot="1" x14ac:dyDescent="0.35">
      <c r="A143" s="110"/>
    </row>
    <row r="144" spans="1:9" ht="15" thickTop="1" x14ac:dyDescent="0.3">
      <c r="A144" s="95"/>
    </row>
    <row r="145" spans="1:9" ht="15.6" x14ac:dyDescent="0.3">
      <c r="A145" s="111"/>
    </row>
    <row r="147" spans="1:9" x14ac:dyDescent="0.3">
      <c r="B147" s="100"/>
      <c r="C147" s="103"/>
      <c r="D147" s="413"/>
      <c r="E147" s="413"/>
      <c r="F147" s="413"/>
      <c r="G147" s="413"/>
      <c r="H147" s="103"/>
      <c r="I147" s="100"/>
    </row>
  </sheetData>
  <mergeCells count="30">
    <mergeCell ref="A64:A67"/>
    <mergeCell ref="D69:G69"/>
    <mergeCell ref="A70:A71"/>
    <mergeCell ref="D73:G73"/>
    <mergeCell ref="A74:A76"/>
    <mergeCell ref="D63:G63"/>
    <mergeCell ref="D28:G28"/>
    <mergeCell ref="D31:G31"/>
    <mergeCell ref="A37:A38"/>
    <mergeCell ref="A28:A29"/>
    <mergeCell ref="A32:A34"/>
    <mergeCell ref="A40:A45"/>
    <mergeCell ref="A48:A50"/>
    <mergeCell ref="A53:A54"/>
    <mergeCell ref="A56:A61"/>
    <mergeCell ref="A141:A142"/>
    <mergeCell ref="D147:G147"/>
    <mergeCell ref="A125:A129"/>
    <mergeCell ref="A117:A119"/>
    <mergeCell ref="A121:A124"/>
    <mergeCell ref="A131:A132"/>
    <mergeCell ref="A134:A135"/>
    <mergeCell ref="A137:A138"/>
    <mergeCell ref="A80:A86"/>
    <mergeCell ref="A88:A89"/>
    <mergeCell ref="A94:A97"/>
    <mergeCell ref="A107:A111"/>
    <mergeCell ref="A112:A115"/>
    <mergeCell ref="A99:A105"/>
    <mergeCell ref="A91:A92"/>
  </mergeCells>
  <hyperlinks>
    <hyperlink ref="A21" location="Manual!A1" display="(1) Manual"/>
    <hyperlink ref="A27" location="Glossary!A1" display="(3) Glossary"/>
    <hyperlink ref="A31" location="'01 Interior Lighting Form'!A1" display="(4) Interior Lighting Form"/>
    <hyperlink ref="A63" location="'06 Wattage Table'!A1" display="(8) Wattage Table"/>
    <hyperlink ref="A69" location="'07 Fixture Code Legend'!A1" display="(9) Fixture Code Legend"/>
    <hyperlink ref="A73" location="'08 Fixture Code Locator'!A1" display="(10) Fixture Code Locator"/>
    <hyperlink ref="A36" location="'02 Interior User Input'!A1" display="(5) Interior User Input"/>
    <hyperlink ref="A24" location="Changelog!A1" display="(2) Changelog"/>
    <hyperlink ref="A6" location="Manual!A12" display="I.  Purpose"/>
    <hyperlink ref="A47" location="'03 Exterior Lighting Form'!A1" display="(6) Exterior Lighting Form"/>
    <hyperlink ref="A52" location="'04 Exterior User Input'!A1" display="(7) Exterior User Input"/>
    <hyperlink ref="A7" location="Manual!A18" display="II.  Organization"/>
    <hyperlink ref="A8" location="Manual!A79" display="III.  User Guide"/>
    <hyperlink ref="A9" location="Manual!A130" display="IV.  Disclaimer"/>
  </hyperlink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E843"/>
  <sheetViews>
    <sheetView workbookViewId="0">
      <selection activeCell="R31" sqref="R31"/>
    </sheetView>
  </sheetViews>
  <sheetFormatPr defaultRowHeight="14.4" x14ac:dyDescent="0.3"/>
  <cols>
    <col min="1" max="1" width="34.88671875" style="32" customWidth="1"/>
    <col min="2" max="2" width="32.109375" style="32" customWidth="1"/>
    <col min="3" max="3" width="8.44140625" style="137" hidden="1" customWidth="1"/>
    <col min="4" max="4" width="5.6640625" style="138" hidden="1" customWidth="1"/>
    <col min="5" max="5" width="19.88671875" style="138" hidden="1" customWidth="1"/>
    <col min="6" max="10" width="3.6640625" style="138" hidden="1" customWidth="1"/>
    <col min="11" max="14" width="5.6640625" style="138" hidden="1" customWidth="1"/>
    <col min="15" max="15" width="11.109375" style="138" hidden="1" customWidth="1"/>
    <col min="16" max="16" width="3.44140625" style="138" hidden="1" customWidth="1"/>
    <col min="17" max="17" width="9.109375" style="138" customWidth="1"/>
    <col min="18" max="18" width="28.109375" style="138" customWidth="1"/>
    <col min="19" max="23" width="9.109375" style="32"/>
    <col min="24" max="31" width="15.6640625" style="32" hidden="1" customWidth="1"/>
    <col min="32" max="256" width="9.109375" style="32"/>
    <col min="257" max="257" width="34.88671875" style="32" customWidth="1"/>
    <col min="258" max="258" width="32.109375" style="32" customWidth="1"/>
    <col min="259" max="272" width="0" style="32" hidden="1" customWidth="1"/>
    <col min="273" max="273" width="9.109375" style="32" customWidth="1"/>
    <col min="274" max="274" width="28.109375" style="32" customWidth="1"/>
    <col min="275" max="512" width="9.109375" style="32"/>
    <col min="513" max="513" width="34.88671875" style="32" customWidth="1"/>
    <col min="514" max="514" width="32.109375" style="32" customWidth="1"/>
    <col min="515" max="528" width="0" style="32" hidden="1" customWidth="1"/>
    <col min="529" max="529" width="9.109375" style="32" customWidth="1"/>
    <col min="530" max="530" width="28.109375" style="32" customWidth="1"/>
    <col min="531" max="768" width="9.109375" style="32"/>
    <col min="769" max="769" width="34.88671875" style="32" customWidth="1"/>
    <col min="770" max="770" width="32.109375" style="32" customWidth="1"/>
    <col min="771" max="784" width="0" style="32" hidden="1" customWidth="1"/>
    <col min="785" max="785" width="9.109375" style="32" customWidth="1"/>
    <col min="786" max="786" width="28.109375" style="32" customWidth="1"/>
    <col min="787" max="1024" width="9.109375" style="32"/>
    <col min="1025" max="1025" width="34.88671875" style="32" customWidth="1"/>
    <col min="1026" max="1026" width="32.109375" style="32" customWidth="1"/>
    <col min="1027" max="1040" width="0" style="32" hidden="1" customWidth="1"/>
    <col min="1041" max="1041" width="9.109375" style="32" customWidth="1"/>
    <col min="1042" max="1042" width="28.109375" style="32" customWidth="1"/>
    <col min="1043" max="1280" width="9.109375" style="32"/>
    <col min="1281" max="1281" width="34.88671875" style="32" customWidth="1"/>
    <col min="1282" max="1282" width="32.109375" style="32" customWidth="1"/>
    <col min="1283" max="1296" width="0" style="32" hidden="1" customWidth="1"/>
    <col min="1297" max="1297" width="9.109375" style="32" customWidth="1"/>
    <col min="1298" max="1298" width="28.109375" style="32" customWidth="1"/>
    <col min="1299" max="1536" width="9.109375" style="32"/>
    <col min="1537" max="1537" width="34.88671875" style="32" customWidth="1"/>
    <col min="1538" max="1538" width="32.109375" style="32" customWidth="1"/>
    <col min="1539" max="1552" width="0" style="32" hidden="1" customWidth="1"/>
    <col min="1553" max="1553" width="9.109375" style="32" customWidth="1"/>
    <col min="1554" max="1554" width="28.109375" style="32" customWidth="1"/>
    <col min="1555" max="1792" width="9.109375" style="32"/>
    <col min="1793" max="1793" width="34.88671875" style="32" customWidth="1"/>
    <col min="1794" max="1794" width="32.109375" style="32" customWidth="1"/>
    <col min="1795" max="1808" width="0" style="32" hidden="1" customWidth="1"/>
    <col min="1809" max="1809" width="9.109375" style="32" customWidth="1"/>
    <col min="1810" max="1810" width="28.109375" style="32" customWidth="1"/>
    <col min="1811" max="2048" width="9.109375" style="32"/>
    <col min="2049" max="2049" width="34.88671875" style="32" customWidth="1"/>
    <col min="2050" max="2050" width="32.109375" style="32" customWidth="1"/>
    <col min="2051" max="2064" width="0" style="32" hidden="1" customWidth="1"/>
    <col min="2065" max="2065" width="9.109375" style="32" customWidth="1"/>
    <col min="2066" max="2066" width="28.109375" style="32" customWidth="1"/>
    <col min="2067" max="2304" width="9.109375" style="32"/>
    <col min="2305" max="2305" width="34.88671875" style="32" customWidth="1"/>
    <col min="2306" max="2306" width="32.109375" style="32" customWidth="1"/>
    <col min="2307" max="2320" width="0" style="32" hidden="1" customWidth="1"/>
    <col min="2321" max="2321" width="9.109375" style="32" customWidth="1"/>
    <col min="2322" max="2322" width="28.109375" style="32" customWidth="1"/>
    <col min="2323" max="2560" width="9.109375" style="32"/>
    <col min="2561" max="2561" width="34.88671875" style="32" customWidth="1"/>
    <col min="2562" max="2562" width="32.109375" style="32" customWidth="1"/>
    <col min="2563" max="2576" width="0" style="32" hidden="1" customWidth="1"/>
    <col min="2577" max="2577" width="9.109375" style="32" customWidth="1"/>
    <col min="2578" max="2578" width="28.109375" style="32" customWidth="1"/>
    <col min="2579" max="2816" width="9.109375" style="32"/>
    <col min="2817" max="2817" width="34.88671875" style="32" customWidth="1"/>
    <col min="2818" max="2818" width="32.109375" style="32" customWidth="1"/>
    <col min="2819" max="2832" width="0" style="32" hidden="1" customWidth="1"/>
    <col min="2833" max="2833" width="9.109375" style="32" customWidth="1"/>
    <col min="2834" max="2834" width="28.109375" style="32" customWidth="1"/>
    <col min="2835" max="3072" width="9.109375" style="32"/>
    <col min="3073" max="3073" width="34.88671875" style="32" customWidth="1"/>
    <col min="3074" max="3074" width="32.109375" style="32" customWidth="1"/>
    <col min="3075" max="3088" width="0" style="32" hidden="1" customWidth="1"/>
    <col min="3089" max="3089" width="9.109375" style="32" customWidth="1"/>
    <col min="3090" max="3090" width="28.109375" style="32" customWidth="1"/>
    <col min="3091" max="3328" width="9.109375" style="32"/>
    <col min="3329" max="3329" width="34.88671875" style="32" customWidth="1"/>
    <col min="3330" max="3330" width="32.109375" style="32" customWidth="1"/>
    <col min="3331" max="3344" width="0" style="32" hidden="1" customWidth="1"/>
    <col min="3345" max="3345" width="9.109375" style="32" customWidth="1"/>
    <col min="3346" max="3346" width="28.109375" style="32" customWidth="1"/>
    <col min="3347" max="3584" width="9.109375" style="32"/>
    <col min="3585" max="3585" width="34.88671875" style="32" customWidth="1"/>
    <col min="3586" max="3586" width="32.109375" style="32" customWidth="1"/>
    <col min="3587" max="3600" width="0" style="32" hidden="1" customWidth="1"/>
    <col min="3601" max="3601" width="9.109375" style="32" customWidth="1"/>
    <col min="3602" max="3602" width="28.109375" style="32" customWidth="1"/>
    <col min="3603" max="3840" width="9.109375" style="32"/>
    <col min="3841" max="3841" width="34.88671875" style="32" customWidth="1"/>
    <col min="3842" max="3842" width="32.109375" style="32" customWidth="1"/>
    <col min="3843" max="3856" width="0" style="32" hidden="1" customWidth="1"/>
    <col min="3857" max="3857" width="9.109375" style="32" customWidth="1"/>
    <col min="3858" max="3858" width="28.109375" style="32" customWidth="1"/>
    <col min="3859" max="4096" width="9.109375" style="32"/>
    <col min="4097" max="4097" width="34.88671875" style="32" customWidth="1"/>
    <col min="4098" max="4098" width="32.109375" style="32" customWidth="1"/>
    <col min="4099" max="4112" width="0" style="32" hidden="1" customWidth="1"/>
    <col min="4113" max="4113" width="9.109375" style="32" customWidth="1"/>
    <col min="4114" max="4114" width="28.109375" style="32" customWidth="1"/>
    <col min="4115" max="4352" width="9.109375" style="32"/>
    <col min="4353" max="4353" width="34.88671875" style="32" customWidth="1"/>
    <col min="4354" max="4354" width="32.109375" style="32" customWidth="1"/>
    <col min="4355" max="4368" width="0" style="32" hidden="1" customWidth="1"/>
    <col min="4369" max="4369" width="9.109375" style="32" customWidth="1"/>
    <col min="4370" max="4370" width="28.109375" style="32" customWidth="1"/>
    <col min="4371" max="4608" width="9.109375" style="32"/>
    <col min="4609" max="4609" width="34.88671875" style="32" customWidth="1"/>
    <col min="4610" max="4610" width="32.109375" style="32" customWidth="1"/>
    <col min="4611" max="4624" width="0" style="32" hidden="1" customWidth="1"/>
    <col min="4625" max="4625" width="9.109375" style="32" customWidth="1"/>
    <col min="4626" max="4626" width="28.109375" style="32" customWidth="1"/>
    <col min="4627" max="4864" width="9.109375" style="32"/>
    <col min="4865" max="4865" width="34.88671875" style="32" customWidth="1"/>
    <col min="4866" max="4866" width="32.109375" style="32" customWidth="1"/>
    <col min="4867" max="4880" width="0" style="32" hidden="1" customWidth="1"/>
    <col min="4881" max="4881" width="9.109375" style="32" customWidth="1"/>
    <col min="4882" max="4882" width="28.109375" style="32" customWidth="1"/>
    <col min="4883" max="5120" width="9.109375" style="32"/>
    <col min="5121" max="5121" width="34.88671875" style="32" customWidth="1"/>
    <col min="5122" max="5122" width="32.109375" style="32" customWidth="1"/>
    <col min="5123" max="5136" width="0" style="32" hidden="1" customWidth="1"/>
    <col min="5137" max="5137" width="9.109375" style="32" customWidth="1"/>
    <col min="5138" max="5138" width="28.109375" style="32" customWidth="1"/>
    <col min="5139" max="5376" width="9.109375" style="32"/>
    <col min="5377" max="5377" width="34.88671875" style="32" customWidth="1"/>
    <col min="5378" max="5378" width="32.109375" style="32" customWidth="1"/>
    <col min="5379" max="5392" width="0" style="32" hidden="1" customWidth="1"/>
    <col min="5393" max="5393" width="9.109375" style="32" customWidth="1"/>
    <col min="5394" max="5394" width="28.109375" style="32" customWidth="1"/>
    <col min="5395" max="5632" width="9.109375" style="32"/>
    <col min="5633" max="5633" width="34.88671875" style="32" customWidth="1"/>
    <col min="5634" max="5634" width="32.109375" style="32" customWidth="1"/>
    <col min="5635" max="5648" width="0" style="32" hidden="1" customWidth="1"/>
    <col min="5649" max="5649" width="9.109375" style="32" customWidth="1"/>
    <col min="5650" max="5650" width="28.109375" style="32" customWidth="1"/>
    <col min="5651" max="5888" width="9.109375" style="32"/>
    <col min="5889" max="5889" width="34.88671875" style="32" customWidth="1"/>
    <col min="5890" max="5890" width="32.109375" style="32" customWidth="1"/>
    <col min="5891" max="5904" width="0" style="32" hidden="1" customWidth="1"/>
    <col min="5905" max="5905" width="9.109375" style="32" customWidth="1"/>
    <col min="5906" max="5906" width="28.109375" style="32" customWidth="1"/>
    <col min="5907" max="6144" width="9.109375" style="32"/>
    <col min="6145" max="6145" width="34.88671875" style="32" customWidth="1"/>
    <col min="6146" max="6146" width="32.109375" style="32" customWidth="1"/>
    <col min="6147" max="6160" width="0" style="32" hidden="1" customWidth="1"/>
    <col min="6161" max="6161" width="9.109375" style="32" customWidth="1"/>
    <col min="6162" max="6162" width="28.109375" style="32" customWidth="1"/>
    <col min="6163" max="6400" width="9.109375" style="32"/>
    <col min="6401" max="6401" width="34.88671875" style="32" customWidth="1"/>
    <col min="6402" max="6402" width="32.109375" style="32" customWidth="1"/>
    <col min="6403" max="6416" width="0" style="32" hidden="1" customWidth="1"/>
    <col min="6417" max="6417" width="9.109375" style="32" customWidth="1"/>
    <col min="6418" max="6418" width="28.109375" style="32" customWidth="1"/>
    <col min="6419" max="6656" width="9.109375" style="32"/>
    <col min="6657" max="6657" width="34.88671875" style="32" customWidth="1"/>
    <col min="6658" max="6658" width="32.109375" style="32" customWidth="1"/>
    <col min="6659" max="6672" width="0" style="32" hidden="1" customWidth="1"/>
    <col min="6673" max="6673" width="9.109375" style="32" customWidth="1"/>
    <col min="6674" max="6674" width="28.109375" style="32" customWidth="1"/>
    <col min="6675" max="6912" width="9.109375" style="32"/>
    <col min="6913" max="6913" width="34.88671875" style="32" customWidth="1"/>
    <col min="6914" max="6914" width="32.109375" style="32" customWidth="1"/>
    <col min="6915" max="6928" width="0" style="32" hidden="1" customWidth="1"/>
    <col min="6929" max="6929" width="9.109375" style="32" customWidth="1"/>
    <col min="6930" max="6930" width="28.109375" style="32" customWidth="1"/>
    <col min="6931" max="7168" width="9.109375" style="32"/>
    <col min="7169" max="7169" width="34.88671875" style="32" customWidth="1"/>
    <col min="7170" max="7170" width="32.109375" style="32" customWidth="1"/>
    <col min="7171" max="7184" width="0" style="32" hidden="1" customWidth="1"/>
    <col min="7185" max="7185" width="9.109375" style="32" customWidth="1"/>
    <col min="7186" max="7186" width="28.109375" style="32" customWidth="1"/>
    <col min="7187" max="7424" width="9.109375" style="32"/>
    <col min="7425" max="7425" width="34.88671875" style="32" customWidth="1"/>
    <col min="7426" max="7426" width="32.109375" style="32" customWidth="1"/>
    <col min="7427" max="7440" width="0" style="32" hidden="1" customWidth="1"/>
    <col min="7441" max="7441" width="9.109375" style="32" customWidth="1"/>
    <col min="7442" max="7442" width="28.109375" style="32" customWidth="1"/>
    <col min="7443" max="7680" width="9.109375" style="32"/>
    <col min="7681" max="7681" width="34.88671875" style="32" customWidth="1"/>
    <col min="7682" max="7682" width="32.109375" style="32" customWidth="1"/>
    <col min="7683" max="7696" width="0" style="32" hidden="1" customWidth="1"/>
    <col min="7697" max="7697" width="9.109375" style="32" customWidth="1"/>
    <col min="7698" max="7698" width="28.109375" style="32" customWidth="1"/>
    <col min="7699" max="7936" width="9.109375" style="32"/>
    <col min="7937" max="7937" width="34.88671875" style="32" customWidth="1"/>
    <col min="7938" max="7938" width="32.109375" style="32" customWidth="1"/>
    <col min="7939" max="7952" width="0" style="32" hidden="1" customWidth="1"/>
    <col min="7953" max="7953" width="9.109375" style="32" customWidth="1"/>
    <col min="7954" max="7954" width="28.109375" style="32" customWidth="1"/>
    <col min="7955" max="8192" width="9.109375" style="32"/>
    <col min="8193" max="8193" width="34.88671875" style="32" customWidth="1"/>
    <col min="8194" max="8194" width="32.109375" style="32" customWidth="1"/>
    <col min="8195" max="8208" width="0" style="32" hidden="1" customWidth="1"/>
    <col min="8209" max="8209" width="9.109375" style="32" customWidth="1"/>
    <col min="8210" max="8210" width="28.109375" style="32" customWidth="1"/>
    <col min="8211" max="8448" width="9.109375" style="32"/>
    <col min="8449" max="8449" width="34.88671875" style="32" customWidth="1"/>
    <col min="8450" max="8450" width="32.109375" style="32" customWidth="1"/>
    <col min="8451" max="8464" width="0" style="32" hidden="1" customWidth="1"/>
    <col min="8465" max="8465" width="9.109375" style="32" customWidth="1"/>
    <col min="8466" max="8466" width="28.109375" style="32" customWidth="1"/>
    <col min="8467" max="8704" width="9.109375" style="32"/>
    <col min="8705" max="8705" width="34.88671875" style="32" customWidth="1"/>
    <col min="8706" max="8706" width="32.109375" style="32" customWidth="1"/>
    <col min="8707" max="8720" width="0" style="32" hidden="1" customWidth="1"/>
    <col min="8721" max="8721" width="9.109375" style="32" customWidth="1"/>
    <col min="8722" max="8722" width="28.109375" style="32" customWidth="1"/>
    <col min="8723" max="8960" width="9.109375" style="32"/>
    <col min="8961" max="8961" width="34.88671875" style="32" customWidth="1"/>
    <col min="8962" max="8962" width="32.109375" style="32" customWidth="1"/>
    <col min="8963" max="8976" width="0" style="32" hidden="1" customWidth="1"/>
    <col min="8977" max="8977" width="9.109375" style="32" customWidth="1"/>
    <col min="8978" max="8978" width="28.109375" style="32" customWidth="1"/>
    <col min="8979" max="9216" width="9.109375" style="32"/>
    <col min="9217" max="9217" width="34.88671875" style="32" customWidth="1"/>
    <col min="9218" max="9218" width="32.109375" style="32" customWidth="1"/>
    <col min="9219" max="9232" width="0" style="32" hidden="1" customWidth="1"/>
    <col min="9233" max="9233" width="9.109375" style="32" customWidth="1"/>
    <col min="9234" max="9234" width="28.109375" style="32" customWidth="1"/>
    <col min="9235" max="9472" width="9.109375" style="32"/>
    <col min="9473" max="9473" width="34.88671875" style="32" customWidth="1"/>
    <col min="9474" max="9474" width="32.109375" style="32" customWidth="1"/>
    <col min="9475" max="9488" width="0" style="32" hidden="1" customWidth="1"/>
    <col min="9489" max="9489" width="9.109375" style="32" customWidth="1"/>
    <col min="9490" max="9490" width="28.109375" style="32" customWidth="1"/>
    <col min="9491" max="9728" width="9.109375" style="32"/>
    <col min="9729" max="9729" width="34.88671875" style="32" customWidth="1"/>
    <col min="9730" max="9730" width="32.109375" style="32" customWidth="1"/>
    <col min="9731" max="9744" width="0" style="32" hidden="1" customWidth="1"/>
    <col min="9745" max="9745" width="9.109375" style="32" customWidth="1"/>
    <col min="9746" max="9746" width="28.109375" style="32" customWidth="1"/>
    <col min="9747" max="9984" width="9.109375" style="32"/>
    <col min="9985" max="9985" width="34.88671875" style="32" customWidth="1"/>
    <col min="9986" max="9986" width="32.109375" style="32" customWidth="1"/>
    <col min="9987" max="10000" width="0" style="32" hidden="1" customWidth="1"/>
    <col min="10001" max="10001" width="9.109375" style="32" customWidth="1"/>
    <col min="10002" max="10002" width="28.109375" style="32" customWidth="1"/>
    <col min="10003" max="10240" width="9.109375" style="32"/>
    <col min="10241" max="10241" width="34.88671875" style="32" customWidth="1"/>
    <col min="10242" max="10242" width="32.109375" style="32" customWidth="1"/>
    <col min="10243" max="10256" width="0" style="32" hidden="1" customWidth="1"/>
    <col min="10257" max="10257" width="9.109375" style="32" customWidth="1"/>
    <col min="10258" max="10258" width="28.109375" style="32" customWidth="1"/>
    <col min="10259" max="10496" width="9.109375" style="32"/>
    <col min="10497" max="10497" width="34.88671875" style="32" customWidth="1"/>
    <col min="10498" max="10498" width="32.109375" style="32" customWidth="1"/>
    <col min="10499" max="10512" width="0" style="32" hidden="1" customWidth="1"/>
    <col min="10513" max="10513" width="9.109375" style="32" customWidth="1"/>
    <col min="10514" max="10514" width="28.109375" style="32" customWidth="1"/>
    <col min="10515" max="10752" width="9.109375" style="32"/>
    <col min="10753" max="10753" width="34.88671875" style="32" customWidth="1"/>
    <col min="10754" max="10754" width="32.109375" style="32" customWidth="1"/>
    <col min="10755" max="10768" width="0" style="32" hidden="1" customWidth="1"/>
    <col min="10769" max="10769" width="9.109375" style="32" customWidth="1"/>
    <col min="10770" max="10770" width="28.109375" style="32" customWidth="1"/>
    <col min="10771" max="11008" width="9.109375" style="32"/>
    <col min="11009" max="11009" width="34.88671875" style="32" customWidth="1"/>
    <col min="11010" max="11010" width="32.109375" style="32" customWidth="1"/>
    <col min="11011" max="11024" width="0" style="32" hidden="1" customWidth="1"/>
    <col min="11025" max="11025" width="9.109375" style="32" customWidth="1"/>
    <col min="11026" max="11026" width="28.109375" style="32" customWidth="1"/>
    <col min="11027" max="11264" width="9.109375" style="32"/>
    <col min="11265" max="11265" width="34.88671875" style="32" customWidth="1"/>
    <col min="11266" max="11266" width="32.109375" style="32" customWidth="1"/>
    <col min="11267" max="11280" width="0" style="32" hidden="1" customWidth="1"/>
    <col min="11281" max="11281" width="9.109375" style="32" customWidth="1"/>
    <col min="11282" max="11282" width="28.109375" style="32" customWidth="1"/>
    <col min="11283" max="11520" width="9.109375" style="32"/>
    <col min="11521" max="11521" width="34.88671875" style="32" customWidth="1"/>
    <col min="11522" max="11522" width="32.109375" style="32" customWidth="1"/>
    <col min="11523" max="11536" width="0" style="32" hidden="1" customWidth="1"/>
    <col min="11537" max="11537" width="9.109375" style="32" customWidth="1"/>
    <col min="11538" max="11538" width="28.109375" style="32" customWidth="1"/>
    <col min="11539" max="11776" width="9.109375" style="32"/>
    <col min="11777" max="11777" width="34.88671875" style="32" customWidth="1"/>
    <col min="11778" max="11778" width="32.109375" style="32" customWidth="1"/>
    <col min="11779" max="11792" width="0" style="32" hidden="1" customWidth="1"/>
    <col min="11793" max="11793" width="9.109375" style="32" customWidth="1"/>
    <col min="11794" max="11794" width="28.109375" style="32" customWidth="1"/>
    <col min="11795" max="12032" width="9.109375" style="32"/>
    <col min="12033" max="12033" width="34.88671875" style="32" customWidth="1"/>
    <col min="12034" max="12034" width="32.109375" style="32" customWidth="1"/>
    <col min="12035" max="12048" width="0" style="32" hidden="1" customWidth="1"/>
    <col min="12049" max="12049" width="9.109375" style="32" customWidth="1"/>
    <col min="12050" max="12050" width="28.109375" style="32" customWidth="1"/>
    <col min="12051" max="12288" width="9.109375" style="32"/>
    <col min="12289" max="12289" width="34.88671875" style="32" customWidth="1"/>
    <col min="12290" max="12290" width="32.109375" style="32" customWidth="1"/>
    <col min="12291" max="12304" width="0" style="32" hidden="1" customWidth="1"/>
    <col min="12305" max="12305" width="9.109375" style="32" customWidth="1"/>
    <col min="12306" max="12306" width="28.109375" style="32" customWidth="1"/>
    <col min="12307" max="12544" width="9.109375" style="32"/>
    <col min="12545" max="12545" width="34.88671875" style="32" customWidth="1"/>
    <col min="12546" max="12546" width="32.109375" style="32" customWidth="1"/>
    <col min="12547" max="12560" width="0" style="32" hidden="1" customWidth="1"/>
    <col min="12561" max="12561" width="9.109375" style="32" customWidth="1"/>
    <col min="12562" max="12562" width="28.109375" style="32" customWidth="1"/>
    <col min="12563" max="12800" width="9.109375" style="32"/>
    <col min="12801" max="12801" width="34.88671875" style="32" customWidth="1"/>
    <col min="12802" max="12802" width="32.109375" style="32" customWidth="1"/>
    <col min="12803" max="12816" width="0" style="32" hidden="1" customWidth="1"/>
    <col min="12817" max="12817" width="9.109375" style="32" customWidth="1"/>
    <col min="12818" max="12818" width="28.109375" style="32" customWidth="1"/>
    <col min="12819" max="13056" width="9.109375" style="32"/>
    <col min="13057" max="13057" width="34.88671875" style="32" customWidth="1"/>
    <col min="13058" max="13058" width="32.109375" style="32" customWidth="1"/>
    <col min="13059" max="13072" width="0" style="32" hidden="1" customWidth="1"/>
    <col min="13073" max="13073" width="9.109375" style="32" customWidth="1"/>
    <col min="13074" max="13074" width="28.109375" style="32" customWidth="1"/>
    <col min="13075" max="13312" width="9.109375" style="32"/>
    <col min="13313" max="13313" width="34.88671875" style="32" customWidth="1"/>
    <col min="13314" max="13314" width="32.109375" style="32" customWidth="1"/>
    <col min="13315" max="13328" width="0" style="32" hidden="1" customWidth="1"/>
    <col min="13329" max="13329" width="9.109375" style="32" customWidth="1"/>
    <col min="13330" max="13330" width="28.109375" style="32" customWidth="1"/>
    <col min="13331" max="13568" width="9.109375" style="32"/>
    <col min="13569" max="13569" width="34.88671875" style="32" customWidth="1"/>
    <col min="13570" max="13570" width="32.109375" style="32" customWidth="1"/>
    <col min="13571" max="13584" width="0" style="32" hidden="1" customWidth="1"/>
    <col min="13585" max="13585" width="9.109375" style="32" customWidth="1"/>
    <col min="13586" max="13586" width="28.109375" style="32" customWidth="1"/>
    <col min="13587" max="13824" width="9.109375" style="32"/>
    <col min="13825" max="13825" width="34.88671875" style="32" customWidth="1"/>
    <col min="13826" max="13826" width="32.109375" style="32" customWidth="1"/>
    <col min="13827" max="13840" width="0" style="32" hidden="1" customWidth="1"/>
    <col min="13841" max="13841" width="9.109375" style="32" customWidth="1"/>
    <col min="13842" max="13842" width="28.109375" style="32" customWidth="1"/>
    <col min="13843" max="14080" width="9.109375" style="32"/>
    <col min="14081" max="14081" width="34.88671875" style="32" customWidth="1"/>
    <col min="14082" max="14082" width="32.109375" style="32" customWidth="1"/>
    <col min="14083" max="14096" width="0" style="32" hidden="1" customWidth="1"/>
    <col min="14097" max="14097" width="9.109375" style="32" customWidth="1"/>
    <col min="14098" max="14098" width="28.109375" style="32" customWidth="1"/>
    <col min="14099" max="14336" width="9.109375" style="32"/>
    <col min="14337" max="14337" width="34.88671875" style="32" customWidth="1"/>
    <col min="14338" max="14338" width="32.109375" style="32" customWidth="1"/>
    <col min="14339" max="14352" width="0" style="32" hidden="1" customWidth="1"/>
    <col min="14353" max="14353" width="9.109375" style="32" customWidth="1"/>
    <col min="14354" max="14354" width="28.109375" style="32" customWidth="1"/>
    <col min="14355" max="14592" width="9.109375" style="32"/>
    <col min="14593" max="14593" width="34.88671875" style="32" customWidth="1"/>
    <col min="14594" max="14594" width="32.109375" style="32" customWidth="1"/>
    <col min="14595" max="14608" width="0" style="32" hidden="1" customWidth="1"/>
    <col min="14609" max="14609" width="9.109375" style="32" customWidth="1"/>
    <col min="14610" max="14610" width="28.109375" style="32" customWidth="1"/>
    <col min="14611" max="14848" width="9.109375" style="32"/>
    <col min="14849" max="14849" width="34.88671875" style="32" customWidth="1"/>
    <col min="14850" max="14850" width="32.109375" style="32" customWidth="1"/>
    <col min="14851" max="14864" width="0" style="32" hidden="1" customWidth="1"/>
    <col min="14865" max="14865" width="9.109375" style="32" customWidth="1"/>
    <col min="14866" max="14866" width="28.109375" style="32" customWidth="1"/>
    <col min="14867" max="15104" width="9.109375" style="32"/>
    <col min="15105" max="15105" width="34.88671875" style="32" customWidth="1"/>
    <col min="15106" max="15106" width="32.109375" style="32" customWidth="1"/>
    <col min="15107" max="15120" width="0" style="32" hidden="1" customWidth="1"/>
    <col min="15121" max="15121" width="9.109375" style="32" customWidth="1"/>
    <col min="15122" max="15122" width="28.109375" style="32" customWidth="1"/>
    <col min="15123" max="15360" width="9.109375" style="32"/>
    <col min="15361" max="15361" width="34.88671875" style="32" customWidth="1"/>
    <col min="15362" max="15362" width="32.109375" style="32" customWidth="1"/>
    <col min="15363" max="15376" width="0" style="32" hidden="1" customWidth="1"/>
    <col min="15377" max="15377" width="9.109375" style="32" customWidth="1"/>
    <col min="15378" max="15378" width="28.109375" style="32" customWidth="1"/>
    <col min="15379" max="15616" width="9.109375" style="32"/>
    <col min="15617" max="15617" width="34.88671875" style="32" customWidth="1"/>
    <col min="15618" max="15618" width="32.109375" style="32" customWidth="1"/>
    <col min="15619" max="15632" width="0" style="32" hidden="1" customWidth="1"/>
    <col min="15633" max="15633" width="9.109375" style="32" customWidth="1"/>
    <col min="15634" max="15634" width="28.109375" style="32" customWidth="1"/>
    <col min="15635" max="15872" width="9.109375" style="32"/>
    <col min="15873" max="15873" width="34.88671875" style="32" customWidth="1"/>
    <col min="15874" max="15874" width="32.109375" style="32" customWidth="1"/>
    <col min="15875" max="15888" width="0" style="32" hidden="1" customWidth="1"/>
    <col min="15889" max="15889" width="9.109375" style="32" customWidth="1"/>
    <col min="15890" max="15890" width="28.109375" style="32" customWidth="1"/>
    <col min="15891" max="16128" width="9.109375" style="32"/>
    <col min="16129" max="16129" width="34.88671875" style="32" customWidth="1"/>
    <col min="16130" max="16130" width="32.109375" style="32" customWidth="1"/>
    <col min="16131" max="16144" width="0" style="32" hidden="1" customWidth="1"/>
    <col min="16145" max="16145" width="9.109375" style="32" customWidth="1"/>
    <col min="16146" max="16146" width="28.109375" style="32" customWidth="1"/>
    <col min="16147" max="16384" width="9.109375" style="32"/>
  </cols>
  <sheetData>
    <row r="1" spans="1:31" ht="18" x14ac:dyDescent="0.25">
      <c r="A1" s="517" t="s">
        <v>2427</v>
      </c>
      <c r="B1" s="517"/>
      <c r="C1" s="517"/>
      <c r="D1" s="517"/>
      <c r="E1" s="517"/>
      <c r="F1" s="517"/>
      <c r="G1" s="517"/>
      <c r="H1" s="517"/>
      <c r="I1" s="517"/>
      <c r="J1" s="517"/>
      <c r="K1" s="517"/>
      <c r="L1" s="517"/>
      <c r="M1" s="517"/>
      <c r="N1" s="517"/>
      <c r="O1" s="517"/>
      <c r="P1" s="517"/>
      <c r="Q1" s="517"/>
      <c r="R1" s="517"/>
      <c r="X1" s="511" t="s">
        <v>2427</v>
      </c>
      <c r="Y1" s="511"/>
      <c r="Z1" s="511"/>
      <c r="AA1" s="511"/>
      <c r="AB1" s="511"/>
      <c r="AC1" s="511"/>
      <c r="AD1" s="511"/>
      <c r="AE1" s="217"/>
    </row>
    <row r="2" spans="1:31" ht="15.75" x14ac:dyDescent="0.25">
      <c r="A2" s="520" t="s">
        <v>2349</v>
      </c>
      <c r="B2" s="520"/>
      <c r="D2" s="139"/>
      <c r="E2" s="139"/>
      <c r="R2" s="104" t="s">
        <v>2350</v>
      </c>
      <c r="X2" s="512" t="s">
        <v>2111</v>
      </c>
      <c r="Y2" s="512"/>
      <c r="Z2" s="512"/>
      <c r="AA2" s="512"/>
      <c r="AB2" s="512"/>
      <c r="AC2" s="512"/>
      <c r="AD2" s="512"/>
      <c r="AE2" s="217"/>
    </row>
    <row r="3" spans="1:31" ht="27" thickBot="1" x14ac:dyDescent="0.3">
      <c r="A3" s="140"/>
      <c r="D3" s="139"/>
      <c r="E3" s="139"/>
      <c r="X3" s="216" t="s">
        <v>1725</v>
      </c>
      <c r="Y3" s="216" t="s">
        <v>1726</v>
      </c>
      <c r="Z3" s="200" t="s">
        <v>1727</v>
      </c>
      <c r="AA3" s="201" t="s">
        <v>1728</v>
      </c>
      <c r="AB3" s="202" t="s">
        <v>2037</v>
      </c>
      <c r="AC3" s="202" t="s">
        <v>2038</v>
      </c>
      <c r="AD3" s="203" t="s">
        <v>2112</v>
      </c>
      <c r="AE3" s="203" t="s">
        <v>2113</v>
      </c>
    </row>
    <row r="4" spans="1:31" ht="15" x14ac:dyDescent="0.25">
      <c r="A4" s="140" t="s">
        <v>2351</v>
      </c>
      <c r="B4" s="141" t="s">
        <v>2352</v>
      </c>
      <c r="D4" s="139"/>
      <c r="E4" s="139"/>
      <c r="X4" s="205" t="s">
        <v>1730</v>
      </c>
      <c r="Y4" s="205" t="s">
        <v>1731</v>
      </c>
      <c r="Z4" s="206" t="s">
        <v>1732</v>
      </c>
      <c r="AA4" s="207" t="s">
        <v>1733</v>
      </c>
      <c r="AB4" s="205">
        <v>1</v>
      </c>
      <c r="AC4" s="205">
        <v>10</v>
      </c>
      <c r="AD4" s="208">
        <v>16</v>
      </c>
      <c r="AE4" s="208">
        <v>16</v>
      </c>
    </row>
    <row r="5" spans="1:31" ht="15.75" thickBot="1" x14ac:dyDescent="0.3">
      <c r="A5" s="140" t="s">
        <v>2353</v>
      </c>
      <c r="E5" s="142" t="s">
        <v>2354</v>
      </c>
      <c r="F5" s="142" t="str">
        <f>IF(ISBLANK(B23),"",IF(VLOOKUP($B$23,$E$6:$J$15,2,FALSE)=0,"",VLOOKUP($B$23,$E$6:$J$15,2,FALSE)))</f>
        <v/>
      </c>
      <c r="G5" s="142" t="str">
        <f>IF(ISBLANK(B23),"",IF(VLOOKUP($B$23,$E$6:$J$15,3,FALSE)=0,"",VLOOKUP($B$23,$E$6:$J$15,3,FALSE)))</f>
        <v/>
      </c>
      <c r="H5" s="142" t="str">
        <f>IF(ISBLANK(B23),"",IF(VLOOKUP($B$23,$E$6:$J$15,4,FALSE)=0,"",VLOOKUP($B$23,$E$6:$J$15,4,FALSE)))</f>
        <v/>
      </c>
      <c r="I5" s="142" t="str">
        <f>IF(ISBLANK(B23),"",IF(VLOOKUP($B$23,$E$6:$J$15,5,FALSE)=0,"",VLOOKUP($B$23,$E$6:$J$15,5,FALSE)))</f>
        <v/>
      </c>
      <c r="J5" s="142" t="str">
        <f>IF(ISBLANK(B23),"",IF(VLOOKUP($B$23,$E$6:$J$15,6,FALSE)=0,"",VLOOKUP($B$23,$E$6:$J$15,6,FALSE)))</f>
        <v/>
      </c>
      <c r="K5" s="142" t="s">
        <v>2212</v>
      </c>
      <c r="O5" s="142" t="s">
        <v>2223</v>
      </c>
      <c r="R5" s="143" t="s">
        <v>2355</v>
      </c>
      <c r="S5" s="138"/>
      <c r="T5" s="138"/>
      <c r="X5" s="205" t="s">
        <v>1734</v>
      </c>
      <c r="Y5" s="205" t="s">
        <v>1731</v>
      </c>
      <c r="Z5" s="206" t="s">
        <v>1732</v>
      </c>
      <c r="AA5" s="207" t="s">
        <v>1735</v>
      </c>
      <c r="AB5" s="205">
        <v>1</v>
      </c>
      <c r="AC5" s="205">
        <v>10</v>
      </c>
      <c r="AD5" s="208">
        <v>12</v>
      </c>
      <c r="AE5" s="208">
        <v>12</v>
      </c>
    </row>
    <row r="6" spans="1:31" ht="15.75" thickBot="1" x14ac:dyDescent="0.3">
      <c r="A6" s="521" t="s">
        <v>2356</v>
      </c>
      <c r="B6" s="522"/>
      <c r="E6" s="144" t="s">
        <v>2228</v>
      </c>
      <c r="F6" s="145" t="s">
        <v>2357</v>
      </c>
      <c r="G6" s="145" t="s">
        <v>2358</v>
      </c>
      <c r="H6" s="145" t="s">
        <v>2359</v>
      </c>
      <c r="I6" s="145" t="s">
        <v>2360</v>
      </c>
      <c r="J6" s="145" t="s">
        <v>2361</v>
      </c>
      <c r="K6" s="144" t="s">
        <v>2228</v>
      </c>
      <c r="L6" s="145" t="s">
        <v>2357</v>
      </c>
      <c r="M6" s="146" t="str">
        <f>CONCATENATE(K6,L6)</f>
        <v>Compact FluorescentStandard</v>
      </c>
      <c r="N6" s="147" t="s">
        <v>1703</v>
      </c>
      <c r="O6" s="145" t="s">
        <v>2362</v>
      </c>
      <c r="P6" s="147" t="s">
        <v>2313</v>
      </c>
      <c r="Q6" s="139"/>
      <c r="R6" s="148" t="s">
        <v>2298</v>
      </c>
      <c r="S6" s="146"/>
      <c r="T6" s="147"/>
      <c r="V6" s="149"/>
      <c r="X6" s="205" t="s">
        <v>1736</v>
      </c>
      <c r="Y6" s="205" t="s">
        <v>1737</v>
      </c>
      <c r="Z6" s="206" t="s">
        <v>1738</v>
      </c>
      <c r="AA6" s="207" t="s">
        <v>1733</v>
      </c>
      <c r="AB6" s="205">
        <v>1</v>
      </c>
      <c r="AC6" s="205">
        <v>11</v>
      </c>
      <c r="AD6" s="208">
        <v>13</v>
      </c>
      <c r="AE6" s="208">
        <v>13</v>
      </c>
    </row>
    <row r="7" spans="1:31" ht="15" x14ac:dyDescent="0.25">
      <c r="C7" s="150"/>
      <c r="E7" s="151" t="s">
        <v>2214</v>
      </c>
      <c r="F7" s="143" t="s">
        <v>2363</v>
      </c>
      <c r="G7" s="143" t="s">
        <v>2364</v>
      </c>
      <c r="H7" s="143"/>
      <c r="I7" s="139"/>
      <c r="J7" s="139"/>
      <c r="K7" s="152" t="s">
        <v>2228</v>
      </c>
      <c r="L7" s="143" t="s">
        <v>2358</v>
      </c>
      <c r="M7" s="139" t="str">
        <f t="shared" ref="M7:M30" si="0">CONCATENATE(K7,L7)</f>
        <v>Compact FluorescentDouble-D shape</v>
      </c>
      <c r="N7" s="153" t="s">
        <v>2229</v>
      </c>
      <c r="O7" s="143" t="s">
        <v>2365</v>
      </c>
      <c r="P7" s="153" t="s">
        <v>2316</v>
      </c>
      <c r="Q7" s="139"/>
      <c r="R7" s="152" t="s">
        <v>2299</v>
      </c>
      <c r="S7" s="139"/>
      <c r="T7" s="153"/>
      <c r="V7" s="154"/>
      <c r="X7" s="205" t="s">
        <v>1739</v>
      </c>
      <c r="Y7" s="205" t="s">
        <v>1737</v>
      </c>
      <c r="Z7" s="206" t="s">
        <v>1740</v>
      </c>
      <c r="AA7" s="207" t="s">
        <v>1733</v>
      </c>
      <c r="AB7" s="205">
        <v>2</v>
      </c>
      <c r="AC7" s="205">
        <v>11</v>
      </c>
      <c r="AD7" s="208">
        <v>26</v>
      </c>
      <c r="AE7" s="208">
        <v>26</v>
      </c>
    </row>
    <row r="8" spans="1:31" ht="15" x14ac:dyDescent="0.25">
      <c r="A8" s="155" t="s">
        <v>2366</v>
      </c>
      <c r="B8" s="156" t="s">
        <v>2214</v>
      </c>
      <c r="E8" s="151" t="s">
        <v>2268</v>
      </c>
      <c r="F8" s="143" t="s">
        <v>2357</v>
      </c>
      <c r="G8" s="143" t="s">
        <v>2367</v>
      </c>
      <c r="H8" s="139"/>
      <c r="I8" s="139"/>
      <c r="J8" s="139"/>
      <c r="K8" s="152" t="s">
        <v>2228</v>
      </c>
      <c r="L8" s="143" t="s">
        <v>2359</v>
      </c>
      <c r="M8" s="139" t="str">
        <f t="shared" si="0"/>
        <v>Compact FluorescentSpiral</v>
      </c>
      <c r="N8" s="153" t="s">
        <v>2233</v>
      </c>
      <c r="O8" s="143" t="s">
        <v>2368</v>
      </c>
      <c r="P8" s="153" t="s">
        <v>2303</v>
      </c>
      <c r="Q8" s="139"/>
      <c r="R8" s="152" t="s">
        <v>2302</v>
      </c>
      <c r="S8" s="139"/>
      <c r="T8" s="153"/>
      <c r="V8" s="157"/>
      <c r="X8" s="205" t="s">
        <v>1741</v>
      </c>
      <c r="Y8" s="205" t="s">
        <v>1742</v>
      </c>
      <c r="Z8" s="206" t="s">
        <v>1743</v>
      </c>
      <c r="AA8" s="207" t="s">
        <v>1733</v>
      </c>
      <c r="AB8" s="205">
        <v>1</v>
      </c>
      <c r="AC8" s="205">
        <v>16</v>
      </c>
      <c r="AD8" s="208">
        <v>26</v>
      </c>
      <c r="AE8" s="208">
        <v>26</v>
      </c>
    </row>
    <row r="9" spans="1:31" ht="15" x14ac:dyDescent="0.25">
      <c r="A9" s="155" t="s">
        <v>2369</v>
      </c>
      <c r="B9" s="156" t="s">
        <v>2370</v>
      </c>
      <c r="C9" s="137" t="str">
        <f>IF(OR(ISBLANK(B8),ISBLANK(B9)),"",VLOOKUP(CONCATENATE(B8,B9),M6:N25,2,FALSE))</f>
        <v>F</v>
      </c>
      <c r="E9" s="152" t="s">
        <v>2276</v>
      </c>
      <c r="F9" s="143" t="s">
        <v>2357</v>
      </c>
      <c r="G9" s="139"/>
      <c r="H9" s="139"/>
      <c r="I9" s="139"/>
      <c r="J9" s="139"/>
      <c r="K9" s="152" t="s">
        <v>2228</v>
      </c>
      <c r="L9" s="143" t="s">
        <v>2360</v>
      </c>
      <c r="M9" s="139" t="str">
        <f t="shared" si="0"/>
        <v>Compact FluorescentTwin tube (including "Biaxial")</v>
      </c>
      <c r="N9" s="153" t="s">
        <v>2237</v>
      </c>
      <c r="O9" s="143" t="s">
        <v>2371</v>
      </c>
      <c r="P9" s="153" t="s">
        <v>2306</v>
      </c>
      <c r="Q9" s="139"/>
      <c r="R9" s="152" t="s">
        <v>2305</v>
      </c>
      <c r="S9" s="139"/>
      <c r="T9" s="153"/>
      <c r="V9" s="157"/>
      <c r="X9" s="205" t="s">
        <v>1744</v>
      </c>
      <c r="Y9" s="205" t="s">
        <v>1742</v>
      </c>
      <c r="Z9" s="206" t="s">
        <v>1743</v>
      </c>
      <c r="AA9" s="207" t="s">
        <v>1735</v>
      </c>
      <c r="AB9" s="205">
        <v>1</v>
      </c>
      <c r="AC9" s="205">
        <v>16</v>
      </c>
      <c r="AD9" s="208">
        <v>18</v>
      </c>
      <c r="AE9" s="208">
        <v>18</v>
      </c>
    </row>
    <row r="10" spans="1:31" ht="15" x14ac:dyDescent="0.25">
      <c r="A10" s="155" t="s">
        <v>2372</v>
      </c>
      <c r="B10" s="158"/>
      <c r="C10" s="137" t="str">
        <f>IF(ISBLANK(B10),"",VLOOKUP(B10,E30:F36,2,FALSE))</f>
        <v/>
      </c>
      <c r="E10" s="152" t="s">
        <v>2278</v>
      </c>
      <c r="F10" s="143" t="s">
        <v>2357</v>
      </c>
      <c r="G10" s="139"/>
      <c r="H10" s="139"/>
      <c r="I10" s="139"/>
      <c r="J10" s="139"/>
      <c r="K10" s="152" t="s">
        <v>2228</v>
      </c>
      <c r="L10" s="143" t="s">
        <v>2361</v>
      </c>
      <c r="M10" s="139" t="str">
        <f t="shared" si="0"/>
        <v>Compact FluorescentQuad tube</v>
      </c>
      <c r="N10" s="153" t="s">
        <v>2244</v>
      </c>
      <c r="O10" s="143" t="s">
        <v>2373</v>
      </c>
      <c r="P10" s="153" t="s">
        <v>2309</v>
      </c>
      <c r="Q10" s="139"/>
      <c r="R10" s="152" t="s">
        <v>2308</v>
      </c>
      <c r="S10" s="139"/>
      <c r="T10" s="153"/>
      <c r="V10" s="157"/>
      <c r="X10" s="205" t="s">
        <v>1745</v>
      </c>
      <c r="Y10" s="205" t="s">
        <v>1746</v>
      </c>
      <c r="Z10" s="206" t="s">
        <v>1747</v>
      </c>
      <c r="AA10" s="207" t="s">
        <v>1735</v>
      </c>
      <c r="AB10" s="205">
        <v>3</v>
      </c>
      <c r="AC10" s="205">
        <v>18</v>
      </c>
      <c r="AD10" s="208">
        <v>60</v>
      </c>
      <c r="AE10" s="208">
        <v>60</v>
      </c>
    </row>
    <row r="11" spans="1:31" ht="15" x14ac:dyDescent="0.25">
      <c r="A11" s="155" t="s">
        <v>2374</v>
      </c>
      <c r="B11" s="158"/>
      <c r="C11" s="159" t="str">
        <f>IF(ISBLANK(B11),"",VLOOKUP(B11,$E$39:$F$46,2,FALSE))</f>
        <v/>
      </c>
      <c r="E11" s="152" t="s">
        <v>2295</v>
      </c>
      <c r="F11" s="143" t="s">
        <v>2357</v>
      </c>
      <c r="G11" s="139"/>
      <c r="H11" s="139"/>
      <c r="I11" s="139"/>
      <c r="J11" s="139"/>
      <c r="K11" s="151" t="s">
        <v>2375</v>
      </c>
      <c r="L11" s="143" t="s">
        <v>2228</v>
      </c>
      <c r="M11" s="139" t="str">
        <f t="shared" si="0"/>
        <v>Exit SignCompact Fluorescent</v>
      </c>
      <c r="N11" s="153" t="s">
        <v>2248</v>
      </c>
      <c r="O11" s="143" t="s">
        <v>2376</v>
      </c>
      <c r="P11" s="153" t="s">
        <v>2266</v>
      </c>
      <c r="Q11" s="139"/>
      <c r="R11" s="152"/>
      <c r="S11" s="139"/>
      <c r="T11" s="153"/>
      <c r="V11" s="157"/>
      <c r="X11" s="205" t="s">
        <v>1748</v>
      </c>
      <c r="Y11" s="205" t="s">
        <v>1749</v>
      </c>
      <c r="Z11" s="206" t="s">
        <v>1750</v>
      </c>
      <c r="AA11" s="207" t="s">
        <v>1733</v>
      </c>
      <c r="AB11" s="205">
        <v>1</v>
      </c>
      <c r="AC11" s="205">
        <v>21</v>
      </c>
      <c r="AD11" s="208">
        <v>26</v>
      </c>
      <c r="AE11" s="208">
        <v>26</v>
      </c>
    </row>
    <row r="12" spans="1:31" ht="15" x14ac:dyDescent="0.25">
      <c r="A12" s="155" t="s">
        <v>2377</v>
      </c>
      <c r="B12" s="158"/>
      <c r="C12" s="159" t="str">
        <f>IF(ISBLANK(B12),"",VLOOKUP(B12,O6:P20,2,FALSE))</f>
        <v/>
      </c>
      <c r="E12" s="152" t="s">
        <v>2285</v>
      </c>
      <c r="F12" s="143" t="s">
        <v>2357</v>
      </c>
      <c r="G12" s="143" t="s">
        <v>2378</v>
      </c>
      <c r="H12" s="139"/>
      <c r="I12" s="139"/>
      <c r="J12" s="139"/>
      <c r="K12" s="151" t="s">
        <v>2375</v>
      </c>
      <c r="L12" s="143" t="s">
        <v>2278</v>
      </c>
      <c r="M12" s="139" t="str">
        <f t="shared" si="0"/>
        <v>Exit SignIncandescent</v>
      </c>
      <c r="N12" s="153" t="s">
        <v>2252</v>
      </c>
      <c r="O12" s="143" t="s">
        <v>2338</v>
      </c>
      <c r="P12" s="153" t="s">
        <v>2282</v>
      </c>
      <c r="Q12" s="139"/>
      <c r="R12" s="160" t="s">
        <v>2312</v>
      </c>
      <c r="S12" s="139"/>
      <c r="T12" s="153"/>
      <c r="V12" s="157"/>
      <c r="X12" s="205" t="s">
        <v>1751</v>
      </c>
      <c r="Y12" s="205" t="s">
        <v>1749</v>
      </c>
      <c r="Z12" s="206" t="s">
        <v>1750</v>
      </c>
      <c r="AA12" s="207" t="s">
        <v>1735</v>
      </c>
      <c r="AB12" s="205">
        <v>1</v>
      </c>
      <c r="AC12" s="205">
        <v>21</v>
      </c>
      <c r="AD12" s="208">
        <v>22</v>
      </c>
      <c r="AE12" s="208">
        <v>22</v>
      </c>
    </row>
    <row r="13" spans="1:31" ht="15" x14ac:dyDescent="0.25">
      <c r="A13" s="155" t="s">
        <v>2379</v>
      </c>
      <c r="B13" s="158"/>
      <c r="C13" s="159" t="str">
        <f>IF(ISBLANK(B13),"",VLOOKUP(B13,$E$18:$F$22,2,FALSE))</f>
        <v/>
      </c>
      <c r="E13" s="152" t="s">
        <v>2292</v>
      </c>
      <c r="F13" s="143" t="s">
        <v>2357</v>
      </c>
      <c r="G13" s="139"/>
      <c r="H13" s="139"/>
      <c r="I13" s="139"/>
      <c r="J13" s="139"/>
      <c r="K13" s="151" t="s">
        <v>2375</v>
      </c>
      <c r="L13" s="143" t="s">
        <v>2280</v>
      </c>
      <c r="M13" s="139" t="str">
        <f t="shared" si="0"/>
        <v>Exit SignLED</v>
      </c>
      <c r="N13" s="153" t="s">
        <v>2256</v>
      </c>
      <c r="O13" s="143" t="s">
        <v>2380</v>
      </c>
      <c r="P13" s="153" t="s">
        <v>2273</v>
      </c>
      <c r="Q13" s="139"/>
      <c r="R13" s="152" t="s">
        <v>2315</v>
      </c>
      <c r="S13" s="139"/>
      <c r="T13" s="153"/>
      <c r="V13" s="157"/>
      <c r="X13" s="205" t="s">
        <v>1752</v>
      </c>
      <c r="Y13" s="205" t="s">
        <v>1753</v>
      </c>
      <c r="Z13" s="206" t="s">
        <v>1754</v>
      </c>
      <c r="AA13" s="207" t="s">
        <v>1733</v>
      </c>
      <c r="AB13" s="205">
        <v>1</v>
      </c>
      <c r="AC13" s="205">
        <v>23</v>
      </c>
      <c r="AD13" s="208">
        <v>29</v>
      </c>
      <c r="AE13" s="208">
        <v>29</v>
      </c>
    </row>
    <row r="14" spans="1:31" ht="15" x14ac:dyDescent="0.25">
      <c r="A14" s="155" t="s">
        <v>2381</v>
      </c>
      <c r="B14" s="158"/>
      <c r="C14" s="159" t="str">
        <f>IF(ISBLANK(B14),"",VLOOKUP(B14,E49:F50,2,FALSE))</f>
        <v/>
      </c>
      <c r="E14" s="151" t="s">
        <v>2375</v>
      </c>
      <c r="F14" s="143" t="s">
        <v>2228</v>
      </c>
      <c r="G14" s="143" t="s">
        <v>2278</v>
      </c>
      <c r="H14" s="143" t="s">
        <v>2280</v>
      </c>
      <c r="I14" s="139"/>
      <c r="J14" s="139"/>
      <c r="K14" s="151" t="s">
        <v>2214</v>
      </c>
      <c r="L14" s="143" t="s">
        <v>2370</v>
      </c>
      <c r="M14" s="139" t="str">
        <f t="shared" si="0"/>
        <v>FluorescentLinear</v>
      </c>
      <c r="N14" s="153" t="s">
        <v>2258</v>
      </c>
      <c r="O14" s="143" t="s">
        <v>2382</v>
      </c>
      <c r="P14" s="153" t="s">
        <v>2321</v>
      </c>
      <c r="Q14" s="139"/>
      <c r="R14" s="152" t="s">
        <v>2318</v>
      </c>
      <c r="S14" s="139"/>
      <c r="T14" s="153"/>
      <c r="V14" s="157"/>
      <c r="X14" s="205" t="s">
        <v>1755</v>
      </c>
      <c r="Y14" s="205" t="s">
        <v>1753</v>
      </c>
      <c r="Z14" s="206" t="s">
        <v>1754</v>
      </c>
      <c r="AA14" s="207" t="s">
        <v>1735</v>
      </c>
      <c r="AB14" s="205">
        <v>1</v>
      </c>
      <c r="AC14" s="205">
        <v>23</v>
      </c>
      <c r="AD14" s="208">
        <v>25</v>
      </c>
      <c r="AE14" s="208">
        <v>25</v>
      </c>
    </row>
    <row r="15" spans="1:31" ht="15" x14ac:dyDescent="0.25">
      <c r="A15" s="155" t="s">
        <v>2383</v>
      </c>
      <c r="B15" s="158"/>
      <c r="C15" s="137" t="str">
        <f>IF(ISBLANK(B15),"",B15)</f>
        <v/>
      </c>
      <c r="E15" s="161" t="s">
        <v>2384</v>
      </c>
      <c r="F15" s="162" t="s">
        <v>2232</v>
      </c>
      <c r="G15" s="162" t="s">
        <v>2236</v>
      </c>
      <c r="H15" s="162" t="s">
        <v>2240</v>
      </c>
      <c r="I15" s="162" t="s">
        <v>2243</v>
      </c>
      <c r="J15" s="162" t="s">
        <v>2255</v>
      </c>
      <c r="K15" s="151" t="s">
        <v>2214</v>
      </c>
      <c r="L15" s="143" t="s">
        <v>2363</v>
      </c>
      <c r="M15" s="139" t="str">
        <f t="shared" si="0"/>
        <v>FluorescentCircline</v>
      </c>
      <c r="N15" s="153" t="s">
        <v>2261</v>
      </c>
      <c r="O15" s="143" t="s">
        <v>2385</v>
      </c>
      <c r="P15" s="153" t="s">
        <v>2252</v>
      </c>
      <c r="Q15" s="139"/>
      <c r="R15" s="152" t="s">
        <v>2320</v>
      </c>
      <c r="S15" s="139"/>
      <c r="T15" s="153"/>
      <c r="V15" s="157"/>
      <c r="X15" s="205" t="s">
        <v>1756</v>
      </c>
      <c r="Y15" s="205" t="s">
        <v>1757</v>
      </c>
      <c r="Z15" s="206" t="s">
        <v>1758</v>
      </c>
      <c r="AA15" s="207" t="s">
        <v>1735</v>
      </c>
      <c r="AB15" s="205">
        <v>3</v>
      </c>
      <c r="AC15" s="205">
        <v>26</v>
      </c>
      <c r="AD15" s="208">
        <v>82</v>
      </c>
      <c r="AE15" s="208">
        <v>82</v>
      </c>
    </row>
    <row r="16" spans="1:31" ht="15" x14ac:dyDescent="0.25">
      <c r="A16" s="155" t="s">
        <v>2386</v>
      </c>
      <c r="B16" s="158"/>
      <c r="C16" s="159" t="str">
        <f>IF(ISBLANK(B16),"",IF(AND(ISBLANK(B15),ISBLANK(B14)),VLOOKUP(B16,E25:F27,2,FALSE),VLOOKUP(B16,E25:F27,2,FALSE)))</f>
        <v/>
      </c>
      <c r="K16" s="151" t="s">
        <v>2214</v>
      </c>
      <c r="L16" s="143" t="s">
        <v>2364</v>
      </c>
      <c r="M16" s="139" t="str">
        <f t="shared" si="0"/>
        <v>FluorescentU-Tube</v>
      </c>
      <c r="N16" s="153" t="s">
        <v>2264</v>
      </c>
      <c r="O16" s="143" t="s">
        <v>2387</v>
      </c>
      <c r="P16" s="153" t="s">
        <v>2325</v>
      </c>
      <c r="Q16" s="139"/>
      <c r="R16" s="152" t="s">
        <v>2323</v>
      </c>
      <c r="S16" s="139"/>
      <c r="T16" s="153"/>
      <c r="V16" s="157"/>
      <c r="X16" s="205" t="s">
        <v>1759</v>
      </c>
      <c r="Y16" s="205" t="s">
        <v>1757</v>
      </c>
      <c r="Z16" s="206" t="s">
        <v>1760</v>
      </c>
      <c r="AA16" s="207" t="s">
        <v>1735</v>
      </c>
      <c r="AB16" s="205">
        <v>4</v>
      </c>
      <c r="AC16" s="205">
        <v>26</v>
      </c>
      <c r="AD16" s="208">
        <v>108</v>
      </c>
      <c r="AE16" s="208">
        <v>108</v>
      </c>
    </row>
    <row r="17" spans="1:31" ht="15" x14ac:dyDescent="0.25">
      <c r="A17" s="163"/>
      <c r="B17" s="164"/>
      <c r="E17" s="142" t="s">
        <v>2219</v>
      </c>
      <c r="K17" s="151" t="s">
        <v>2268</v>
      </c>
      <c r="L17" s="143" t="s">
        <v>2357</v>
      </c>
      <c r="M17" s="139" t="str">
        <f t="shared" si="0"/>
        <v>HalogenStandard</v>
      </c>
      <c r="N17" s="153" t="s">
        <v>2267</v>
      </c>
      <c r="O17" s="143" t="s">
        <v>2328</v>
      </c>
      <c r="P17" s="153" t="s">
        <v>2269</v>
      </c>
      <c r="Q17" s="139"/>
      <c r="R17" s="152"/>
      <c r="S17" s="139"/>
      <c r="T17" s="153"/>
      <c r="V17" s="157"/>
      <c r="X17" s="205" t="s">
        <v>1761</v>
      </c>
      <c r="Y17" s="205" t="s">
        <v>1757</v>
      </c>
      <c r="Z17" s="206" t="s">
        <v>1762</v>
      </c>
      <c r="AA17" s="207" t="s">
        <v>1735</v>
      </c>
      <c r="AB17" s="205">
        <v>6</v>
      </c>
      <c r="AC17" s="205">
        <v>26</v>
      </c>
      <c r="AD17" s="208">
        <v>162</v>
      </c>
      <c r="AE17" s="208">
        <v>162</v>
      </c>
    </row>
    <row r="18" spans="1:31" ht="15" x14ac:dyDescent="0.25">
      <c r="A18" s="165" t="s">
        <v>2388</v>
      </c>
      <c r="B18" s="166" t="str">
        <f>IF(OR(B10="",B11="",B12="",B13=""),"Fill In All Applicable Fields",IF(ISERROR(VLOOKUP(C18,WattageTable,1,FALSE)),"Code Not Found in Wattage Table",VLOOKUP(C18,WattageTable,1,FALSE)))</f>
        <v>Fill In All Applicable Fields</v>
      </c>
      <c r="C18" s="137" t="str">
        <f>CONCATENATE(C9,C10,C11,C12,C13,IF(AND(ISBLANK(B14),ISBLANK(B15)),"","/"),C14,C15,C16)</f>
        <v>F</v>
      </c>
      <c r="E18" s="167" t="s">
        <v>1735</v>
      </c>
      <c r="F18" s="168" t="s">
        <v>2266</v>
      </c>
      <c r="K18" s="151" t="s">
        <v>2268</v>
      </c>
      <c r="L18" s="143" t="s">
        <v>2367</v>
      </c>
      <c r="M18" s="139" t="str">
        <f t="shared" si="0"/>
        <v>HalogenLow Voltage</v>
      </c>
      <c r="N18" s="153" t="s">
        <v>2271</v>
      </c>
      <c r="O18" s="143" t="s">
        <v>2330</v>
      </c>
      <c r="P18" s="153" t="s">
        <v>2306</v>
      </c>
      <c r="Q18" s="139"/>
      <c r="R18" s="160" t="s">
        <v>2327</v>
      </c>
      <c r="S18" s="139"/>
      <c r="T18" s="153"/>
      <c r="V18" s="157"/>
      <c r="X18" s="205" t="s">
        <v>1763</v>
      </c>
      <c r="Y18" s="205" t="s">
        <v>1757</v>
      </c>
      <c r="Z18" s="206" t="s">
        <v>1764</v>
      </c>
      <c r="AA18" s="207" t="s">
        <v>1735</v>
      </c>
      <c r="AB18" s="205">
        <v>8</v>
      </c>
      <c r="AC18" s="205">
        <v>26</v>
      </c>
      <c r="AD18" s="208">
        <v>216</v>
      </c>
      <c r="AE18" s="208">
        <v>216</v>
      </c>
    </row>
    <row r="19" spans="1:31" ht="15" x14ac:dyDescent="0.25">
      <c r="E19" s="151" t="s">
        <v>2389</v>
      </c>
      <c r="F19" s="169" t="s">
        <v>2269</v>
      </c>
      <c r="K19" s="152" t="s">
        <v>2276</v>
      </c>
      <c r="L19" s="143" t="s">
        <v>2357</v>
      </c>
      <c r="M19" s="139" t="str">
        <f t="shared" si="0"/>
        <v>High Pressure SodiumStandard</v>
      </c>
      <c r="N19" s="153" t="s">
        <v>2275</v>
      </c>
      <c r="O19" s="143" t="s">
        <v>2333</v>
      </c>
      <c r="P19" s="153" t="s">
        <v>2332</v>
      </c>
      <c r="Q19" s="139"/>
      <c r="R19" s="152" t="s">
        <v>2329</v>
      </c>
      <c r="S19" s="139"/>
      <c r="T19" s="153"/>
      <c r="V19" s="157"/>
      <c r="X19" s="205" t="s">
        <v>1765</v>
      </c>
      <c r="Y19" s="205" t="s">
        <v>1766</v>
      </c>
      <c r="Z19" s="206" t="s">
        <v>1767</v>
      </c>
      <c r="AA19" s="207" t="s">
        <v>1733</v>
      </c>
      <c r="AB19" s="205">
        <v>1</v>
      </c>
      <c r="AC19" s="205">
        <v>28</v>
      </c>
      <c r="AD19" s="208">
        <v>35</v>
      </c>
      <c r="AE19" s="208">
        <v>35</v>
      </c>
    </row>
    <row r="20" spans="1:31" ht="15.75" thickBot="1" x14ac:dyDescent="0.3">
      <c r="E20" s="161" t="s">
        <v>2390</v>
      </c>
      <c r="F20" s="170" t="s">
        <v>2273</v>
      </c>
      <c r="K20" s="152" t="s">
        <v>2278</v>
      </c>
      <c r="L20" s="143" t="s">
        <v>2357</v>
      </c>
      <c r="M20" s="139" t="str">
        <f t="shared" si="0"/>
        <v>IncandescentStandard</v>
      </c>
      <c r="N20" s="153" t="s">
        <v>2277</v>
      </c>
      <c r="O20" s="171" t="s">
        <v>2336</v>
      </c>
      <c r="P20" s="172" t="s">
        <v>2335</v>
      </c>
      <c r="Q20" s="139"/>
      <c r="R20" s="152" t="s">
        <v>2331</v>
      </c>
      <c r="S20" s="139"/>
      <c r="T20" s="153"/>
      <c r="V20" s="157"/>
      <c r="X20" s="205" t="s">
        <v>1768</v>
      </c>
      <c r="Y20" s="205" t="s">
        <v>1766</v>
      </c>
      <c r="Z20" s="206" t="s">
        <v>1767</v>
      </c>
      <c r="AA20" s="207" t="s">
        <v>1735</v>
      </c>
      <c r="AB20" s="205">
        <v>1</v>
      </c>
      <c r="AC20" s="205">
        <v>28</v>
      </c>
      <c r="AD20" s="208">
        <v>28</v>
      </c>
      <c r="AE20" s="208">
        <v>28</v>
      </c>
    </row>
    <row r="21" spans="1:31" ht="15.75" thickBot="1" x14ac:dyDescent="0.3">
      <c r="A21" s="521" t="s">
        <v>2391</v>
      </c>
      <c r="B21" s="522"/>
      <c r="E21" s="151" t="s">
        <v>2584</v>
      </c>
      <c r="F21" s="169" t="s">
        <v>1447</v>
      </c>
      <c r="K21" s="151" t="s">
        <v>2392</v>
      </c>
      <c r="L21" s="143" t="s">
        <v>2280</v>
      </c>
      <c r="M21" s="139" t="str">
        <f t="shared" si="0"/>
        <v>Traffic SignalLED</v>
      </c>
      <c r="N21" s="153" t="s">
        <v>2280</v>
      </c>
      <c r="O21" s="145"/>
      <c r="P21" s="146"/>
      <c r="Q21" s="139"/>
      <c r="R21" s="152" t="s">
        <v>2334</v>
      </c>
      <c r="S21" s="139"/>
      <c r="T21" s="153"/>
      <c r="V21" s="157"/>
      <c r="X21" s="205" t="s">
        <v>1769</v>
      </c>
      <c r="Y21" s="205" t="s">
        <v>1770</v>
      </c>
      <c r="Z21" s="206" t="s">
        <v>1771</v>
      </c>
      <c r="AA21" s="207" t="s">
        <v>1735</v>
      </c>
      <c r="AB21" s="205">
        <v>3</v>
      </c>
      <c r="AC21" s="205">
        <v>32</v>
      </c>
      <c r="AD21" s="208">
        <v>114</v>
      </c>
      <c r="AE21" s="208">
        <v>114</v>
      </c>
    </row>
    <row r="22" spans="1:31" ht="15" x14ac:dyDescent="0.25">
      <c r="E22" s="161" t="s">
        <v>2585</v>
      </c>
      <c r="F22" s="170" t="s">
        <v>1480</v>
      </c>
      <c r="K22" s="152" t="s">
        <v>2285</v>
      </c>
      <c r="L22" s="143" t="s">
        <v>2357</v>
      </c>
      <c r="M22" s="139" t="str">
        <f t="shared" si="0"/>
        <v>Metal HalideStandard</v>
      </c>
      <c r="N22" s="153" t="s">
        <v>2284</v>
      </c>
      <c r="O22" s="143"/>
      <c r="P22" s="139"/>
      <c r="R22" s="152" t="s">
        <v>2337</v>
      </c>
      <c r="S22" s="139"/>
      <c r="T22" s="153"/>
      <c r="V22" s="157"/>
      <c r="X22" s="205" t="s">
        <v>1772</v>
      </c>
      <c r="Y22" s="205" t="s">
        <v>1770</v>
      </c>
      <c r="Z22" s="206" t="s">
        <v>1773</v>
      </c>
      <c r="AA22" s="207" t="s">
        <v>1735</v>
      </c>
      <c r="AB22" s="205">
        <v>4</v>
      </c>
      <c r="AC22" s="205">
        <v>32</v>
      </c>
      <c r="AD22" s="208">
        <v>152</v>
      </c>
      <c r="AE22" s="208">
        <v>152</v>
      </c>
    </row>
    <row r="23" spans="1:31" ht="15" x14ac:dyDescent="0.25">
      <c r="A23" s="155" t="s">
        <v>2366</v>
      </c>
      <c r="B23" s="158"/>
      <c r="K23" s="152" t="s">
        <v>2285</v>
      </c>
      <c r="L23" s="143" t="s">
        <v>2378</v>
      </c>
      <c r="M23" s="139" t="str">
        <f t="shared" si="0"/>
        <v>Metal HalidePulse Start</v>
      </c>
      <c r="N23" s="153" t="s">
        <v>2288</v>
      </c>
      <c r="O23" s="139"/>
      <c r="P23" s="139"/>
      <c r="R23" s="174" t="s">
        <v>2339</v>
      </c>
      <c r="S23" s="162"/>
      <c r="T23" s="172"/>
      <c r="V23" s="157"/>
      <c r="X23" s="205" t="s">
        <v>1774</v>
      </c>
      <c r="Y23" s="205" t="s">
        <v>1770</v>
      </c>
      <c r="Z23" s="206" t="s">
        <v>1775</v>
      </c>
      <c r="AA23" s="207" t="s">
        <v>1735</v>
      </c>
      <c r="AB23" s="205">
        <v>6</v>
      </c>
      <c r="AC23" s="205">
        <v>32</v>
      </c>
      <c r="AD23" s="208">
        <v>228</v>
      </c>
      <c r="AE23" s="208">
        <v>228</v>
      </c>
    </row>
    <row r="24" spans="1:31" ht="15" x14ac:dyDescent="0.25">
      <c r="A24" s="155" t="s">
        <v>2369</v>
      </c>
      <c r="B24" s="225"/>
      <c r="C24" s="137" t="str">
        <f>IF(OR(ISBLANK(B23),ISBLANK(B24)),"",VLOOKUP(CONCATENATE(B23,B24),M6:N30,2,FALSE))</f>
        <v/>
      </c>
      <c r="E24" s="142" t="s">
        <v>2215</v>
      </c>
      <c r="K24" s="152" t="s">
        <v>2292</v>
      </c>
      <c r="L24" s="143" t="s">
        <v>2357</v>
      </c>
      <c r="M24" s="139" t="str">
        <f t="shared" si="0"/>
        <v>Mercury VaporStandard</v>
      </c>
      <c r="N24" s="153" t="s">
        <v>2291</v>
      </c>
      <c r="O24" s="139"/>
      <c r="P24" s="139"/>
      <c r="V24" s="157"/>
      <c r="X24" s="205" t="s">
        <v>1776</v>
      </c>
      <c r="Y24" s="205" t="s">
        <v>1770</v>
      </c>
      <c r="Z24" s="206" t="s">
        <v>1777</v>
      </c>
      <c r="AA24" s="207" t="s">
        <v>1735</v>
      </c>
      <c r="AB24" s="205">
        <v>8</v>
      </c>
      <c r="AC24" s="205">
        <v>32</v>
      </c>
      <c r="AD24" s="208">
        <v>304</v>
      </c>
      <c r="AE24" s="208">
        <v>304</v>
      </c>
    </row>
    <row r="25" spans="1:31" ht="15" x14ac:dyDescent="0.25">
      <c r="A25" s="176" t="s">
        <v>2396</v>
      </c>
      <c r="B25" s="158"/>
      <c r="C25" s="159" t="str">
        <f>IF(ISBLANK(B25),"",B25)</f>
        <v/>
      </c>
      <c r="E25" s="167" t="s">
        <v>2217</v>
      </c>
      <c r="F25" s="173" t="s">
        <v>2393</v>
      </c>
      <c r="K25" s="152" t="s">
        <v>2295</v>
      </c>
      <c r="L25" s="143" t="s">
        <v>2357</v>
      </c>
      <c r="M25" s="139" t="str">
        <f t="shared" si="0"/>
        <v>InductionStandard</v>
      </c>
      <c r="N25" s="153" t="s">
        <v>2294</v>
      </c>
      <c r="O25" s="143"/>
      <c r="P25" s="139"/>
      <c r="R25" s="142" t="s">
        <v>2399</v>
      </c>
      <c r="V25" s="157"/>
      <c r="X25" s="205" t="s">
        <v>1778</v>
      </c>
      <c r="Y25" s="205" t="s">
        <v>1779</v>
      </c>
      <c r="Z25" s="206" t="s">
        <v>1780</v>
      </c>
      <c r="AA25" s="207" t="s">
        <v>1733</v>
      </c>
      <c r="AB25" s="205">
        <v>1</v>
      </c>
      <c r="AC25" s="205">
        <v>38</v>
      </c>
      <c r="AD25" s="208">
        <v>46</v>
      </c>
      <c r="AE25" s="208">
        <v>46</v>
      </c>
    </row>
    <row r="26" spans="1:31" ht="15" x14ac:dyDescent="0.25">
      <c r="A26" s="176" t="s">
        <v>2400</v>
      </c>
      <c r="B26" s="158"/>
      <c r="C26" s="159" t="str">
        <f>IF(ISBLANK(B26),"",VLOOKUP(B26,E39:F46,2,FALSE))</f>
        <v/>
      </c>
      <c r="D26" s="139"/>
      <c r="E26" s="151" t="s">
        <v>2394</v>
      </c>
      <c r="F26" s="175" t="s">
        <v>2395</v>
      </c>
      <c r="K26" s="151" t="s">
        <v>2384</v>
      </c>
      <c r="L26" s="139" t="s">
        <v>2232</v>
      </c>
      <c r="M26" s="139" t="str">
        <f t="shared" si="0"/>
        <v>Traffic Signal LED12" Green Arrow</v>
      </c>
      <c r="N26" s="153" t="s">
        <v>2231</v>
      </c>
      <c r="O26" s="143"/>
      <c r="P26" s="139"/>
      <c r="R26" s="142"/>
      <c r="X26" s="205" t="s">
        <v>1781</v>
      </c>
      <c r="Y26" s="205" t="s">
        <v>1779</v>
      </c>
      <c r="Z26" s="206" t="s">
        <v>1780</v>
      </c>
      <c r="AA26" s="207" t="s">
        <v>1735</v>
      </c>
      <c r="AB26" s="205">
        <v>1</v>
      </c>
      <c r="AC26" s="205">
        <v>38</v>
      </c>
      <c r="AD26" s="208">
        <v>36</v>
      </c>
      <c r="AE26" s="208">
        <v>36</v>
      </c>
    </row>
    <row r="27" spans="1:31" ht="12.75" customHeight="1" x14ac:dyDescent="0.3">
      <c r="A27" s="176" t="s">
        <v>2401</v>
      </c>
      <c r="B27" s="158"/>
      <c r="C27" s="159" t="str">
        <f>IF(C24="MHPS",VLOOKUP(B27,E21:F22,2,FALSE),IF(ISBLANK(B27),"",IF(ISBLANK(B26),VLOOKUP(B27,E18:F22,2,FALSE),"-"&amp;VLOOKUP(B27,E18:F22,2,FALSE))))</f>
        <v/>
      </c>
      <c r="D27" s="139"/>
      <c r="E27" s="161" t="s">
        <v>2397</v>
      </c>
      <c r="F27" s="177" t="s">
        <v>2398</v>
      </c>
      <c r="K27" s="151" t="s">
        <v>2384</v>
      </c>
      <c r="L27" s="139" t="s">
        <v>2236</v>
      </c>
      <c r="M27" s="139" t="str">
        <f t="shared" si="0"/>
        <v>Traffic Signal LED12" Green Ball</v>
      </c>
      <c r="N27" s="153" t="s">
        <v>2235</v>
      </c>
      <c r="O27" s="139"/>
      <c r="P27" s="139"/>
      <c r="R27" s="516" t="s">
        <v>2402</v>
      </c>
      <c r="S27" s="516"/>
      <c r="T27" s="516"/>
      <c r="X27" s="205" t="s">
        <v>1782</v>
      </c>
      <c r="Y27" s="205" t="s">
        <v>1783</v>
      </c>
      <c r="Z27" s="206" t="s">
        <v>1784</v>
      </c>
      <c r="AA27" s="207" t="s">
        <v>1735</v>
      </c>
      <c r="AB27" s="205">
        <v>1</v>
      </c>
      <c r="AC27" s="205">
        <v>42</v>
      </c>
      <c r="AD27" s="208">
        <v>48</v>
      </c>
      <c r="AE27" s="208">
        <v>48</v>
      </c>
    </row>
    <row r="28" spans="1:31" x14ac:dyDescent="0.3">
      <c r="A28" s="178"/>
      <c r="B28" s="149"/>
      <c r="C28" s="159"/>
      <c r="D28" s="139"/>
      <c r="K28" s="151" t="s">
        <v>2384</v>
      </c>
      <c r="L28" s="139" t="s">
        <v>2240</v>
      </c>
      <c r="M28" s="139" t="str">
        <f t="shared" si="0"/>
        <v>Traffic Signal LED12" Red Arrow</v>
      </c>
      <c r="N28" s="153" t="s">
        <v>2239</v>
      </c>
      <c r="O28" s="139"/>
      <c r="P28" s="139"/>
      <c r="R28" s="516"/>
      <c r="S28" s="516"/>
      <c r="T28" s="516"/>
      <c r="X28" s="205" t="s">
        <v>1785</v>
      </c>
      <c r="Y28" s="205" t="s">
        <v>1783</v>
      </c>
      <c r="Z28" s="206" t="s">
        <v>1786</v>
      </c>
      <c r="AA28" s="207" t="s">
        <v>1735</v>
      </c>
      <c r="AB28" s="205">
        <v>2</v>
      </c>
      <c r="AC28" s="205">
        <v>42</v>
      </c>
      <c r="AD28" s="208">
        <v>100</v>
      </c>
      <c r="AE28" s="208">
        <v>100</v>
      </c>
    </row>
    <row r="29" spans="1:31" x14ac:dyDescent="0.3">
      <c r="A29" s="165" t="s">
        <v>2388</v>
      </c>
      <c r="B29" s="166" t="str">
        <f>IF(OR(B23="",B24="",B25=""),"Fill In All Applicable Fields",IF(ISERROR(VLOOKUP(C29,WattageTable,1,FALSE)),"Code Not Found in Wattage Table",VLOOKUP(C29,WattageTable,1,FALSE)))</f>
        <v>Fill In All Applicable Fields</v>
      </c>
      <c r="C29" s="159" t="str">
        <f>IF(C24="MHPS",CONCATENATE(C24,"/",C27,"/",C25,"/",C26),(CONCATENATE(C24,C25,IF(AND(ISBLANK(B26),ISBLANK(B27)),"","/"),C26,C27)))</f>
        <v/>
      </c>
      <c r="E29" s="142" t="s">
        <v>2216</v>
      </c>
      <c r="J29" s="139"/>
      <c r="K29" s="151" t="s">
        <v>2384</v>
      </c>
      <c r="L29" s="139" t="s">
        <v>2243</v>
      </c>
      <c r="M29" s="139" t="str">
        <f t="shared" si="0"/>
        <v>Traffic Signal LED12" Red Ball</v>
      </c>
      <c r="N29" s="153" t="s">
        <v>2242</v>
      </c>
      <c r="O29" s="143"/>
      <c r="P29" s="139"/>
      <c r="R29" s="516"/>
      <c r="S29" s="516"/>
      <c r="T29" s="516"/>
      <c r="X29" s="205" t="s">
        <v>1787</v>
      </c>
      <c r="Y29" s="205" t="s">
        <v>1783</v>
      </c>
      <c r="Z29" s="206" t="s">
        <v>1788</v>
      </c>
      <c r="AA29" s="207" t="s">
        <v>1735</v>
      </c>
      <c r="AB29" s="205">
        <v>3</v>
      </c>
      <c r="AC29" s="205">
        <v>42</v>
      </c>
      <c r="AD29" s="208">
        <v>141</v>
      </c>
      <c r="AE29" s="208">
        <v>141</v>
      </c>
    </row>
    <row r="30" spans="1:31" ht="15" x14ac:dyDescent="0.25">
      <c r="B30" s="149"/>
      <c r="C30" s="159"/>
      <c r="E30" s="167" t="s">
        <v>2403</v>
      </c>
      <c r="F30" s="179">
        <v>1.5</v>
      </c>
      <c r="J30" s="139"/>
      <c r="K30" s="161" t="s">
        <v>2384</v>
      </c>
      <c r="L30" s="162" t="s">
        <v>2255</v>
      </c>
      <c r="M30" s="162" t="str">
        <f t="shared" si="0"/>
        <v>Traffic Signal LEDPedestrian Hand signal</v>
      </c>
      <c r="N30" s="172" t="s">
        <v>2254</v>
      </c>
      <c r="O30" s="143"/>
      <c r="P30" s="139"/>
      <c r="Q30" s="180"/>
      <c r="R30" s="139"/>
      <c r="X30" s="205" t="s">
        <v>1789</v>
      </c>
      <c r="Y30" s="205" t="s">
        <v>1783</v>
      </c>
      <c r="Z30" s="206" t="s">
        <v>1790</v>
      </c>
      <c r="AA30" s="207" t="s">
        <v>1735</v>
      </c>
      <c r="AB30" s="205">
        <v>4</v>
      </c>
      <c r="AC30" s="205">
        <v>42</v>
      </c>
      <c r="AD30" s="208">
        <v>188</v>
      </c>
      <c r="AE30" s="208">
        <v>188</v>
      </c>
    </row>
    <row r="31" spans="1:31" ht="15" x14ac:dyDescent="0.25">
      <c r="B31" s="149"/>
      <c r="C31" s="159"/>
      <c r="E31" s="151" t="s">
        <v>2404</v>
      </c>
      <c r="F31" s="153">
        <v>2</v>
      </c>
      <c r="J31" s="139"/>
      <c r="K31" s="143"/>
      <c r="L31" s="139"/>
      <c r="M31" s="139"/>
      <c r="N31" s="139"/>
      <c r="Q31" s="139"/>
      <c r="R31" s="139"/>
      <c r="X31" s="205" t="s">
        <v>1791</v>
      </c>
      <c r="Y31" s="205" t="s">
        <v>1783</v>
      </c>
      <c r="Z31" s="206" t="s">
        <v>1792</v>
      </c>
      <c r="AA31" s="207" t="s">
        <v>1735</v>
      </c>
      <c r="AB31" s="205">
        <v>6</v>
      </c>
      <c r="AC31" s="205">
        <v>42</v>
      </c>
      <c r="AD31" s="208">
        <v>282</v>
      </c>
      <c r="AE31" s="208">
        <v>282</v>
      </c>
    </row>
    <row r="32" spans="1:31" x14ac:dyDescent="0.3">
      <c r="A32" s="518" t="s">
        <v>2407</v>
      </c>
      <c r="B32" s="519"/>
      <c r="C32" s="159"/>
      <c r="E32" s="151" t="s">
        <v>2405</v>
      </c>
      <c r="F32" s="153">
        <v>3</v>
      </c>
      <c r="J32" s="139"/>
      <c r="K32" s="143"/>
      <c r="L32" s="143"/>
      <c r="M32" s="139"/>
      <c r="N32" s="139"/>
      <c r="Q32" s="139"/>
      <c r="R32" s="139"/>
      <c r="X32" s="205" t="s">
        <v>1793</v>
      </c>
      <c r="Y32" s="205" t="s">
        <v>1783</v>
      </c>
      <c r="Z32" s="206" t="s">
        <v>1794</v>
      </c>
      <c r="AA32" s="207" t="s">
        <v>1735</v>
      </c>
      <c r="AB32" s="205">
        <v>8</v>
      </c>
      <c r="AC32" s="205">
        <v>42</v>
      </c>
      <c r="AD32" s="208">
        <v>376</v>
      </c>
      <c r="AE32" s="208">
        <v>376</v>
      </c>
    </row>
    <row r="33" spans="1:31" x14ac:dyDescent="0.3">
      <c r="A33" s="519"/>
      <c r="B33" s="519"/>
      <c r="C33" s="159"/>
      <c r="E33" s="151" t="s">
        <v>2406</v>
      </c>
      <c r="F33" s="153">
        <v>4</v>
      </c>
      <c r="J33" s="139"/>
      <c r="K33" s="143"/>
      <c r="L33" s="143"/>
      <c r="M33" s="139"/>
      <c r="N33" s="139"/>
      <c r="Q33" s="139"/>
      <c r="R33" s="139"/>
      <c r="X33" s="205" t="s">
        <v>1795</v>
      </c>
      <c r="Y33" s="205" t="s">
        <v>1796</v>
      </c>
      <c r="Z33" s="206" t="s">
        <v>1797</v>
      </c>
      <c r="AA33" s="207" t="s">
        <v>1733</v>
      </c>
      <c r="AB33" s="205">
        <v>1</v>
      </c>
      <c r="AC33" s="205">
        <v>10</v>
      </c>
      <c r="AD33" s="208">
        <v>15</v>
      </c>
      <c r="AE33" s="208">
        <v>15</v>
      </c>
    </row>
    <row r="34" spans="1:31" ht="12.75" customHeight="1" x14ac:dyDescent="0.3">
      <c r="A34" s="519"/>
      <c r="B34" s="519"/>
      <c r="C34" s="159"/>
      <c r="E34" s="151" t="s">
        <v>2408</v>
      </c>
      <c r="F34" s="153">
        <v>5</v>
      </c>
      <c r="J34" s="139"/>
      <c r="K34" s="143"/>
      <c r="L34" s="143"/>
      <c r="M34" s="139"/>
      <c r="N34" s="139"/>
      <c r="Q34" s="139"/>
      <c r="R34" s="139"/>
      <c r="X34" s="205" t="s">
        <v>1798</v>
      </c>
      <c r="Y34" s="205" t="s">
        <v>1799</v>
      </c>
      <c r="Z34" s="206" t="s">
        <v>1800</v>
      </c>
      <c r="AA34" s="207" t="s">
        <v>1733</v>
      </c>
      <c r="AB34" s="205">
        <v>1</v>
      </c>
      <c r="AC34" s="205">
        <v>13</v>
      </c>
      <c r="AD34" s="208">
        <v>17</v>
      </c>
      <c r="AE34" s="208">
        <v>17</v>
      </c>
    </row>
    <row r="35" spans="1:31" x14ac:dyDescent="0.3">
      <c r="A35" s="519"/>
      <c r="B35" s="519"/>
      <c r="C35" s="159"/>
      <c r="E35" s="151" t="s">
        <v>2409</v>
      </c>
      <c r="F35" s="153">
        <v>6</v>
      </c>
      <c r="G35" s="142"/>
      <c r="H35" s="142"/>
      <c r="I35" s="142"/>
      <c r="J35" s="143"/>
      <c r="K35" s="143"/>
      <c r="L35" s="143"/>
      <c r="M35" s="139"/>
      <c r="N35" s="139"/>
      <c r="Q35" s="139"/>
      <c r="R35" s="139"/>
      <c r="X35" s="205" t="s">
        <v>1801</v>
      </c>
      <c r="Y35" s="205" t="s">
        <v>1799</v>
      </c>
      <c r="Z35" s="206" t="s">
        <v>1802</v>
      </c>
      <c r="AA35" s="207" t="s">
        <v>1735</v>
      </c>
      <c r="AB35" s="205">
        <v>1</v>
      </c>
      <c r="AC35" s="205">
        <v>13</v>
      </c>
      <c r="AD35" s="208">
        <v>15</v>
      </c>
      <c r="AE35" s="208">
        <v>15</v>
      </c>
    </row>
    <row r="36" spans="1:31" x14ac:dyDescent="0.3">
      <c r="A36" s="181"/>
      <c r="B36" s="181"/>
      <c r="C36" s="159"/>
      <c r="E36" s="161" t="s">
        <v>2410</v>
      </c>
      <c r="F36" s="172">
        <v>8</v>
      </c>
      <c r="G36" s="142"/>
      <c r="H36" s="142"/>
      <c r="J36" s="139"/>
      <c r="L36" s="143"/>
      <c r="Q36" s="180"/>
      <c r="R36" s="139"/>
      <c r="X36" s="205" t="s">
        <v>1803</v>
      </c>
      <c r="Y36" s="205" t="s">
        <v>1799</v>
      </c>
      <c r="Z36" s="206" t="s">
        <v>1804</v>
      </c>
      <c r="AA36" s="207" t="s">
        <v>1733</v>
      </c>
      <c r="AB36" s="205">
        <v>2</v>
      </c>
      <c r="AC36" s="205">
        <v>13</v>
      </c>
      <c r="AD36" s="208">
        <v>31</v>
      </c>
      <c r="AE36" s="208">
        <v>31</v>
      </c>
    </row>
    <row r="37" spans="1:31" x14ac:dyDescent="0.3">
      <c r="A37" s="181"/>
      <c r="B37" s="181"/>
      <c r="C37" s="159"/>
      <c r="E37" s="139"/>
      <c r="F37" s="142"/>
      <c r="G37" s="142"/>
      <c r="J37" s="139"/>
      <c r="K37" s="139"/>
      <c r="L37" s="143"/>
      <c r="M37" s="139"/>
      <c r="N37" s="139"/>
      <c r="R37" s="139"/>
      <c r="X37" s="205" t="s">
        <v>1805</v>
      </c>
      <c r="Y37" s="205" t="s">
        <v>1799</v>
      </c>
      <c r="Z37" s="206" t="s">
        <v>1806</v>
      </c>
      <c r="AA37" s="207" t="s">
        <v>1735</v>
      </c>
      <c r="AB37" s="205">
        <v>2</v>
      </c>
      <c r="AC37" s="205">
        <v>13</v>
      </c>
      <c r="AD37" s="208">
        <v>28</v>
      </c>
      <c r="AE37" s="208">
        <v>28</v>
      </c>
    </row>
    <row r="38" spans="1:31" x14ac:dyDescent="0.3">
      <c r="A38" s="183"/>
      <c r="B38" s="183"/>
      <c r="C38" s="159"/>
      <c r="E38" s="142" t="s">
        <v>2206</v>
      </c>
      <c r="J38" s="139"/>
      <c r="K38" s="139"/>
      <c r="L38" s="143"/>
      <c r="M38" s="139"/>
      <c r="N38" s="139"/>
      <c r="R38" s="139"/>
      <c r="X38" s="205" t="s">
        <v>1807</v>
      </c>
      <c r="Y38" s="205" t="s">
        <v>1799</v>
      </c>
      <c r="Z38" s="206" t="s">
        <v>1808</v>
      </c>
      <c r="AA38" s="207" t="s">
        <v>1733</v>
      </c>
      <c r="AB38" s="205">
        <v>3</v>
      </c>
      <c r="AC38" s="205">
        <v>13</v>
      </c>
      <c r="AD38" s="208">
        <v>48</v>
      </c>
      <c r="AE38" s="208">
        <v>48</v>
      </c>
    </row>
    <row r="39" spans="1:31" x14ac:dyDescent="0.3">
      <c r="A39" s="183"/>
      <c r="B39" s="183"/>
      <c r="C39" s="159"/>
      <c r="E39" s="167" t="s">
        <v>2411</v>
      </c>
      <c r="F39" s="182">
        <v>1</v>
      </c>
      <c r="L39" s="143"/>
      <c r="R39" s="139"/>
      <c r="X39" s="205" t="s">
        <v>1809</v>
      </c>
      <c r="Y39" s="205" t="s">
        <v>1810</v>
      </c>
      <c r="Z39" s="206" t="s">
        <v>1811</v>
      </c>
      <c r="AA39" s="207" t="s">
        <v>1733</v>
      </c>
      <c r="AB39" s="205">
        <v>1</v>
      </c>
      <c r="AC39" s="205">
        <v>15</v>
      </c>
      <c r="AD39" s="208">
        <v>20</v>
      </c>
      <c r="AE39" s="208">
        <v>20</v>
      </c>
    </row>
    <row r="40" spans="1:31" x14ac:dyDescent="0.3">
      <c r="A40" s="183"/>
      <c r="B40" s="183"/>
      <c r="C40" s="159"/>
      <c r="E40" s="151" t="s">
        <v>2412</v>
      </c>
      <c r="F40" s="153">
        <v>2</v>
      </c>
      <c r="L40" s="143"/>
      <c r="R40" s="139"/>
      <c r="X40" s="205" t="s">
        <v>1812</v>
      </c>
      <c r="Y40" s="205" t="s">
        <v>1813</v>
      </c>
      <c r="Z40" s="206" t="s">
        <v>1814</v>
      </c>
      <c r="AA40" s="207" t="s">
        <v>1733</v>
      </c>
      <c r="AB40" s="205">
        <v>1</v>
      </c>
      <c r="AC40" s="205">
        <v>17</v>
      </c>
      <c r="AD40" s="208">
        <v>24</v>
      </c>
      <c r="AE40" s="208">
        <v>24</v>
      </c>
    </row>
    <row r="41" spans="1:31" x14ac:dyDescent="0.3">
      <c r="A41" s="183"/>
      <c r="B41" s="183"/>
      <c r="C41" s="159"/>
      <c r="E41" s="151" t="s">
        <v>2413</v>
      </c>
      <c r="F41" s="153">
        <v>3</v>
      </c>
      <c r="G41" s="142"/>
      <c r="L41" s="143"/>
      <c r="R41" s="139"/>
      <c r="X41" s="205" t="s">
        <v>1815</v>
      </c>
      <c r="Y41" s="205" t="s">
        <v>1813</v>
      </c>
      <c r="Z41" s="206" t="s">
        <v>1816</v>
      </c>
      <c r="AA41" s="207" t="s">
        <v>1733</v>
      </c>
      <c r="AB41" s="205">
        <v>2</v>
      </c>
      <c r="AC41" s="205">
        <v>17</v>
      </c>
      <c r="AD41" s="208">
        <v>48</v>
      </c>
      <c r="AE41" s="208">
        <v>48</v>
      </c>
    </row>
    <row r="42" spans="1:31" x14ac:dyDescent="0.3">
      <c r="A42" s="183"/>
      <c r="B42" s="183"/>
      <c r="C42" s="159"/>
      <c r="E42" s="151" t="s">
        <v>2414</v>
      </c>
      <c r="F42" s="153">
        <v>4</v>
      </c>
      <c r="L42" s="143"/>
      <c r="R42" s="139"/>
      <c r="X42" s="205" t="s">
        <v>1817</v>
      </c>
      <c r="Y42" s="205" t="s">
        <v>1818</v>
      </c>
      <c r="Z42" s="206" t="s">
        <v>1819</v>
      </c>
      <c r="AA42" s="207" t="s">
        <v>1733</v>
      </c>
      <c r="AB42" s="205">
        <v>1</v>
      </c>
      <c r="AC42" s="205">
        <v>18</v>
      </c>
      <c r="AD42" s="208">
        <v>26</v>
      </c>
      <c r="AE42" s="208">
        <v>26</v>
      </c>
    </row>
    <row r="43" spans="1:31" x14ac:dyDescent="0.3">
      <c r="A43" s="183"/>
      <c r="B43" s="183"/>
      <c r="C43" s="159"/>
      <c r="E43" s="151" t="s">
        <v>2415</v>
      </c>
      <c r="F43" s="153">
        <v>5</v>
      </c>
      <c r="G43" s="142"/>
      <c r="H43" s="142"/>
      <c r="L43" s="143"/>
      <c r="R43" s="139"/>
      <c r="X43" s="205" t="s">
        <v>1820</v>
      </c>
      <c r="Y43" s="205" t="s">
        <v>1818</v>
      </c>
      <c r="Z43" s="206" t="s">
        <v>1821</v>
      </c>
      <c r="AA43" s="207" t="s">
        <v>1735</v>
      </c>
      <c r="AB43" s="205">
        <v>1</v>
      </c>
      <c r="AC43" s="205">
        <v>18</v>
      </c>
      <c r="AD43" s="208">
        <v>20</v>
      </c>
      <c r="AE43" s="208">
        <v>20</v>
      </c>
    </row>
    <row r="44" spans="1:31" x14ac:dyDescent="0.3">
      <c r="C44" s="159"/>
      <c r="E44" s="151" t="s">
        <v>2416</v>
      </c>
      <c r="F44" s="153">
        <v>6</v>
      </c>
      <c r="L44" s="143"/>
      <c r="R44" s="139"/>
      <c r="X44" s="205" t="s">
        <v>1822</v>
      </c>
      <c r="Y44" s="205" t="s">
        <v>1818</v>
      </c>
      <c r="Z44" s="206" t="s">
        <v>1823</v>
      </c>
      <c r="AA44" s="207" t="s">
        <v>1733</v>
      </c>
      <c r="AB44" s="205">
        <v>2</v>
      </c>
      <c r="AC44" s="205">
        <v>18</v>
      </c>
      <c r="AD44" s="208">
        <v>45</v>
      </c>
      <c r="AE44" s="208">
        <v>45</v>
      </c>
    </row>
    <row r="45" spans="1:31" x14ac:dyDescent="0.3">
      <c r="C45" s="159"/>
      <c r="D45" s="139"/>
      <c r="E45" s="151" t="s">
        <v>2417</v>
      </c>
      <c r="F45" s="153">
        <v>7</v>
      </c>
      <c r="G45" s="139"/>
      <c r="H45" s="139"/>
      <c r="I45" s="139"/>
      <c r="L45" s="139"/>
      <c r="R45" s="139"/>
      <c r="X45" s="205" t="s">
        <v>1824</v>
      </c>
      <c r="Y45" s="205" t="s">
        <v>1818</v>
      </c>
      <c r="Z45" s="206" t="s">
        <v>1825</v>
      </c>
      <c r="AA45" s="207" t="s">
        <v>1735</v>
      </c>
      <c r="AB45" s="205">
        <v>2</v>
      </c>
      <c r="AC45" s="205">
        <v>18</v>
      </c>
      <c r="AD45" s="208">
        <v>38</v>
      </c>
      <c r="AE45" s="208">
        <v>38</v>
      </c>
    </row>
    <row r="46" spans="1:31" x14ac:dyDescent="0.3">
      <c r="D46" s="139"/>
      <c r="E46" s="161" t="s">
        <v>2418</v>
      </c>
      <c r="F46" s="172">
        <v>8</v>
      </c>
      <c r="G46" s="139"/>
      <c r="H46" s="139"/>
      <c r="I46" s="139"/>
      <c r="L46" s="139"/>
      <c r="R46" s="139"/>
      <c r="X46" s="205" t="s">
        <v>1826</v>
      </c>
      <c r="Y46" s="205" t="s">
        <v>1818</v>
      </c>
      <c r="Z46" s="206" t="s">
        <v>1827</v>
      </c>
      <c r="AA46" s="207" t="s">
        <v>1733</v>
      </c>
      <c r="AB46" s="209">
        <v>4</v>
      </c>
      <c r="AC46" s="205">
        <v>18</v>
      </c>
      <c r="AD46" s="208">
        <v>90</v>
      </c>
      <c r="AE46" s="208">
        <v>90</v>
      </c>
    </row>
    <row r="47" spans="1:31" x14ac:dyDescent="0.3">
      <c r="D47" s="139"/>
      <c r="E47" s="143"/>
      <c r="F47" s="139"/>
      <c r="G47" s="139"/>
      <c r="H47" s="139"/>
      <c r="I47" s="139"/>
      <c r="L47" s="139"/>
      <c r="R47" s="139"/>
      <c r="X47" s="205" t="s">
        <v>1828</v>
      </c>
      <c r="Y47" s="205" t="s">
        <v>1829</v>
      </c>
      <c r="Z47" s="206" t="s">
        <v>1830</v>
      </c>
      <c r="AA47" s="207" t="s">
        <v>1733</v>
      </c>
      <c r="AB47" s="205">
        <v>1</v>
      </c>
      <c r="AC47" s="205">
        <v>20</v>
      </c>
      <c r="AD47" s="208">
        <v>23</v>
      </c>
      <c r="AE47" s="208">
        <v>23</v>
      </c>
    </row>
    <row r="48" spans="1:31" x14ac:dyDescent="0.3">
      <c r="D48" s="139"/>
      <c r="E48" s="143" t="s">
        <v>2419</v>
      </c>
      <c r="F48" s="139"/>
      <c r="G48" s="139"/>
      <c r="H48" s="139"/>
      <c r="I48" s="139"/>
      <c r="L48" s="139"/>
      <c r="R48" s="139"/>
      <c r="X48" s="205" t="s">
        <v>1831</v>
      </c>
      <c r="Y48" s="205" t="s">
        <v>1829</v>
      </c>
      <c r="Z48" s="206" t="s">
        <v>1832</v>
      </c>
      <c r="AA48" s="207" t="s">
        <v>1733</v>
      </c>
      <c r="AB48" s="205">
        <v>2</v>
      </c>
      <c r="AC48" s="205">
        <v>20</v>
      </c>
      <c r="AD48" s="208">
        <v>46</v>
      </c>
      <c r="AE48" s="208">
        <v>46</v>
      </c>
    </row>
    <row r="49" spans="4:31" x14ac:dyDescent="0.3">
      <c r="D49" s="139"/>
      <c r="E49" s="167" t="s">
        <v>2420</v>
      </c>
      <c r="F49" s="168" t="s">
        <v>2282</v>
      </c>
      <c r="G49" s="139"/>
      <c r="H49" s="139"/>
      <c r="I49" s="139"/>
      <c r="L49" s="139"/>
      <c r="R49" s="139"/>
      <c r="X49" s="205" t="s">
        <v>1833</v>
      </c>
      <c r="Y49" s="205" t="s">
        <v>1834</v>
      </c>
      <c r="Z49" s="206" t="s">
        <v>1835</v>
      </c>
      <c r="AA49" s="207" t="s">
        <v>1733</v>
      </c>
      <c r="AB49" s="205">
        <v>1</v>
      </c>
      <c r="AC49" s="205">
        <v>22</v>
      </c>
      <c r="AD49" s="208">
        <v>24</v>
      </c>
      <c r="AE49" s="208">
        <v>24</v>
      </c>
    </row>
    <row r="50" spans="4:31" x14ac:dyDescent="0.3">
      <c r="D50" s="139"/>
      <c r="E50" s="161" t="s">
        <v>2421</v>
      </c>
      <c r="F50" s="170" t="s">
        <v>2286</v>
      </c>
      <c r="G50" s="139"/>
      <c r="H50" s="139"/>
      <c r="I50" s="139"/>
      <c r="J50" s="139"/>
      <c r="K50" s="139"/>
      <c r="L50" s="139"/>
      <c r="M50" s="139"/>
      <c r="N50" s="139"/>
      <c r="R50" s="139"/>
      <c r="X50" s="205" t="s">
        <v>1836</v>
      </c>
      <c r="Y50" s="205" t="s">
        <v>1834</v>
      </c>
      <c r="Z50" s="206" t="s">
        <v>1837</v>
      </c>
      <c r="AA50" s="207" t="s">
        <v>1733</v>
      </c>
      <c r="AB50" s="205">
        <v>2</v>
      </c>
      <c r="AC50" s="205">
        <v>22</v>
      </c>
      <c r="AD50" s="208">
        <v>48</v>
      </c>
      <c r="AE50" s="208">
        <v>48</v>
      </c>
    </row>
    <row r="51" spans="4:31" x14ac:dyDescent="0.3">
      <c r="D51" s="139"/>
      <c r="E51" s="143"/>
      <c r="F51" s="139"/>
      <c r="G51" s="139"/>
      <c r="H51" s="139"/>
      <c r="I51" s="139"/>
      <c r="J51" s="139"/>
      <c r="K51" s="139"/>
      <c r="L51" s="139"/>
      <c r="M51" s="139"/>
      <c r="N51" s="139"/>
      <c r="R51" s="139"/>
      <c r="X51" s="205" t="s">
        <v>1838</v>
      </c>
      <c r="Y51" s="205" t="s">
        <v>1834</v>
      </c>
      <c r="Z51" s="206" t="s">
        <v>1839</v>
      </c>
      <c r="AA51" s="207" t="s">
        <v>1733</v>
      </c>
      <c r="AB51" s="205">
        <v>3</v>
      </c>
      <c r="AC51" s="205">
        <v>22</v>
      </c>
      <c r="AD51" s="208">
        <v>72</v>
      </c>
      <c r="AE51" s="208">
        <v>72</v>
      </c>
    </row>
    <row r="52" spans="4:31" x14ac:dyDescent="0.3">
      <c r="D52" s="139"/>
      <c r="E52" s="180"/>
      <c r="F52" s="139"/>
      <c r="G52" s="139"/>
      <c r="H52" s="139"/>
      <c r="I52" s="139"/>
      <c r="J52" s="139"/>
      <c r="K52" s="139"/>
      <c r="L52" s="139"/>
      <c r="M52" s="139"/>
      <c r="N52" s="139"/>
      <c r="R52" s="139"/>
      <c r="X52" s="205" t="s">
        <v>1840</v>
      </c>
      <c r="Y52" s="205" t="s">
        <v>1841</v>
      </c>
      <c r="Z52" s="206" t="s">
        <v>1842</v>
      </c>
      <c r="AA52" s="207" t="s">
        <v>1733</v>
      </c>
      <c r="AB52" s="205">
        <v>1</v>
      </c>
      <c r="AC52" s="205">
        <v>25</v>
      </c>
      <c r="AD52" s="208">
        <v>33</v>
      </c>
      <c r="AE52" s="208">
        <v>33</v>
      </c>
    </row>
    <row r="53" spans="4:31" x14ac:dyDescent="0.3">
      <c r="D53" s="139"/>
      <c r="E53" s="139"/>
      <c r="F53" s="139"/>
      <c r="G53" s="139"/>
      <c r="H53" s="139"/>
      <c r="I53" s="139"/>
      <c r="J53" s="139"/>
      <c r="K53" s="139"/>
      <c r="L53" s="139"/>
      <c r="M53" s="139"/>
      <c r="N53" s="139"/>
      <c r="R53" s="139"/>
      <c r="X53" s="205" t="s">
        <v>1843</v>
      </c>
      <c r="Y53" s="205" t="s">
        <v>1841</v>
      </c>
      <c r="Z53" s="206" t="s">
        <v>1844</v>
      </c>
      <c r="AA53" s="207" t="s">
        <v>1733</v>
      </c>
      <c r="AB53" s="205">
        <v>2</v>
      </c>
      <c r="AC53" s="205">
        <v>25</v>
      </c>
      <c r="AD53" s="208">
        <v>66</v>
      </c>
      <c r="AE53" s="208">
        <v>66</v>
      </c>
    </row>
    <row r="54" spans="4:31" x14ac:dyDescent="0.3">
      <c r="D54" s="139"/>
      <c r="E54" s="139"/>
      <c r="F54" s="139"/>
      <c r="G54" s="139"/>
      <c r="H54" s="139"/>
      <c r="I54" s="139"/>
      <c r="J54" s="139"/>
      <c r="K54" s="139"/>
      <c r="L54" s="139"/>
      <c r="M54" s="139"/>
      <c r="N54" s="139"/>
      <c r="R54" s="139"/>
      <c r="X54" s="205" t="s">
        <v>1845</v>
      </c>
      <c r="Y54" s="205" t="s">
        <v>1846</v>
      </c>
      <c r="Z54" s="206" t="s">
        <v>1847</v>
      </c>
      <c r="AA54" s="207" t="s">
        <v>1733</v>
      </c>
      <c r="AB54" s="205">
        <v>1</v>
      </c>
      <c r="AC54" s="205">
        <v>26</v>
      </c>
      <c r="AD54" s="208">
        <v>33</v>
      </c>
      <c r="AE54" s="208">
        <v>33</v>
      </c>
    </row>
    <row r="55" spans="4:31" x14ac:dyDescent="0.3">
      <c r="D55" s="139"/>
      <c r="E55" s="139"/>
      <c r="F55" s="139"/>
      <c r="G55" s="139"/>
      <c r="H55" s="139"/>
      <c r="I55" s="139"/>
      <c r="J55" s="139"/>
      <c r="K55" s="139"/>
      <c r="L55" s="139"/>
      <c r="M55" s="139"/>
      <c r="N55" s="139"/>
      <c r="X55" s="205" t="s">
        <v>1848</v>
      </c>
      <c r="Y55" s="205" t="s">
        <v>1846</v>
      </c>
      <c r="Z55" s="206" t="s">
        <v>1849</v>
      </c>
      <c r="AA55" s="207" t="s">
        <v>1735</v>
      </c>
      <c r="AB55" s="205">
        <v>1</v>
      </c>
      <c r="AC55" s="205">
        <v>26</v>
      </c>
      <c r="AD55" s="208">
        <v>27</v>
      </c>
      <c r="AE55" s="208">
        <v>27</v>
      </c>
    </row>
    <row r="56" spans="4:31" x14ac:dyDescent="0.3">
      <c r="D56" s="139"/>
      <c r="E56" s="139"/>
      <c r="F56" s="139"/>
      <c r="G56" s="139"/>
      <c r="H56" s="139"/>
      <c r="I56" s="139"/>
      <c r="J56" s="139"/>
      <c r="K56" s="139"/>
      <c r="L56" s="139"/>
      <c r="M56" s="139"/>
      <c r="N56" s="139"/>
      <c r="X56" s="205" t="s">
        <v>1850</v>
      </c>
      <c r="Y56" s="205" t="s">
        <v>1846</v>
      </c>
      <c r="Z56" s="206" t="s">
        <v>1851</v>
      </c>
      <c r="AA56" s="207" t="s">
        <v>1733</v>
      </c>
      <c r="AB56" s="205">
        <v>2</v>
      </c>
      <c r="AC56" s="205">
        <v>26</v>
      </c>
      <c r="AD56" s="208">
        <v>66</v>
      </c>
      <c r="AE56" s="208">
        <v>66</v>
      </c>
    </row>
    <row r="57" spans="4:31" x14ac:dyDescent="0.3">
      <c r="D57" s="139"/>
      <c r="E57" s="139"/>
      <c r="F57" s="139"/>
      <c r="G57" s="139"/>
      <c r="H57" s="139"/>
      <c r="I57" s="139"/>
      <c r="J57" s="139"/>
      <c r="K57" s="139"/>
      <c r="L57" s="139"/>
      <c r="M57" s="139"/>
      <c r="N57" s="139"/>
      <c r="X57" s="205" t="s">
        <v>1852</v>
      </c>
      <c r="Y57" s="205" t="s">
        <v>1846</v>
      </c>
      <c r="Z57" s="206" t="s">
        <v>1853</v>
      </c>
      <c r="AA57" s="207" t="s">
        <v>1735</v>
      </c>
      <c r="AB57" s="205">
        <v>2</v>
      </c>
      <c r="AC57" s="205">
        <v>26</v>
      </c>
      <c r="AD57" s="208">
        <v>50</v>
      </c>
      <c r="AE57" s="208">
        <v>50</v>
      </c>
    </row>
    <row r="58" spans="4:31" x14ac:dyDescent="0.3">
      <c r="D58" s="139"/>
      <c r="E58" s="180"/>
      <c r="F58" s="139"/>
      <c r="G58" s="139"/>
      <c r="H58" s="139"/>
      <c r="I58" s="139"/>
      <c r="J58" s="139"/>
      <c r="K58" s="139"/>
      <c r="L58" s="139"/>
      <c r="M58" s="139"/>
      <c r="N58" s="139"/>
      <c r="X58" s="205" t="s">
        <v>1854</v>
      </c>
      <c r="Y58" s="205" t="s">
        <v>1846</v>
      </c>
      <c r="Z58" s="206" t="s">
        <v>1855</v>
      </c>
      <c r="AA58" s="207" t="s">
        <v>1733</v>
      </c>
      <c r="AB58" s="205">
        <v>3</v>
      </c>
      <c r="AC58" s="205">
        <v>26</v>
      </c>
      <c r="AD58" s="208">
        <v>99</v>
      </c>
      <c r="AE58" s="208">
        <v>99</v>
      </c>
    </row>
    <row r="59" spans="4:31" x14ac:dyDescent="0.3">
      <c r="D59" s="139"/>
      <c r="E59" s="139"/>
      <c r="F59" s="139"/>
      <c r="G59" s="139"/>
      <c r="H59" s="139"/>
      <c r="I59" s="139"/>
      <c r="J59" s="139"/>
      <c r="K59" s="139"/>
      <c r="L59" s="139"/>
      <c r="M59" s="139"/>
      <c r="N59" s="139"/>
      <c r="X59" s="205" t="s">
        <v>1856</v>
      </c>
      <c r="Y59" s="205" t="s">
        <v>1846</v>
      </c>
      <c r="Z59" s="206" t="s">
        <v>1857</v>
      </c>
      <c r="AA59" s="207" t="s">
        <v>1735</v>
      </c>
      <c r="AB59" s="205">
        <v>6</v>
      </c>
      <c r="AC59" s="205">
        <v>26</v>
      </c>
      <c r="AD59" s="208">
        <v>150</v>
      </c>
      <c r="AE59" s="208">
        <v>150</v>
      </c>
    </row>
    <row r="60" spans="4:31" x14ac:dyDescent="0.3">
      <c r="D60" s="139"/>
      <c r="E60" s="139"/>
      <c r="F60" s="139"/>
      <c r="G60" s="139"/>
      <c r="H60" s="139"/>
      <c r="I60" s="139"/>
      <c r="J60" s="139"/>
      <c r="K60" s="139"/>
      <c r="L60" s="139"/>
      <c r="M60" s="139"/>
      <c r="N60" s="139"/>
      <c r="X60" s="205" t="s">
        <v>1858</v>
      </c>
      <c r="Y60" s="205" t="s">
        <v>1859</v>
      </c>
      <c r="Z60" s="206" t="s">
        <v>1860</v>
      </c>
      <c r="AA60" s="207" t="s">
        <v>1733</v>
      </c>
      <c r="AB60" s="205">
        <v>1</v>
      </c>
      <c r="AC60" s="205">
        <v>28</v>
      </c>
      <c r="AD60" s="208">
        <v>33</v>
      </c>
      <c r="AE60" s="208">
        <v>33</v>
      </c>
    </row>
    <row r="61" spans="4:31" x14ac:dyDescent="0.3">
      <c r="D61" s="139"/>
      <c r="E61" s="139"/>
      <c r="F61" s="139"/>
      <c r="G61" s="139"/>
      <c r="H61" s="139"/>
      <c r="I61" s="139"/>
      <c r="J61" s="139"/>
      <c r="K61" s="139"/>
      <c r="L61" s="139"/>
      <c r="M61" s="139"/>
      <c r="N61" s="139"/>
      <c r="X61" s="205" t="s">
        <v>1861</v>
      </c>
      <c r="Y61" s="205" t="s">
        <v>1862</v>
      </c>
      <c r="Z61" s="206" t="s">
        <v>1863</v>
      </c>
      <c r="AA61" s="207" t="s">
        <v>1733</v>
      </c>
      <c r="AB61" s="205">
        <v>1</v>
      </c>
      <c r="AC61" s="205">
        <v>9</v>
      </c>
      <c r="AD61" s="208">
        <v>14</v>
      </c>
      <c r="AE61" s="208">
        <v>14</v>
      </c>
    </row>
    <row r="62" spans="4:31" x14ac:dyDescent="0.3">
      <c r="D62" s="139"/>
      <c r="E62" s="139"/>
      <c r="F62" s="139"/>
      <c r="G62" s="139"/>
      <c r="H62" s="139"/>
      <c r="I62" s="139"/>
      <c r="J62" s="139"/>
      <c r="K62" s="139"/>
      <c r="L62" s="139"/>
      <c r="M62" s="139"/>
      <c r="N62" s="139"/>
      <c r="X62" s="205" t="s">
        <v>1864</v>
      </c>
      <c r="Y62" s="205" t="s">
        <v>1862</v>
      </c>
      <c r="Z62" s="206" t="s">
        <v>1865</v>
      </c>
      <c r="AA62" s="207" t="s">
        <v>1733</v>
      </c>
      <c r="AB62" s="205">
        <v>2</v>
      </c>
      <c r="AC62" s="205">
        <v>9</v>
      </c>
      <c r="AD62" s="208">
        <v>23</v>
      </c>
      <c r="AE62" s="208">
        <v>23</v>
      </c>
    </row>
    <row r="63" spans="4:31" x14ac:dyDescent="0.3">
      <c r="D63" s="139"/>
      <c r="E63" s="139"/>
      <c r="F63" s="139"/>
      <c r="G63" s="139"/>
      <c r="H63" s="139"/>
      <c r="I63" s="139"/>
      <c r="J63" s="139"/>
      <c r="K63" s="139"/>
      <c r="L63" s="139"/>
      <c r="M63" s="139"/>
      <c r="N63" s="139"/>
      <c r="X63" s="205" t="s">
        <v>1866</v>
      </c>
      <c r="Y63" s="205" t="s">
        <v>1867</v>
      </c>
      <c r="Z63" s="206" t="s">
        <v>1868</v>
      </c>
      <c r="AA63" s="207" t="s">
        <v>1735</v>
      </c>
      <c r="AB63" s="205">
        <v>1</v>
      </c>
      <c r="AC63" s="205">
        <v>7</v>
      </c>
      <c r="AD63" s="208">
        <v>7</v>
      </c>
      <c r="AE63" s="208">
        <v>7</v>
      </c>
    </row>
    <row r="64" spans="4:31" x14ac:dyDescent="0.3">
      <c r="D64" s="139"/>
      <c r="E64" s="180"/>
      <c r="F64" s="139"/>
      <c r="G64" s="139"/>
      <c r="H64" s="139"/>
      <c r="I64" s="139"/>
      <c r="J64" s="139"/>
      <c r="K64" s="139"/>
      <c r="L64" s="139"/>
      <c r="M64" s="139"/>
      <c r="N64" s="139"/>
      <c r="X64" s="205" t="s">
        <v>1869</v>
      </c>
      <c r="Y64" s="205" t="s">
        <v>1870</v>
      </c>
      <c r="Z64" s="206" t="s">
        <v>1871</v>
      </c>
      <c r="AA64" s="207" t="s">
        <v>1735</v>
      </c>
      <c r="AB64" s="205">
        <v>1</v>
      </c>
      <c r="AC64" s="205">
        <v>9</v>
      </c>
      <c r="AD64" s="208">
        <v>9</v>
      </c>
      <c r="AE64" s="208">
        <v>9</v>
      </c>
    </row>
    <row r="65" spans="4:31" x14ac:dyDescent="0.3">
      <c r="D65" s="139"/>
      <c r="E65" s="139"/>
      <c r="F65" s="139"/>
      <c r="G65" s="139"/>
      <c r="H65" s="139"/>
      <c r="I65" s="139"/>
      <c r="J65" s="139"/>
      <c r="K65" s="139"/>
      <c r="L65" s="139"/>
      <c r="M65" s="139"/>
      <c r="N65" s="139"/>
      <c r="X65" s="205" t="s">
        <v>1872</v>
      </c>
      <c r="Y65" s="205" t="s">
        <v>1873</v>
      </c>
      <c r="Z65" s="206" t="s">
        <v>1874</v>
      </c>
      <c r="AA65" s="207" t="s">
        <v>1735</v>
      </c>
      <c r="AB65" s="205">
        <v>1</v>
      </c>
      <c r="AC65" s="205">
        <v>11</v>
      </c>
      <c r="AD65" s="208">
        <v>11</v>
      </c>
      <c r="AE65" s="208">
        <v>11</v>
      </c>
    </row>
    <row r="66" spans="4:31" x14ac:dyDescent="0.3">
      <c r="D66" s="139"/>
      <c r="E66" s="139"/>
      <c r="F66" s="139"/>
      <c r="G66" s="139"/>
      <c r="H66" s="139"/>
      <c r="I66" s="139"/>
      <c r="J66" s="139"/>
      <c r="K66" s="139"/>
      <c r="L66" s="139"/>
      <c r="M66" s="139"/>
      <c r="N66" s="139"/>
      <c r="X66" s="205" t="s">
        <v>1569</v>
      </c>
      <c r="Y66" s="205" t="s">
        <v>1570</v>
      </c>
      <c r="Z66" s="206" t="s">
        <v>1571</v>
      </c>
      <c r="AA66" s="207" t="s">
        <v>1735</v>
      </c>
      <c r="AB66" s="205">
        <v>1</v>
      </c>
      <c r="AC66" s="205">
        <v>13</v>
      </c>
      <c r="AD66" s="208">
        <v>13</v>
      </c>
      <c r="AE66" s="208">
        <v>13</v>
      </c>
    </row>
    <row r="67" spans="4:31" x14ac:dyDescent="0.3">
      <c r="D67" s="139"/>
      <c r="E67" s="139"/>
      <c r="F67" s="139"/>
      <c r="G67" s="139"/>
      <c r="H67" s="139"/>
      <c r="I67" s="139"/>
      <c r="J67" s="139"/>
      <c r="K67" s="139"/>
      <c r="L67" s="139"/>
      <c r="M67" s="139"/>
      <c r="N67" s="139"/>
      <c r="X67" s="205" t="s">
        <v>1875</v>
      </c>
      <c r="Y67" s="205" t="s">
        <v>1876</v>
      </c>
      <c r="Z67" s="206" t="s">
        <v>1877</v>
      </c>
      <c r="AA67" s="207" t="s">
        <v>1735</v>
      </c>
      <c r="AB67" s="205">
        <v>1</v>
      </c>
      <c r="AC67" s="205">
        <v>15</v>
      </c>
      <c r="AD67" s="208">
        <v>15</v>
      </c>
      <c r="AE67" s="208">
        <v>15</v>
      </c>
    </row>
    <row r="68" spans="4:31" x14ac:dyDescent="0.3">
      <c r="D68" s="139"/>
      <c r="E68" s="139"/>
      <c r="F68" s="139"/>
      <c r="G68" s="139"/>
      <c r="H68" s="139"/>
      <c r="I68" s="139"/>
      <c r="J68" s="139"/>
      <c r="K68" s="139"/>
      <c r="L68" s="139"/>
      <c r="M68" s="139"/>
      <c r="N68" s="139"/>
      <c r="X68" s="205" t="s">
        <v>1878</v>
      </c>
      <c r="Y68" s="205" t="s">
        <v>1879</v>
      </c>
      <c r="Z68" s="206" t="s">
        <v>1880</v>
      </c>
      <c r="AA68" s="207" t="s">
        <v>1735</v>
      </c>
      <c r="AB68" s="205">
        <v>1</v>
      </c>
      <c r="AC68" s="205">
        <v>20</v>
      </c>
      <c r="AD68" s="208">
        <v>20</v>
      </c>
      <c r="AE68" s="208">
        <v>20</v>
      </c>
    </row>
    <row r="69" spans="4:31" x14ac:dyDescent="0.3">
      <c r="D69" s="139"/>
      <c r="E69" s="139"/>
      <c r="F69" s="139"/>
      <c r="G69" s="139"/>
      <c r="H69" s="139"/>
      <c r="I69" s="139"/>
      <c r="J69" s="139"/>
      <c r="K69" s="139"/>
      <c r="L69" s="139"/>
      <c r="M69" s="139"/>
      <c r="N69" s="139"/>
      <c r="X69" s="205" t="s">
        <v>1881</v>
      </c>
      <c r="Y69" s="205" t="s">
        <v>1882</v>
      </c>
      <c r="Z69" s="206" t="s">
        <v>1883</v>
      </c>
      <c r="AA69" s="207" t="s">
        <v>1735</v>
      </c>
      <c r="AB69" s="205">
        <v>1</v>
      </c>
      <c r="AC69" s="205">
        <v>23</v>
      </c>
      <c r="AD69" s="208">
        <v>23</v>
      </c>
      <c r="AE69" s="208">
        <v>23</v>
      </c>
    </row>
    <row r="70" spans="4:31" x14ac:dyDescent="0.3">
      <c r="D70" s="139"/>
      <c r="E70" s="139"/>
      <c r="F70" s="139"/>
      <c r="G70" s="139"/>
      <c r="H70" s="139"/>
      <c r="I70" s="139"/>
      <c r="J70" s="139"/>
      <c r="K70" s="139"/>
      <c r="L70" s="139"/>
      <c r="M70" s="139"/>
      <c r="N70" s="139"/>
      <c r="X70" s="205" t="s">
        <v>1572</v>
      </c>
      <c r="Y70" s="205" t="s">
        <v>1573</v>
      </c>
      <c r="Z70" s="206" t="s">
        <v>1574</v>
      </c>
      <c r="AA70" s="207" t="s">
        <v>1735</v>
      </c>
      <c r="AB70" s="205">
        <v>1</v>
      </c>
      <c r="AC70" s="205">
        <v>26</v>
      </c>
      <c r="AD70" s="208">
        <v>26</v>
      </c>
      <c r="AE70" s="208">
        <v>26</v>
      </c>
    </row>
    <row r="71" spans="4:31" x14ac:dyDescent="0.3">
      <c r="D71" s="139"/>
      <c r="E71" s="139"/>
      <c r="F71" s="139"/>
      <c r="G71" s="139"/>
      <c r="H71" s="139"/>
      <c r="I71" s="139"/>
      <c r="J71" s="139"/>
      <c r="K71" s="139"/>
      <c r="L71" s="139"/>
      <c r="M71" s="139"/>
      <c r="N71" s="139"/>
      <c r="X71" s="205" t="s">
        <v>1884</v>
      </c>
      <c r="Y71" s="205" t="s">
        <v>1885</v>
      </c>
      <c r="Z71" s="206" t="s">
        <v>1886</v>
      </c>
      <c r="AA71" s="207" t="s">
        <v>1735</v>
      </c>
      <c r="AB71" s="205">
        <v>1</v>
      </c>
      <c r="AC71" s="205">
        <v>27</v>
      </c>
      <c r="AD71" s="208">
        <v>27</v>
      </c>
      <c r="AE71" s="208">
        <v>27</v>
      </c>
    </row>
    <row r="72" spans="4:31" x14ac:dyDescent="0.3">
      <c r="E72" s="139"/>
      <c r="F72" s="139"/>
      <c r="X72" s="205" t="s">
        <v>1887</v>
      </c>
      <c r="Y72" s="205" t="s">
        <v>1888</v>
      </c>
      <c r="Z72" s="206" t="s">
        <v>1889</v>
      </c>
      <c r="AA72" s="207" t="s">
        <v>1733</v>
      </c>
      <c r="AB72" s="205">
        <v>1</v>
      </c>
      <c r="AC72" s="205">
        <v>13</v>
      </c>
      <c r="AD72" s="208">
        <v>17</v>
      </c>
      <c r="AE72" s="208">
        <v>17</v>
      </c>
    </row>
    <row r="73" spans="4:31" x14ac:dyDescent="0.3">
      <c r="X73" s="205" t="s">
        <v>1890</v>
      </c>
      <c r="Y73" s="205" t="s">
        <v>1888</v>
      </c>
      <c r="Z73" s="206" t="s">
        <v>1891</v>
      </c>
      <c r="AA73" s="207" t="s">
        <v>1733</v>
      </c>
      <c r="AB73" s="205">
        <v>2</v>
      </c>
      <c r="AC73" s="205">
        <v>13</v>
      </c>
      <c r="AD73" s="208">
        <v>31</v>
      </c>
      <c r="AE73" s="208">
        <v>31</v>
      </c>
    </row>
    <row r="74" spans="4:31" x14ac:dyDescent="0.3">
      <c r="X74" s="210" t="s">
        <v>1892</v>
      </c>
      <c r="Y74" s="210" t="s">
        <v>1888</v>
      </c>
      <c r="Z74" s="211" t="s">
        <v>1893</v>
      </c>
      <c r="AA74" s="212" t="s">
        <v>1733</v>
      </c>
      <c r="AB74" s="210">
        <v>3</v>
      </c>
      <c r="AC74" s="210">
        <v>13</v>
      </c>
      <c r="AD74" s="213">
        <v>48</v>
      </c>
      <c r="AE74" s="213">
        <v>48</v>
      </c>
    </row>
    <row r="75" spans="4:31" x14ac:dyDescent="0.3">
      <c r="X75" s="205" t="s">
        <v>1894</v>
      </c>
      <c r="Y75" s="205" t="s">
        <v>1895</v>
      </c>
      <c r="Z75" s="206" t="s">
        <v>1896</v>
      </c>
      <c r="AA75" s="207" t="s">
        <v>1733</v>
      </c>
      <c r="AB75" s="205">
        <v>1</v>
      </c>
      <c r="AC75" s="205">
        <v>18</v>
      </c>
      <c r="AD75" s="208">
        <v>24</v>
      </c>
      <c r="AE75" s="208">
        <v>24</v>
      </c>
    </row>
    <row r="76" spans="4:31" x14ac:dyDescent="0.3">
      <c r="X76" s="205" t="s">
        <v>1897</v>
      </c>
      <c r="Y76" s="205" t="s">
        <v>1898</v>
      </c>
      <c r="Z76" s="206" t="s">
        <v>1899</v>
      </c>
      <c r="AA76" s="207" t="s">
        <v>1733</v>
      </c>
      <c r="AB76" s="205">
        <v>1</v>
      </c>
      <c r="AC76" s="205">
        <v>22</v>
      </c>
      <c r="AD76" s="208">
        <v>27</v>
      </c>
      <c r="AE76" s="208">
        <v>27</v>
      </c>
    </row>
    <row r="77" spans="4:31" x14ac:dyDescent="0.3">
      <c r="X77" s="205" t="s">
        <v>1900</v>
      </c>
      <c r="Y77" s="205" t="s">
        <v>1898</v>
      </c>
      <c r="Z77" s="206" t="s">
        <v>1901</v>
      </c>
      <c r="AA77" s="207" t="s">
        <v>1733</v>
      </c>
      <c r="AB77" s="205">
        <v>2</v>
      </c>
      <c r="AC77" s="205">
        <v>22</v>
      </c>
      <c r="AD77" s="208">
        <v>54</v>
      </c>
      <c r="AE77" s="208">
        <v>54</v>
      </c>
    </row>
    <row r="78" spans="4:31" x14ac:dyDescent="0.3">
      <c r="X78" s="205" t="s">
        <v>1902</v>
      </c>
      <c r="Y78" s="205" t="s">
        <v>1898</v>
      </c>
      <c r="Z78" s="206" t="s">
        <v>1903</v>
      </c>
      <c r="AA78" s="207" t="s">
        <v>1733</v>
      </c>
      <c r="AB78" s="205">
        <v>4</v>
      </c>
      <c r="AC78" s="205">
        <v>22</v>
      </c>
      <c r="AD78" s="208">
        <v>108</v>
      </c>
      <c r="AE78" s="208">
        <v>108</v>
      </c>
    </row>
    <row r="79" spans="4:31" x14ac:dyDescent="0.3">
      <c r="X79" s="205" t="s">
        <v>1904</v>
      </c>
      <c r="Y79" s="205" t="s">
        <v>1905</v>
      </c>
      <c r="Z79" s="206" t="s">
        <v>1906</v>
      </c>
      <c r="AA79" s="207" t="s">
        <v>1733</v>
      </c>
      <c r="AB79" s="205">
        <v>1</v>
      </c>
      <c r="AC79" s="205">
        <v>24</v>
      </c>
      <c r="AD79" s="208">
        <v>32</v>
      </c>
      <c r="AE79" s="208">
        <v>32</v>
      </c>
    </row>
    <row r="80" spans="4:31" x14ac:dyDescent="0.3">
      <c r="X80" s="205" t="s">
        <v>1907</v>
      </c>
      <c r="Y80" s="205" t="s">
        <v>1908</v>
      </c>
      <c r="Z80" s="206" t="s">
        <v>1909</v>
      </c>
      <c r="AA80" s="207" t="s">
        <v>1733</v>
      </c>
      <c r="AB80" s="205">
        <v>1</v>
      </c>
      <c r="AC80" s="205">
        <v>28</v>
      </c>
      <c r="AD80" s="208">
        <v>33</v>
      </c>
      <c r="AE80" s="208">
        <v>33</v>
      </c>
    </row>
    <row r="81" spans="24:31" x14ac:dyDescent="0.3">
      <c r="X81" s="205" t="s">
        <v>1910</v>
      </c>
      <c r="Y81" s="205" t="s">
        <v>1908</v>
      </c>
      <c r="Z81" s="206" t="s">
        <v>1911</v>
      </c>
      <c r="AA81" s="207" t="s">
        <v>1733</v>
      </c>
      <c r="AB81" s="205">
        <v>2</v>
      </c>
      <c r="AC81" s="205">
        <v>28</v>
      </c>
      <c r="AD81" s="208">
        <v>66</v>
      </c>
      <c r="AE81" s="208">
        <v>66</v>
      </c>
    </row>
    <row r="82" spans="24:31" x14ac:dyDescent="0.3">
      <c r="X82" s="205" t="s">
        <v>1912</v>
      </c>
      <c r="Y82" s="205" t="s">
        <v>1913</v>
      </c>
      <c r="Z82" s="206" t="s">
        <v>1914</v>
      </c>
      <c r="AA82" s="207" t="s">
        <v>1735</v>
      </c>
      <c r="AB82" s="205">
        <v>1</v>
      </c>
      <c r="AC82" s="205">
        <v>32</v>
      </c>
      <c r="AD82" s="208">
        <v>34</v>
      </c>
      <c r="AE82" s="208">
        <v>34</v>
      </c>
    </row>
    <row r="83" spans="24:31" x14ac:dyDescent="0.3">
      <c r="X83" s="205" t="s">
        <v>1915</v>
      </c>
      <c r="Y83" s="205" t="s">
        <v>1913</v>
      </c>
      <c r="Z83" s="206" t="s">
        <v>1916</v>
      </c>
      <c r="AA83" s="207" t="s">
        <v>1735</v>
      </c>
      <c r="AB83" s="205">
        <v>2</v>
      </c>
      <c r="AC83" s="205">
        <v>32</v>
      </c>
      <c r="AD83" s="208">
        <v>62</v>
      </c>
      <c r="AE83" s="208">
        <v>62</v>
      </c>
    </row>
    <row r="84" spans="24:31" x14ac:dyDescent="0.3">
      <c r="X84" s="205" t="s">
        <v>1917</v>
      </c>
      <c r="Y84" s="205" t="s">
        <v>1913</v>
      </c>
      <c r="Z84" s="206" t="s">
        <v>2039</v>
      </c>
      <c r="AA84" s="207" t="s">
        <v>1735</v>
      </c>
      <c r="AB84" s="205">
        <v>6</v>
      </c>
      <c r="AC84" s="205">
        <v>32</v>
      </c>
      <c r="AD84" s="208">
        <v>186</v>
      </c>
      <c r="AE84" s="208">
        <v>186</v>
      </c>
    </row>
    <row r="85" spans="24:31" x14ac:dyDescent="0.3">
      <c r="X85" s="205" t="s">
        <v>1918</v>
      </c>
      <c r="Y85" s="205" t="s">
        <v>1919</v>
      </c>
      <c r="Z85" s="206" t="s">
        <v>1920</v>
      </c>
      <c r="AA85" s="207" t="s">
        <v>1733</v>
      </c>
      <c r="AB85" s="205">
        <v>1</v>
      </c>
      <c r="AC85" s="205">
        <v>36</v>
      </c>
      <c r="AD85" s="208">
        <v>51</v>
      </c>
      <c r="AE85" s="208">
        <v>51</v>
      </c>
    </row>
    <row r="86" spans="24:31" x14ac:dyDescent="0.3">
      <c r="X86" s="205" t="s">
        <v>1921</v>
      </c>
      <c r="Y86" s="205" t="s">
        <v>1919</v>
      </c>
      <c r="Z86" s="206" t="s">
        <v>1922</v>
      </c>
      <c r="AA86" s="207" t="s">
        <v>1735</v>
      </c>
      <c r="AB86" s="205">
        <v>4</v>
      </c>
      <c r="AC86" s="205">
        <v>36</v>
      </c>
      <c r="AD86" s="208">
        <v>148</v>
      </c>
      <c r="AE86" s="208">
        <v>148</v>
      </c>
    </row>
    <row r="87" spans="24:31" x14ac:dyDescent="0.3">
      <c r="X87" s="205" t="s">
        <v>1923</v>
      </c>
      <c r="Y87" s="205" t="s">
        <v>1919</v>
      </c>
      <c r="Z87" s="206" t="s">
        <v>1924</v>
      </c>
      <c r="AA87" s="207" t="s">
        <v>1735</v>
      </c>
      <c r="AB87" s="205">
        <v>6</v>
      </c>
      <c r="AC87" s="205">
        <v>36</v>
      </c>
      <c r="AD87" s="208">
        <v>212</v>
      </c>
      <c r="AE87" s="208">
        <v>212</v>
      </c>
    </row>
    <row r="88" spans="24:31" x14ac:dyDescent="0.3">
      <c r="X88" s="205" t="s">
        <v>1925</v>
      </c>
      <c r="Y88" s="205" t="s">
        <v>1919</v>
      </c>
      <c r="Z88" s="206" t="s">
        <v>1926</v>
      </c>
      <c r="AA88" s="207" t="s">
        <v>1735</v>
      </c>
      <c r="AB88" s="205">
        <v>6</v>
      </c>
      <c r="AC88" s="205">
        <v>36</v>
      </c>
      <c r="AD88" s="208">
        <v>198</v>
      </c>
      <c r="AE88" s="208">
        <v>198</v>
      </c>
    </row>
    <row r="89" spans="24:31" x14ac:dyDescent="0.3">
      <c r="X89" s="205" t="s">
        <v>2040</v>
      </c>
      <c r="Y89" s="205" t="s">
        <v>1919</v>
      </c>
      <c r="Z89" s="206" t="s">
        <v>1927</v>
      </c>
      <c r="AA89" s="207" t="s">
        <v>1735</v>
      </c>
      <c r="AB89" s="205">
        <v>6</v>
      </c>
      <c r="AC89" s="205">
        <v>36</v>
      </c>
      <c r="AD89" s="208">
        <v>210</v>
      </c>
      <c r="AE89" s="208">
        <v>210</v>
      </c>
    </row>
    <row r="90" spans="24:31" x14ac:dyDescent="0.3">
      <c r="X90" s="205" t="s">
        <v>1928</v>
      </c>
      <c r="Y90" s="205" t="s">
        <v>1919</v>
      </c>
      <c r="Z90" s="206" t="s">
        <v>1929</v>
      </c>
      <c r="AA90" s="207" t="s">
        <v>1735</v>
      </c>
      <c r="AB90" s="205">
        <v>8</v>
      </c>
      <c r="AC90" s="205">
        <v>36</v>
      </c>
      <c r="AD90" s="208">
        <v>296</v>
      </c>
      <c r="AE90" s="208">
        <v>296</v>
      </c>
    </row>
    <row r="91" spans="24:31" x14ac:dyDescent="0.3">
      <c r="X91" s="205" t="s">
        <v>1930</v>
      </c>
      <c r="Y91" s="205" t="s">
        <v>1919</v>
      </c>
      <c r="Z91" s="206" t="s">
        <v>1931</v>
      </c>
      <c r="AA91" s="207" t="s">
        <v>1735</v>
      </c>
      <c r="AB91" s="205">
        <v>8</v>
      </c>
      <c r="AC91" s="205">
        <v>36</v>
      </c>
      <c r="AD91" s="208">
        <v>270</v>
      </c>
      <c r="AE91" s="208">
        <v>270</v>
      </c>
    </row>
    <row r="92" spans="24:31" x14ac:dyDescent="0.3">
      <c r="X92" s="205" t="s">
        <v>2041</v>
      </c>
      <c r="Y92" s="205" t="s">
        <v>1919</v>
      </c>
      <c r="Z92" s="206" t="s">
        <v>1932</v>
      </c>
      <c r="AA92" s="207" t="s">
        <v>1735</v>
      </c>
      <c r="AB92" s="205">
        <v>8</v>
      </c>
      <c r="AC92" s="205">
        <v>36</v>
      </c>
      <c r="AD92" s="208">
        <v>286</v>
      </c>
      <c r="AE92" s="208">
        <v>286</v>
      </c>
    </row>
    <row r="93" spans="24:31" x14ac:dyDescent="0.3">
      <c r="X93" s="205" t="s">
        <v>1933</v>
      </c>
      <c r="Y93" s="205" t="s">
        <v>1919</v>
      </c>
      <c r="Z93" s="206" t="s">
        <v>1934</v>
      </c>
      <c r="AA93" s="207" t="s">
        <v>1735</v>
      </c>
      <c r="AB93" s="205">
        <v>9</v>
      </c>
      <c r="AC93" s="205">
        <v>36</v>
      </c>
      <c r="AD93" s="208">
        <v>318</v>
      </c>
      <c r="AE93" s="208">
        <v>318</v>
      </c>
    </row>
    <row r="94" spans="24:31" x14ac:dyDescent="0.3">
      <c r="X94" s="205" t="s">
        <v>1935</v>
      </c>
      <c r="Y94" s="205" t="s">
        <v>1936</v>
      </c>
      <c r="Z94" s="206" t="s">
        <v>1937</v>
      </c>
      <c r="AA94" s="207" t="s">
        <v>1733</v>
      </c>
      <c r="AB94" s="205">
        <v>1</v>
      </c>
      <c r="AC94" s="205">
        <v>40</v>
      </c>
      <c r="AD94" s="208">
        <v>46</v>
      </c>
      <c r="AE94" s="208">
        <v>46</v>
      </c>
    </row>
    <row r="95" spans="24:31" x14ac:dyDescent="0.3">
      <c r="X95" s="205" t="s">
        <v>1938</v>
      </c>
      <c r="Y95" s="205" t="s">
        <v>1936</v>
      </c>
      <c r="Z95" s="206" t="s">
        <v>1939</v>
      </c>
      <c r="AA95" s="207" t="s">
        <v>1735</v>
      </c>
      <c r="AB95" s="205">
        <v>12</v>
      </c>
      <c r="AC95" s="205">
        <v>40</v>
      </c>
      <c r="AD95" s="208">
        <v>408</v>
      </c>
      <c r="AE95" s="208">
        <v>408</v>
      </c>
    </row>
    <row r="96" spans="24:31" x14ac:dyDescent="0.3">
      <c r="X96" s="205" t="s">
        <v>1940</v>
      </c>
      <c r="Y96" s="205" t="s">
        <v>1936</v>
      </c>
      <c r="Z96" s="206" t="s">
        <v>1941</v>
      </c>
      <c r="AA96" s="207" t="s">
        <v>1735</v>
      </c>
      <c r="AB96" s="205">
        <v>1</v>
      </c>
      <c r="AC96" s="205">
        <v>40</v>
      </c>
      <c r="AD96" s="208">
        <v>46</v>
      </c>
      <c r="AE96" s="208">
        <v>46</v>
      </c>
    </row>
    <row r="97" spans="24:31" x14ac:dyDescent="0.3">
      <c r="X97" s="205" t="s">
        <v>1942</v>
      </c>
      <c r="Y97" s="205" t="s">
        <v>1936</v>
      </c>
      <c r="Z97" s="206" t="s">
        <v>1943</v>
      </c>
      <c r="AA97" s="207" t="s">
        <v>1735</v>
      </c>
      <c r="AB97" s="205">
        <v>1</v>
      </c>
      <c r="AC97" s="205">
        <v>40</v>
      </c>
      <c r="AD97" s="208">
        <v>43</v>
      </c>
      <c r="AE97" s="208">
        <v>43</v>
      </c>
    </row>
    <row r="98" spans="24:31" x14ac:dyDescent="0.3">
      <c r="X98" s="205" t="s">
        <v>1944</v>
      </c>
      <c r="Y98" s="205" t="s">
        <v>1936</v>
      </c>
      <c r="Z98" s="206" t="s">
        <v>1945</v>
      </c>
      <c r="AA98" s="207" t="s">
        <v>1733</v>
      </c>
      <c r="AB98" s="205">
        <v>2</v>
      </c>
      <c r="AC98" s="205">
        <v>40</v>
      </c>
      <c r="AD98" s="208">
        <v>85</v>
      </c>
      <c r="AE98" s="208">
        <v>85</v>
      </c>
    </row>
    <row r="99" spans="24:31" x14ac:dyDescent="0.3">
      <c r="X99" s="205" t="s">
        <v>1946</v>
      </c>
      <c r="Y99" s="205" t="s">
        <v>1936</v>
      </c>
      <c r="Z99" s="206" t="s">
        <v>1947</v>
      </c>
      <c r="AA99" s="207" t="s">
        <v>1735</v>
      </c>
      <c r="AB99" s="205">
        <v>2</v>
      </c>
      <c r="AC99" s="205">
        <v>40</v>
      </c>
      <c r="AD99" s="208">
        <v>72</v>
      </c>
      <c r="AE99" s="208">
        <v>72</v>
      </c>
    </row>
    <row r="100" spans="24:31" x14ac:dyDescent="0.3">
      <c r="X100" s="205" t="s">
        <v>1948</v>
      </c>
      <c r="Y100" s="205" t="s">
        <v>1936</v>
      </c>
      <c r="Z100" s="206" t="s">
        <v>1949</v>
      </c>
      <c r="AA100" s="207" t="s">
        <v>1735</v>
      </c>
      <c r="AB100" s="205">
        <v>2</v>
      </c>
      <c r="AC100" s="205">
        <v>40</v>
      </c>
      <c r="AD100" s="208">
        <v>72</v>
      </c>
      <c r="AE100" s="208">
        <v>72</v>
      </c>
    </row>
    <row r="101" spans="24:31" x14ac:dyDescent="0.3">
      <c r="X101" s="205" t="s">
        <v>1950</v>
      </c>
      <c r="Y101" s="205" t="s">
        <v>1936</v>
      </c>
      <c r="Z101" s="206" t="s">
        <v>1951</v>
      </c>
      <c r="AA101" s="207" t="s">
        <v>1733</v>
      </c>
      <c r="AB101" s="205">
        <v>3</v>
      </c>
      <c r="AC101" s="205">
        <v>40</v>
      </c>
      <c r="AD101" s="208">
        <v>133</v>
      </c>
      <c r="AE101" s="208">
        <v>133</v>
      </c>
    </row>
    <row r="102" spans="24:31" x14ac:dyDescent="0.3">
      <c r="X102" s="205" t="s">
        <v>1952</v>
      </c>
      <c r="Y102" s="205" t="s">
        <v>1936</v>
      </c>
      <c r="Z102" s="206" t="s">
        <v>1953</v>
      </c>
      <c r="AA102" s="207" t="s">
        <v>1735</v>
      </c>
      <c r="AB102" s="205">
        <v>3</v>
      </c>
      <c r="AC102" s="205">
        <v>40</v>
      </c>
      <c r="AD102" s="208">
        <v>102</v>
      </c>
      <c r="AE102" s="208">
        <v>102</v>
      </c>
    </row>
    <row r="103" spans="24:31" x14ac:dyDescent="0.3">
      <c r="X103" s="205" t="s">
        <v>1954</v>
      </c>
      <c r="Y103" s="205" t="s">
        <v>1936</v>
      </c>
      <c r="Z103" s="206" t="s">
        <v>1955</v>
      </c>
      <c r="AA103" s="207" t="s">
        <v>1735</v>
      </c>
      <c r="AB103" s="205">
        <v>3</v>
      </c>
      <c r="AC103" s="205">
        <v>40</v>
      </c>
      <c r="AD103" s="208">
        <v>105</v>
      </c>
      <c r="AE103" s="208">
        <v>105</v>
      </c>
    </row>
    <row r="104" spans="24:31" x14ac:dyDescent="0.3">
      <c r="X104" s="205" t="s">
        <v>1956</v>
      </c>
      <c r="Y104" s="205" t="s">
        <v>1936</v>
      </c>
      <c r="Z104" s="206" t="s">
        <v>1957</v>
      </c>
      <c r="AA104" s="207" t="s">
        <v>1735</v>
      </c>
      <c r="AB104" s="205">
        <v>4</v>
      </c>
      <c r="AC104" s="205">
        <v>40</v>
      </c>
      <c r="AD104" s="208">
        <v>144</v>
      </c>
      <c r="AE104" s="208">
        <v>144</v>
      </c>
    </row>
    <row r="105" spans="24:31" x14ac:dyDescent="0.3">
      <c r="X105" s="205" t="s">
        <v>1958</v>
      </c>
      <c r="Y105" s="205" t="s">
        <v>1936</v>
      </c>
      <c r="Z105" s="206" t="s">
        <v>1959</v>
      </c>
      <c r="AA105" s="207" t="s">
        <v>1735</v>
      </c>
      <c r="AB105" s="205">
        <v>5</v>
      </c>
      <c r="AC105" s="205">
        <v>40</v>
      </c>
      <c r="AD105" s="208">
        <v>190</v>
      </c>
      <c r="AE105" s="208">
        <v>190</v>
      </c>
    </row>
    <row r="106" spans="24:31" x14ac:dyDescent="0.3">
      <c r="X106" s="205" t="s">
        <v>1960</v>
      </c>
      <c r="Y106" s="205" t="s">
        <v>1936</v>
      </c>
      <c r="Z106" s="206" t="s">
        <v>1961</v>
      </c>
      <c r="AA106" s="207" t="s">
        <v>1735</v>
      </c>
      <c r="AB106" s="205">
        <v>6</v>
      </c>
      <c r="AC106" s="205">
        <v>40</v>
      </c>
      <c r="AD106" s="208">
        <v>204</v>
      </c>
      <c r="AE106" s="208">
        <v>204</v>
      </c>
    </row>
    <row r="107" spans="24:31" x14ac:dyDescent="0.3">
      <c r="X107" s="205" t="s">
        <v>1962</v>
      </c>
      <c r="Y107" s="205" t="s">
        <v>1936</v>
      </c>
      <c r="Z107" s="206" t="s">
        <v>1963</v>
      </c>
      <c r="AA107" s="207" t="s">
        <v>1735</v>
      </c>
      <c r="AB107" s="205">
        <v>6</v>
      </c>
      <c r="AC107" s="205">
        <v>40</v>
      </c>
      <c r="AD107" s="208">
        <v>220</v>
      </c>
      <c r="AE107" s="208">
        <v>220</v>
      </c>
    </row>
    <row r="108" spans="24:31" x14ac:dyDescent="0.3">
      <c r="X108" s="205" t="s">
        <v>2042</v>
      </c>
      <c r="Y108" s="205" t="s">
        <v>1936</v>
      </c>
      <c r="Z108" s="206" t="s">
        <v>1964</v>
      </c>
      <c r="AA108" s="207" t="s">
        <v>1735</v>
      </c>
      <c r="AB108" s="205">
        <v>6</v>
      </c>
      <c r="AC108" s="205">
        <v>40</v>
      </c>
      <c r="AD108" s="208">
        <v>233</v>
      </c>
      <c r="AE108" s="208">
        <v>233</v>
      </c>
    </row>
    <row r="109" spans="24:31" x14ac:dyDescent="0.3">
      <c r="X109" s="205" t="s">
        <v>1965</v>
      </c>
      <c r="Y109" s="205" t="s">
        <v>1936</v>
      </c>
      <c r="Z109" s="206" t="s">
        <v>1966</v>
      </c>
      <c r="AA109" s="207" t="s">
        <v>1735</v>
      </c>
      <c r="AB109" s="205">
        <v>8</v>
      </c>
      <c r="AC109" s="205">
        <v>40</v>
      </c>
      <c r="AD109" s="208">
        <v>288</v>
      </c>
      <c r="AE109" s="208">
        <v>288</v>
      </c>
    </row>
    <row r="110" spans="24:31" x14ac:dyDescent="0.3">
      <c r="X110" s="205" t="s">
        <v>1967</v>
      </c>
      <c r="Y110" s="205" t="s">
        <v>1936</v>
      </c>
      <c r="Z110" s="206" t="s">
        <v>1968</v>
      </c>
      <c r="AA110" s="207" t="s">
        <v>1735</v>
      </c>
      <c r="AB110" s="205">
        <v>8</v>
      </c>
      <c r="AC110" s="205">
        <v>40</v>
      </c>
      <c r="AD110" s="208">
        <v>300</v>
      </c>
      <c r="AE110" s="208">
        <v>300</v>
      </c>
    </row>
    <row r="111" spans="24:31" x14ac:dyDescent="0.3">
      <c r="X111" s="205" t="s">
        <v>2043</v>
      </c>
      <c r="Y111" s="205" t="s">
        <v>1936</v>
      </c>
      <c r="Z111" s="206" t="s">
        <v>1973</v>
      </c>
      <c r="AA111" s="207" t="s">
        <v>1735</v>
      </c>
      <c r="AB111" s="205">
        <v>8</v>
      </c>
      <c r="AC111" s="205">
        <v>40</v>
      </c>
      <c r="AD111" s="208">
        <v>340</v>
      </c>
      <c r="AE111" s="208">
        <v>340</v>
      </c>
    </row>
    <row r="112" spans="24:31" x14ac:dyDescent="0.3">
      <c r="X112" s="205" t="s">
        <v>1974</v>
      </c>
      <c r="Y112" s="205" t="s">
        <v>1936</v>
      </c>
      <c r="Z112" s="206" t="s">
        <v>1975</v>
      </c>
      <c r="AA112" s="207" t="s">
        <v>1735</v>
      </c>
      <c r="AB112" s="205">
        <v>9</v>
      </c>
      <c r="AC112" s="205">
        <v>40</v>
      </c>
      <c r="AD112" s="208">
        <v>306</v>
      </c>
      <c r="AE112" s="208">
        <v>306</v>
      </c>
    </row>
    <row r="113" spans="24:31" x14ac:dyDescent="0.3">
      <c r="X113" s="205" t="s">
        <v>1976</v>
      </c>
      <c r="Y113" s="205" t="s">
        <v>1977</v>
      </c>
      <c r="Z113" s="206" t="s">
        <v>1978</v>
      </c>
      <c r="AA113" s="207" t="s">
        <v>1733</v>
      </c>
      <c r="AB113" s="205">
        <v>1</v>
      </c>
      <c r="AC113" s="205">
        <v>5</v>
      </c>
      <c r="AD113" s="208">
        <v>9</v>
      </c>
      <c r="AE113" s="208">
        <v>9</v>
      </c>
    </row>
    <row r="114" spans="24:31" x14ac:dyDescent="0.3">
      <c r="X114" s="205" t="s">
        <v>1979</v>
      </c>
      <c r="Y114" s="205" t="s">
        <v>1977</v>
      </c>
      <c r="Z114" s="206" t="s">
        <v>1980</v>
      </c>
      <c r="AA114" s="207" t="s">
        <v>1733</v>
      </c>
      <c r="AB114" s="205">
        <v>2</v>
      </c>
      <c r="AC114" s="205">
        <v>5</v>
      </c>
      <c r="AD114" s="208">
        <v>18</v>
      </c>
      <c r="AE114" s="208">
        <v>18</v>
      </c>
    </row>
    <row r="115" spans="24:31" x14ac:dyDescent="0.3">
      <c r="X115" s="205" t="s">
        <v>1981</v>
      </c>
      <c r="Y115" s="205" t="s">
        <v>1982</v>
      </c>
      <c r="Z115" s="206" t="s">
        <v>1983</v>
      </c>
      <c r="AA115" s="207" t="s">
        <v>1735</v>
      </c>
      <c r="AB115" s="205">
        <v>12</v>
      </c>
      <c r="AC115" s="205">
        <v>50</v>
      </c>
      <c r="AD115" s="208">
        <v>648</v>
      </c>
      <c r="AE115" s="208">
        <v>648</v>
      </c>
    </row>
    <row r="116" spans="24:31" x14ac:dyDescent="0.3">
      <c r="X116" s="205" t="s">
        <v>1984</v>
      </c>
      <c r="Y116" s="205" t="s">
        <v>1982</v>
      </c>
      <c r="Z116" s="206" t="s">
        <v>1985</v>
      </c>
      <c r="AA116" s="207" t="s">
        <v>1735</v>
      </c>
      <c r="AB116" s="205">
        <v>1</v>
      </c>
      <c r="AC116" s="205">
        <v>50</v>
      </c>
      <c r="AD116" s="208">
        <v>54</v>
      </c>
      <c r="AE116" s="208">
        <v>54</v>
      </c>
    </row>
    <row r="117" spans="24:31" x14ac:dyDescent="0.3">
      <c r="X117" s="205" t="s">
        <v>1986</v>
      </c>
      <c r="Y117" s="205" t="s">
        <v>1982</v>
      </c>
      <c r="Z117" s="206" t="s">
        <v>1987</v>
      </c>
      <c r="AA117" s="207" t="s">
        <v>1735</v>
      </c>
      <c r="AB117" s="205">
        <v>2</v>
      </c>
      <c r="AC117" s="205">
        <v>50</v>
      </c>
      <c r="AD117" s="208">
        <v>108</v>
      </c>
      <c r="AE117" s="208">
        <v>108</v>
      </c>
    </row>
    <row r="118" spans="24:31" x14ac:dyDescent="0.3">
      <c r="X118" s="205" t="s">
        <v>1988</v>
      </c>
      <c r="Y118" s="205" t="s">
        <v>1982</v>
      </c>
      <c r="Z118" s="206" t="s">
        <v>1989</v>
      </c>
      <c r="AA118" s="207" t="s">
        <v>1735</v>
      </c>
      <c r="AB118" s="205">
        <v>3</v>
      </c>
      <c r="AC118" s="205">
        <v>50</v>
      </c>
      <c r="AD118" s="208">
        <v>162</v>
      </c>
      <c r="AE118" s="208">
        <v>162</v>
      </c>
    </row>
    <row r="119" spans="24:31" x14ac:dyDescent="0.3">
      <c r="X119" s="205" t="s">
        <v>1990</v>
      </c>
      <c r="Y119" s="205" t="s">
        <v>1982</v>
      </c>
      <c r="Z119" s="206" t="s">
        <v>1991</v>
      </c>
      <c r="AA119" s="207" t="s">
        <v>1735</v>
      </c>
      <c r="AB119" s="205">
        <v>4</v>
      </c>
      <c r="AC119" s="205">
        <v>50</v>
      </c>
      <c r="AD119" s="208">
        <v>216</v>
      </c>
      <c r="AE119" s="208">
        <v>216</v>
      </c>
    </row>
    <row r="120" spans="24:31" x14ac:dyDescent="0.3">
      <c r="X120" s="205" t="s">
        <v>1992</v>
      </c>
      <c r="Y120" s="205" t="s">
        <v>1982</v>
      </c>
      <c r="Z120" s="206" t="s">
        <v>1993</v>
      </c>
      <c r="AA120" s="207" t="s">
        <v>1735</v>
      </c>
      <c r="AB120" s="205">
        <v>5</v>
      </c>
      <c r="AC120" s="205">
        <v>50</v>
      </c>
      <c r="AD120" s="208">
        <v>270</v>
      </c>
      <c r="AE120" s="208">
        <v>270</v>
      </c>
    </row>
    <row r="121" spans="24:31" x14ac:dyDescent="0.3">
      <c r="X121" s="205" t="s">
        <v>1994</v>
      </c>
      <c r="Y121" s="205" t="s">
        <v>1982</v>
      </c>
      <c r="Z121" s="206" t="s">
        <v>1995</v>
      </c>
      <c r="AA121" s="207" t="s">
        <v>1735</v>
      </c>
      <c r="AB121" s="205">
        <v>6</v>
      </c>
      <c r="AC121" s="205">
        <v>50</v>
      </c>
      <c r="AD121" s="208">
        <v>324</v>
      </c>
      <c r="AE121" s="208">
        <v>324</v>
      </c>
    </row>
    <row r="122" spans="24:31" x14ac:dyDescent="0.3">
      <c r="X122" s="205" t="s">
        <v>1996</v>
      </c>
      <c r="Y122" s="205" t="s">
        <v>1982</v>
      </c>
      <c r="Z122" s="206" t="s">
        <v>1997</v>
      </c>
      <c r="AA122" s="207" t="s">
        <v>1735</v>
      </c>
      <c r="AB122" s="205">
        <v>8</v>
      </c>
      <c r="AC122" s="205">
        <v>50</v>
      </c>
      <c r="AD122" s="208">
        <v>432</v>
      </c>
      <c r="AE122" s="208">
        <v>432</v>
      </c>
    </row>
    <row r="123" spans="24:31" x14ac:dyDescent="0.3">
      <c r="X123" s="205" t="s">
        <v>1998</v>
      </c>
      <c r="Y123" s="205" t="s">
        <v>1982</v>
      </c>
      <c r="Z123" s="206" t="s">
        <v>1999</v>
      </c>
      <c r="AA123" s="207" t="s">
        <v>1735</v>
      </c>
      <c r="AB123" s="205">
        <v>9</v>
      </c>
      <c r="AC123" s="205">
        <v>50</v>
      </c>
      <c r="AD123" s="208">
        <v>486</v>
      </c>
      <c r="AE123" s="208">
        <v>486</v>
      </c>
    </row>
    <row r="124" spans="24:31" x14ac:dyDescent="0.3">
      <c r="X124" s="205" t="s">
        <v>2000</v>
      </c>
      <c r="Y124" s="205" t="s">
        <v>2001</v>
      </c>
      <c r="Z124" s="206" t="s">
        <v>2002</v>
      </c>
      <c r="AA124" s="207" t="s">
        <v>1735</v>
      </c>
      <c r="AB124" s="205">
        <v>12</v>
      </c>
      <c r="AC124" s="205">
        <v>55</v>
      </c>
      <c r="AD124" s="208">
        <v>672</v>
      </c>
      <c r="AE124" s="208">
        <v>672</v>
      </c>
    </row>
    <row r="125" spans="24:31" x14ac:dyDescent="0.3">
      <c r="X125" s="205" t="s">
        <v>2003</v>
      </c>
      <c r="Y125" s="205" t="s">
        <v>2001</v>
      </c>
      <c r="Z125" s="206" t="s">
        <v>2004</v>
      </c>
      <c r="AA125" s="207" t="s">
        <v>1735</v>
      </c>
      <c r="AB125" s="205">
        <v>1</v>
      </c>
      <c r="AC125" s="205">
        <v>55</v>
      </c>
      <c r="AD125" s="208">
        <v>56</v>
      </c>
      <c r="AE125" s="208">
        <v>56</v>
      </c>
    </row>
    <row r="126" spans="24:31" x14ac:dyDescent="0.3">
      <c r="X126" s="205" t="s">
        <v>2005</v>
      </c>
      <c r="Y126" s="205" t="s">
        <v>2001</v>
      </c>
      <c r="Z126" s="206" t="s">
        <v>2006</v>
      </c>
      <c r="AA126" s="207" t="s">
        <v>1735</v>
      </c>
      <c r="AB126" s="205">
        <v>2</v>
      </c>
      <c r="AC126" s="205">
        <v>55</v>
      </c>
      <c r="AD126" s="208">
        <v>112</v>
      </c>
      <c r="AE126" s="208">
        <v>112</v>
      </c>
    </row>
    <row r="127" spans="24:31" x14ac:dyDescent="0.3">
      <c r="X127" s="205" t="s">
        <v>2007</v>
      </c>
      <c r="Y127" s="205" t="s">
        <v>2001</v>
      </c>
      <c r="Z127" s="206" t="s">
        <v>2008</v>
      </c>
      <c r="AA127" s="207" t="s">
        <v>1735</v>
      </c>
      <c r="AB127" s="205">
        <v>3</v>
      </c>
      <c r="AC127" s="205">
        <v>55</v>
      </c>
      <c r="AD127" s="208">
        <v>168</v>
      </c>
      <c r="AE127" s="208">
        <v>168</v>
      </c>
    </row>
    <row r="128" spans="24:31" x14ac:dyDescent="0.3">
      <c r="X128" s="205" t="s">
        <v>2009</v>
      </c>
      <c r="Y128" s="205" t="s">
        <v>2001</v>
      </c>
      <c r="Z128" s="206" t="s">
        <v>2010</v>
      </c>
      <c r="AA128" s="207" t="s">
        <v>1735</v>
      </c>
      <c r="AB128" s="205">
        <v>4</v>
      </c>
      <c r="AC128" s="205">
        <v>55</v>
      </c>
      <c r="AD128" s="208">
        <v>224</v>
      </c>
      <c r="AE128" s="208">
        <v>224</v>
      </c>
    </row>
    <row r="129" spans="24:31" x14ac:dyDescent="0.3">
      <c r="X129" s="205" t="s">
        <v>2011</v>
      </c>
      <c r="Y129" s="205" t="s">
        <v>2001</v>
      </c>
      <c r="Z129" s="206" t="s">
        <v>2012</v>
      </c>
      <c r="AA129" s="207" t="s">
        <v>1735</v>
      </c>
      <c r="AB129" s="205">
        <v>5</v>
      </c>
      <c r="AC129" s="205">
        <v>55</v>
      </c>
      <c r="AD129" s="208">
        <v>280</v>
      </c>
      <c r="AE129" s="208">
        <v>280</v>
      </c>
    </row>
    <row r="130" spans="24:31" x14ac:dyDescent="0.3">
      <c r="X130" s="205" t="s">
        <v>2013</v>
      </c>
      <c r="Y130" s="205" t="s">
        <v>2001</v>
      </c>
      <c r="Z130" s="206" t="s">
        <v>2014</v>
      </c>
      <c r="AA130" s="207" t="s">
        <v>1735</v>
      </c>
      <c r="AB130" s="205">
        <v>6</v>
      </c>
      <c r="AC130" s="205">
        <v>55</v>
      </c>
      <c r="AD130" s="208">
        <v>336</v>
      </c>
      <c r="AE130" s="208">
        <v>336</v>
      </c>
    </row>
    <row r="131" spans="24:31" x14ac:dyDescent="0.3">
      <c r="X131" s="205" t="s">
        <v>2015</v>
      </c>
      <c r="Y131" s="205" t="s">
        <v>2001</v>
      </c>
      <c r="Z131" s="206" t="s">
        <v>2016</v>
      </c>
      <c r="AA131" s="207" t="s">
        <v>1735</v>
      </c>
      <c r="AB131" s="205">
        <v>6</v>
      </c>
      <c r="AC131" s="205">
        <v>55</v>
      </c>
      <c r="AD131" s="208">
        <v>352</v>
      </c>
      <c r="AE131" s="208">
        <v>352</v>
      </c>
    </row>
    <row r="132" spans="24:31" x14ac:dyDescent="0.3">
      <c r="X132" s="205" t="s">
        <v>2044</v>
      </c>
      <c r="Y132" s="205" t="s">
        <v>2001</v>
      </c>
      <c r="Z132" s="206" t="s">
        <v>2017</v>
      </c>
      <c r="AA132" s="207" t="s">
        <v>1735</v>
      </c>
      <c r="AB132" s="205">
        <v>6</v>
      </c>
      <c r="AC132" s="205">
        <v>55</v>
      </c>
      <c r="AD132" s="208">
        <v>373</v>
      </c>
      <c r="AE132" s="208">
        <v>373</v>
      </c>
    </row>
    <row r="133" spans="24:31" x14ac:dyDescent="0.3">
      <c r="X133" s="205" t="s">
        <v>2018</v>
      </c>
      <c r="Y133" s="205" t="s">
        <v>2001</v>
      </c>
      <c r="Z133" s="206" t="s">
        <v>2019</v>
      </c>
      <c r="AA133" s="207" t="s">
        <v>1735</v>
      </c>
      <c r="AB133" s="205">
        <v>8</v>
      </c>
      <c r="AC133" s="205">
        <v>55</v>
      </c>
      <c r="AD133" s="208">
        <v>448</v>
      </c>
      <c r="AE133" s="208">
        <v>448</v>
      </c>
    </row>
    <row r="134" spans="24:31" x14ac:dyDescent="0.3">
      <c r="X134" s="205" t="s">
        <v>2020</v>
      </c>
      <c r="Y134" s="205" t="s">
        <v>2001</v>
      </c>
      <c r="Z134" s="206" t="s">
        <v>2021</v>
      </c>
      <c r="AA134" s="207" t="s">
        <v>1735</v>
      </c>
      <c r="AB134" s="205">
        <v>8</v>
      </c>
      <c r="AC134" s="205">
        <v>55</v>
      </c>
      <c r="AD134" s="208">
        <v>468</v>
      </c>
      <c r="AE134" s="208">
        <v>468</v>
      </c>
    </row>
    <row r="135" spans="24:31" x14ac:dyDescent="0.3">
      <c r="X135" s="205" t="s">
        <v>2045</v>
      </c>
      <c r="Y135" s="205" t="s">
        <v>2001</v>
      </c>
      <c r="Z135" s="206" t="s">
        <v>2022</v>
      </c>
      <c r="AA135" s="207" t="s">
        <v>1735</v>
      </c>
      <c r="AB135" s="205">
        <v>8</v>
      </c>
      <c r="AC135" s="205">
        <v>55</v>
      </c>
      <c r="AD135" s="208">
        <v>496</v>
      </c>
      <c r="AE135" s="208">
        <v>496</v>
      </c>
    </row>
    <row r="136" spans="24:31" x14ac:dyDescent="0.3">
      <c r="X136" s="205" t="s">
        <v>2023</v>
      </c>
      <c r="Y136" s="205" t="s">
        <v>2001</v>
      </c>
      <c r="Z136" s="206" t="s">
        <v>2024</v>
      </c>
      <c r="AA136" s="207" t="s">
        <v>1735</v>
      </c>
      <c r="AB136" s="205">
        <v>9</v>
      </c>
      <c r="AC136" s="205">
        <v>55</v>
      </c>
      <c r="AD136" s="208">
        <v>504</v>
      </c>
      <c r="AE136" s="208">
        <v>504</v>
      </c>
    </row>
    <row r="137" spans="24:31" x14ac:dyDescent="0.3">
      <c r="X137" s="205" t="s">
        <v>2025</v>
      </c>
      <c r="Y137" s="205" t="s">
        <v>2026</v>
      </c>
      <c r="Z137" s="206" t="s">
        <v>2027</v>
      </c>
      <c r="AA137" s="207" t="s">
        <v>1733</v>
      </c>
      <c r="AB137" s="205">
        <v>1</v>
      </c>
      <c r="AC137" s="205">
        <v>7</v>
      </c>
      <c r="AD137" s="208">
        <v>10</v>
      </c>
      <c r="AE137" s="208">
        <v>10</v>
      </c>
    </row>
    <row r="138" spans="24:31" x14ac:dyDescent="0.3">
      <c r="X138" s="205" t="s">
        <v>2028</v>
      </c>
      <c r="Y138" s="205" t="s">
        <v>2026</v>
      </c>
      <c r="Z138" s="206" t="s">
        <v>2029</v>
      </c>
      <c r="AA138" s="207" t="s">
        <v>1733</v>
      </c>
      <c r="AB138" s="205">
        <v>2</v>
      </c>
      <c r="AC138" s="205">
        <v>7</v>
      </c>
      <c r="AD138" s="208">
        <v>21</v>
      </c>
      <c r="AE138" s="208">
        <v>21</v>
      </c>
    </row>
    <row r="139" spans="24:31" x14ac:dyDescent="0.3">
      <c r="X139" s="205" t="s">
        <v>2030</v>
      </c>
      <c r="Y139" s="205" t="s">
        <v>2031</v>
      </c>
      <c r="Z139" s="206" t="s">
        <v>2032</v>
      </c>
      <c r="AA139" s="207" t="s">
        <v>1733</v>
      </c>
      <c r="AB139" s="205">
        <v>1</v>
      </c>
      <c r="AC139" s="205">
        <v>9</v>
      </c>
      <c r="AD139" s="208">
        <v>11</v>
      </c>
      <c r="AE139" s="208">
        <v>11</v>
      </c>
    </row>
    <row r="140" spans="24:31" x14ac:dyDescent="0.3">
      <c r="X140" s="205" t="s">
        <v>2033</v>
      </c>
      <c r="Y140" s="205" t="s">
        <v>2031</v>
      </c>
      <c r="Z140" s="206" t="s">
        <v>2034</v>
      </c>
      <c r="AA140" s="207" t="s">
        <v>1733</v>
      </c>
      <c r="AB140" s="205">
        <v>2</v>
      </c>
      <c r="AC140" s="205">
        <v>9</v>
      </c>
      <c r="AD140" s="208">
        <v>23</v>
      </c>
      <c r="AE140" s="208">
        <v>23</v>
      </c>
    </row>
    <row r="141" spans="24:31" x14ac:dyDescent="0.3">
      <c r="X141" s="205" t="s">
        <v>2035</v>
      </c>
      <c r="Y141" s="205" t="s">
        <v>2031</v>
      </c>
      <c r="Z141" s="206" t="s">
        <v>0</v>
      </c>
      <c r="AA141" s="207" t="s">
        <v>1733</v>
      </c>
      <c r="AB141" s="205">
        <v>3</v>
      </c>
      <c r="AC141" s="205">
        <v>9</v>
      </c>
      <c r="AD141" s="208">
        <v>34</v>
      </c>
      <c r="AE141" s="208">
        <v>34</v>
      </c>
    </row>
    <row r="142" spans="24:31" x14ac:dyDescent="0.3">
      <c r="X142" s="205" t="s">
        <v>1539</v>
      </c>
      <c r="Y142" s="205" t="s">
        <v>1540</v>
      </c>
      <c r="Z142" s="206" t="s">
        <v>1541</v>
      </c>
      <c r="AA142" s="207"/>
      <c r="AB142" s="205">
        <v>1</v>
      </c>
      <c r="AC142" s="205">
        <v>7</v>
      </c>
      <c r="AD142" s="208">
        <v>7</v>
      </c>
      <c r="AE142" s="208">
        <v>7</v>
      </c>
    </row>
    <row r="143" spans="24:31" x14ac:dyDescent="0.3">
      <c r="X143" s="205" t="s">
        <v>1542</v>
      </c>
      <c r="Y143" s="205" t="s">
        <v>1543</v>
      </c>
      <c r="Z143" s="206" t="s">
        <v>1544</v>
      </c>
      <c r="AA143" s="207"/>
      <c r="AB143" s="205">
        <v>1</v>
      </c>
      <c r="AC143" s="205">
        <v>9</v>
      </c>
      <c r="AD143" s="208">
        <v>9</v>
      </c>
      <c r="AE143" s="208">
        <v>9</v>
      </c>
    </row>
    <row r="144" spans="24:31" x14ac:dyDescent="0.3">
      <c r="X144" s="205" t="s">
        <v>1545</v>
      </c>
      <c r="Y144" s="205" t="s">
        <v>1546</v>
      </c>
      <c r="Z144" s="206" t="s">
        <v>1547</v>
      </c>
      <c r="AA144" s="207"/>
      <c r="AB144" s="205">
        <v>1</v>
      </c>
      <c r="AC144" s="205">
        <v>11</v>
      </c>
      <c r="AD144" s="208">
        <v>11</v>
      </c>
      <c r="AE144" s="208">
        <v>11</v>
      </c>
    </row>
    <row r="145" spans="24:31" x14ac:dyDescent="0.3">
      <c r="X145" s="205" t="s">
        <v>1548</v>
      </c>
      <c r="Y145" s="205" t="s">
        <v>1549</v>
      </c>
      <c r="Z145" s="206" t="s">
        <v>1550</v>
      </c>
      <c r="AA145" s="207"/>
      <c r="AB145" s="205">
        <v>1</v>
      </c>
      <c r="AC145" s="205">
        <v>13</v>
      </c>
      <c r="AD145" s="208">
        <v>13</v>
      </c>
      <c r="AE145" s="208">
        <v>13</v>
      </c>
    </row>
    <row r="146" spans="24:31" x14ac:dyDescent="0.3">
      <c r="X146" s="205" t="s">
        <v>1551</v>
      </c>
      <c r="Y146" s="205" t="s">
        <v>1552</v>
      </c>
      <c r="Z146" s="206" t="s">
        <v>1553</v>
      </c>
      <c r="AA146" s="207"/>
      <c r="AB146" s="205">
        <v>1</v>
      </c>
      <c r="AC146" s="205">
        <v>15</v>
      </c>
      <c r="AD146" s="208">
        <v>15</v>
      </c>
      <c r="AE146" s="208">
        <v>15</v>
      </c>
    </row>
    <row r="147" spans="24:31" x14ac:dyDescent="0.3">
      <c r="X147" s="205" t="s">
        <v>1554</v>
      </c>
      <c r="Y147" s="205" t="s">
        <v>1555</v>
      </c>
      <c r="Z147" s="206" t="s">
        <v>1556</v>
      </c>
      <c r="AA147" s="207"/>
      <c r="AB147" s="205">
        <v>1</v>
      </c>
      <c r="AC147" s="205">
        <v>18</v>
      </c>
      <c r="AD147" s="208">
        <v>18</v>
      </c>
      <c r="AE147" s="208">
        <v>18</v>
      </c>
    </row>
    <row r="148" spans="24:31" x14ac:dyDescent="0.3">
      <c r="X148" s="205" t="s">
        <v>1557</v>
      </c>
      <c r="Y148" s="205" t="s">
        <v>1558</v>
      </c>
      <c r="Z148" s="206" t="s">
        <v>1559</v>
      </c>
      <c r="AA148" s="207"/>
      <c r="AB148" s="205">
        <v>1</v>
      </c>
      <c r="AC148" s="205">
        <v>20</v>
      </c>
      <c r="AD148" s="208">
        <v>20</v>
      </c>
      <c r="AE148" s="208">
        <v>20</v>
      </c>
    </row>
    <row r="149" spans="24:31" x14ac:dyDescent="0.3">
      <c r="X149" s="205" t="s">
        <v>1560</v>
      </c>
      <c r="Y149" s="205" t="s">
        <v>1561</v>
      </c>
      <c r="Z149" s="206" t="s">
        <v>1562</v>
      </c>
      <c r="AA149" s="207"/>
      <c r="AB149" s="205">
        <v>1</v>
      </c>
      <c r="AC149" s="205">
        <v>23</v>
      </c>
      <c r="AD149" s="208">
        <v>23</v>
      </c>
      <c r="AE149" s="208">
        <v>23</v>
      </c>
    </row>
    <row r="150" spans="24:31" x14ac:dyDescent="0.3">
      <c r="X150" s="205" t="s">
        <v>1563</v>
      </c>
      <c r="Y150" s="205" t="s">
        <v>1564</v>
      </c>
      <c r="Z150" s="206" t="s">
        <v>1565</v>
      </c>
      <c r="AA150" s="207"/>
      <c r="AB150" s="205">
        <v>1</v>
      </c>
      <c r="AC150" s="205">
        <v>26</v>
      </c>
      <c r="AD150" s="208">
        <v>26</v>
      </c>
      <c r="AE150" s="208">
        <v>26</v>
      </c>
    </row>
    <row r="151" spans="24:31" x14ac:dyDescent="0.3">
      <c r="X151" s="205" t="s">
        <v>1566</v>
      </c>
      <c r="Y151" s="205" t="s">
        <v>1567</v>
      </c>
      <c r="Z151" s="206" t="s">
        <v>1568</v>
      </c>
      <c r="AA151" s="207"/>
      <c r="AB151" s="205">
        <v>1</v>
      </c>
      <c r="AC151" s="205">
        <v>30</v>
      </c>
      <c r="AD151" s="208">
        <v>30</v>
      </c>
      <c r="AE151" s="208">
        <v>30</v>
      </c>
    </row>
    <row r="152" spans="24:31" x14ac:dyDescent="0.3">
      <c r="X152" s="205"/>
      <c r="Y152" s="205"/>
      <c r="Z152" s="206"/>
      <c r="AA152" s="207"/>
      <c r="AB152" s="205"/>
      <c r="AC152" s="205"/>
      <c r="AD152" s="208"/>
      <c r="AE152" s="208"/>
    </row>
    <row r="153" spans="24:31" x14ac:dyDescent="0.3">
      <c r="X153" s="205"/>
      <c r="Y153" s="205"/>
      <c r="Z153" s="204" t="s">
        <v>1</v>
      </c>
      <c r="AA153" s="207"/>
      <c r="AB153" s="205"/>
      <c r="AC153" s="205"/>
      <c r="AD153" s="208"/>
      <c r="AE153" s="208"/>
    </row>
    <row r="154" spans="24:31" x14ac:dyDescent="0.3">
      <c r="X154" s="205" t="s">
        <v>2</v>
      </c>
      <c r="Y154" s="205" t="s">
        <v>1977</v>
      </c>
      <c r="Z154" s="206" t="s">
        <v>3</v>
      </c>
      <c r="AA154" s="207" t="s">
        <v>1733</v>
      </c>
      <c r="AB154" s="205">
        <v>1</v>
      </c>
      <c r="AC154" s="205">
        <v>5</v>
      </c>
      <c r="AD154" s="208">
        <v>9</v>
      </c>
      <c r="AE154" s="208">
        <v>9</v>
      </c>
    </row>
    <row r="155" spans="24:31" x14ac:dyDescent="0.3">
      <c r="X155" s="205" t="s">
        <v>4</v>
      </c>
      <c r="Y155" s="205" t="s">
        <v>1977</v>
      </c>
      <c r="Z155" s="206" t="s">
        <v>5</v>
      </c>
      <c r="AA155" s="207" t="s">
        <v>1733</v>
      </c>
      <c r="AB155" s="205">
        <v>2</v>
      </c>
      <c r="AC155" s="205">
        <v>5</v>
      </c>
      <c r="AD155" s="208">
        <v>20</v>
      </c>
      <c r="AE155" s="208">
        <v>20</v>
      </c>
    </row>
    <row r="156" spans="24:31" x14ac:dyDescent="0.3">
      <c r="X156" s="205" t="s">
        <v>6</v>
      </c>
      <c r="Y156" s="205" t="s">
        <v>2026</v>
      </c>
      <c r="Z156" s="206" t="s">
        <v>7</v>
      </c>
      <c r="AA156" s="207" t="s">
        <v>1733</v>
      </c>
      <c r="AB156" s="205">
        <v>1</v>
      </c>
      <c r="AC156" s="205">
        <v>7</v>
      </c>
      <c r="AD156" s="208">
        <v>10</v>
      </c>
      <c r="AE156" s="208">
        <v>10</v>
      </c>
    </row>
    <row r="157" spans="24:31" x14ac:dyDescent="0.3">
      <c r="X157" s="205" t="s">
        <v>8</v>
      </c>
      <c r="Y157" s="205" t="s">
        <v>2026</v>
      </c>
      <c r="Z157" s="206" t="s">
        <v>9</v>
      </c>
      <c r="AA157" s="207" t="s">
        <v>1733</v>
      </c>
      <c r="AB157" s="205">
        <v>2</v>
      </c>
      <c r="AC157" s="205">
        <v>7</v>
      </c>
      <c r="AD157" s="208">
        <v>21</v>
      </c>
      <c r="AE157" s="208">
        <v>21</v>
      </c>
    </row>
    <row r="158" spans="24:31" x14ac:dyDescent="0.3">
      <c r="X158" s="205" t="s">
        <v>10</v>
      </c>
      <c r="Y158" s="205" t="s">
        <v>11</v>
      </c>
      <c r="Z158" s="206" t="s">
        <v>12</v>
      </c>
      <c r="AA158" s="207" t="s">
        <v>1733</v>
      </c>
      <c r="AB158" s="205">
        <v>1</v>
      </c>
      <c r="AC158" s="205">
        <v>8</v>
      </c>
      <c r="AD158" s="208">
        <v>12</v>
      </c>
      <c r="AE158" s="208">
        <v>12</v>
      </c>
    </row>
    <row r="159" spans="24:31" x14ac:dyDescent="0.3">
      <c r="X159" s="205" t="s">
        <v>13</v>
      </c>
      <c r="Y159" s="205" t="s">
        <v>11</v>
      </c>
      <c r="Z159" s="206" t="s">
        <v>14</v>
      </c>
      <c r="AA159" s="207" t="s">
        <v>1733</v>
      </c>
      <c r="AB159" s="205">
        <v>2</v>
      </c>
      <c r="AC159" s="205">
        <v>8</v>
      </c>
      <c r="AD159" s="208">
        <v>24</v>
      </c>
      <c r="AE159" s="208">
        <v>24</v>
      </c>
    </row>
    <row r="160" spans="24:31" x14ac:dyDescent="0.3">
      <c r="X160" s="205" t="s">
        <v>15</v>
      </c>
      <c r="Y160" s="205" t="s">
        <v>2031</v>
      </c>
      <c r="Z160" s="206" t="s">
        <v>16</v>
      </c>
      <c r="AA160" s="207" t="s">
        <v>1733</v>
      </c>
      <c r="AB160" s="205">
        <v>1</v>
      </c>
      <c r="AC160" s="205">
        <v>9</v>
      </c>
      <c r="AD160" s="208">
        <v>12</v>
      </c>
      <c r="AE160" s="208">
        <v>12</v>
      </c>
    </row>
    <row r="161" spans="24:31" x14ac:dyDescent="0.3">
      <c r="X161" s="205" t="s">
        <v>17</v>
      </c>
      <c r="Y161" s="205" t="s">
        <v>2031</v>
      </c>
      <c r="Z161" s="206" t="s">
        <v>18</v>
      </c>
      <c r="AA161" s="207" t="s">
        <v>1733</v>
      </c>
      <c r="AB161" s="205">
        <v>2</v>
      </c>
      <c r="AC161" s="205">
        <v>9</v>
      </c>
      <c r="AD161" s="208">
        <v>20</v>
      </c>
      <c r="AE161" s="208">
        <v>20</v>
      </c>
    </row>
    <row r="162" spans="24:31" x14ac:dyDescent="0.3">
      <c r="X162" s="205" t="s">
        <v>19</v>
      </c>
      <c r="Y162" s="205" t="s">
        <v>20</v>
      </c>
      <c r="Z162" s="206" t="s">
        <v>21</v>
      </c>
      <c r="AA162" s="207"/>
      <c r="AB162" s="205">
        <v>2</v>
      </c>
      <c r="AC162" s="205">
        <v>10</v>
      </c>
      <c r="AD162" s="208">
        <v>20</v>
      </c>
      <c r="AE162" s="208">
        <v>20</v>
      </c>
    </row>
    <row r="163" spans="24:31" x14ac:dyDescent="0.3">
      <c r="X163" s="205" t="s">
        <v>22</v>
      </c>
      <c r="Y163" s="205" t="s">
        <v>23</v>
      </c>
      <c r="Z163" s="206" t="s">
        <v>24</v>
      </c>
      <c r="AA163" s="207"/>
      <c r="AB163" s="205">
        <v>1</v>
      </c>
      <c r="AC163" s="205">
        <v>15</v>
      </c>
      <c r="AD163" s="208">
        <v>15</v>
      </c>
      <c r="AE163" s="208">
        <v>15</v>
      </c>
    </row>
    <row r="164" spans="24:31" x14ac:dyDescent="0.3">
      <c r="X164" s="205" t="s">
        <v>25</v>
      </c>
      <c r="Y164" s="205" t="s">
        <v>23</v>
      </c>
      <c r="Z164" s="206" t="s">
        <v>26</v>
      </c>
      <c r="AA164" s="207"/>
      <c r="AB164" s="205">
        <v>2</v>
      </c>
      <c r="AC164" s="205">
        <v>15</v>
      </c>
      <c r="AD164" s="208">
        <v>30</v>
      </c>
      <c r="AE164" s="208">
        <v>30</v>
      </c>
    </row>
    <row r="165" spans="24:31" x14ac:dyDescent="0.3">
      <c r="X165" s="205" t="s">
        <v>27</v>
      </c>
      <c r="Y165" s="205" t="s">
        <v>28</v>
      </c>
      <c r="Z165" s="206" t="s">
        <v>29</v>
      </c>
      <c r="AA165" s="207"/>
      <c r="AB165" s="205">
        <v>1</v>
      </c>
      <c r="AC165" s="205">
        <v>20</v>
      </c>
      <c r="AD165" s="208">
        <v>20</v>
      </c>
      <c r="AE165" s="208">
        <v>20</v>
      </c>
    </row>
    <row r="166" spans="24:31" x14ac:dyDescent="0.3">
      <c r="X166" s="205" t="s">
        <v>30</v>
      </c>
      <c r="Y166" s="205" t="s">
        <v>28</v>
      </c>
      <c r="Z166" s="206" t="s">
        <v>31</v>
      </c>
      <c r="AA166" s="207"/>
      <c r="AB166" s="205">
        <v>2</v>
      </c>
      <c r="AC166" s="205">
        <v>20</v>
      </c>
      <c r="AD166" s="208">
        <v>40</v>
      </c>
      <c r="AE166" s="208">
        <v>40</v>
      </c>
    </row>
    <row r="167" spans="24:31" x14ac:dyDescent="0.3">
      <c r="X167" s="205" t="s">
        <v>32</v>
      </c>
      <c r="Y167" s="205" t="s">
        <v>33</v>
      </c>
      <c r="Z167" s="206" t="s">
        <v>34</v>
      </c>
      <c r="AA167" s="207"/>
      <c r="AB167" s="205">
        <v>1</v>
      </c>
      <c r="AC167" s="205">
        <v>25</v>
      </c>
      <c r="AD167" s="208">
        <v>25</v>
      </c>
      <c r="AE167" s="208">
        <v>25</v>
      </c>
    </row>
    <row r="168" spans="24:31" x14ac:dyDescent="0.3">
      <c r="X168" s="205" t="s">
        <v>35</v>
      </c>
      <c r="Y168" s="205" t="s">
        <v>33</v>
      </c>
      <c r="Z168" s="206" t="s">
        <v>36</v>
      </c>
      <c r="AA168" s="207"/>
      <c r="AB168" s="205">
        <v>2</v>
      </c>
      <c r="AC168" s="205">
        <v>25</v>
      </c>
      <c r="AD168" s="208">
        <v>50</v>
      </c>
      <c r="AE168" s="208">
        <v>50</v>
      </c>
    </row>
    <row r="169" spans="24:31" x14ac:dyDescent="0.3">
      <c r="X169" s="205" t="s">
        <v>37</v>
      </c>
      <c r="Y169" s="205" t="s">
        <v>38</v>
      </c>
      <c r="Z169" s="206" t="s">
        <v>39</v>
      </c>
      <c r="AA169" s="207"/>
      <c r="AB169" s="205">
        <v>1</v>
      </c>
      <c r="AC169" s="205">
        <v>34</v>
      </c>
      <c r="AD169" s="208">
        <v>34</v>
      </c>
      <c r="AE169" s="208">
        <v>34</v>
      </c>
    </row>
    <row r="170" spans="24:31" x14ac:dyDescent="0.3">
      <c r="X170" s="205" t="s">
        <v>40</v>
      </c>
      <c r="Y170" s="205" t="s">
        <v>38</v>
      </c>
      <c r="Z170" s="206" t="s">
        <v>41</v>
      </c>
      <c r="AA170" s="207"/>
      <c r="AB170" s="205">
        <v>2</v>
      </c>
      <c r="AC170" s="205">
        <v>34</v>
      </c>
      <c r="AD170" s="208">
        <v>68</v>
      </c>
      <c r="AE170" s="208">
        <v>68</v>
      </c>
    </row>
    <row r="171" spans="24:31" x14ac:dyDescent="0.3">
      <c r="X171" s="205" t="s">
        <v>42</v>
      </c>
      <c r="Y171" s="205" t="s">
        <v>43</v>
      </c>
      <c r="Z171" s="206" t="s">
        <v>44</v>
      </c>
      <c r="AA171" s="207"/>
      <c r="AB171" s="205">
        <v>1</v>
      </c>
      <c r="AC171" s="205">
        <v>40</v>
      </c>
      <c r="AD171" s="208">
        <v>40</v>
      </c>
      <c r="AE171" s="208">
        <v>40</v>
      </c>
    </row>
    <row r="172" spans="24:31" x14ac:dyDescent="0.3">
      <c r="X172" s="205" t="s">
        <v>45</v>
      </c>
      <c r="Y172" s="205" t="s">
        <v>43</v>
      </c>
      <c r="Z172" s="206" t="s">
        <v>46</v>
      </c>
      <c r="AA172" s="207"/>
      <c r="AB172" s="205">
        <v>2</v>
      </c>
      <c r="AC172" s="205">
        <v>40</v>
      </c>
      <c r="AD172" s="208">
        <v>80</v>
      </c>
      <c r="AE172" s="208">
        <v>80</v>
      </c>
    </row>
    <row r="173" spans="24:31" x14ac:dyDescent="0.3">
      <c r="X173" s="210" t="s">
        <v>47</v>
      </c>
      <c r="Y173" s="210" t="s">
        <v>48</v>
      </c>
      <c r="Z173" s="206" t="s">
        <v>49</v>
      </c>
      <c r="AA173" s="207"/>
      <c r="AB173" s="205">
        <v>1</v>
      </c>
      <c r="AC173" s="205">
        <v>5</v>
      </c>
      <c r="AD173" s="208">
        <v>5</v>
      </c>
      <c r="AE173" s="208">
        <v>5</v>
      </c>
    </row>
    <row r="174" spans="24:31" x14ac:dyDescent="0.3">
      <c r="X174" s="205" t="s">
        <v>50</v>
      </c>
      <c r="Y174" s="205" t="s">
        <v>48</v>
      </c>
      <c r="Z174" s="206" t="s">
        <v>51</v>
      </c>
      <c r="AA174" s="207"/>
      <c r="AB174" s="205">
        <v>2</v>
      </c>
      <c r="AC174" s="205">
        <v>5</v>
      </c>
      <c r="AD174" s="208">
        <v>10</v>
      </c>
      <c r="AE174" s="208">
        <v>10</v>
      </c>
    </row>
    <row r="175" spans="24:31" x14ac:dyDescent="0.3">
      <c r="X175" s="205" t="s">
        <v>52</v>
      </c>
      <c r="Y175" s="205" t="s">
        <v>53</v>
      </c>
      <c r="Z175" s="206" t="s">
        <v>54</v>
      </c>
      <c r="AA175" s="207"/>
      <c r="AB175" s="205">
        <v>2</v>
      </c>
      <c r="AC175" s="205">
        <v>50</v>
      </c>
      <c r="AD175" s="208">
        <v>100</v>
      </c>
      <c r="AE175" s="208">
        <v>100</v>
      </c>
    </row>
    <row r="176" spans="24:31" x14ac:dyDescent="0.3">
      <c r="X176" s="205" t="s">
        <v>55</v>
      </c>
      <c r="Y176" s="205" t="s">
        <v>56</v>
      </c>
      <c r="Z176" s="206" t="s">
        <v>57</v>
      </c>
      <c r="AA176" s="207"/>
      <c r="AB176" s="205">
        <v>1</v>
      </c>
      <c r="AC176" s="205">
        <v>7.5</v>
      </c>
      <c r="AD176" s="208">
        <v>8</v>
      </c>
      <c r="AE176" s="208">
        <v>8</v>
      </c>
    </row>
    <row r="177" spans="24:31" x14ac:dyDescent="0.3">
      <c r="X177" s="205" t="s">
        <v>58</v>
      </c>
      <c r="Y177" s="205" t="s">
        <v>56</v>
      </c>
      <c r="Z177" s="206" t="s">
        <v>59</v>
      </c>
      <c r="AA177" s="207"/>
      <c r="AB177" s="205">
        <v>2</v>
      </c>
      <c r="AC177" s="205">
        <v>7.5</v>
      </c>
      <c r="AD177" s="208">
        <v>15</v>
      </c>
      <c r="AE177" s="208">
        <v>15</v>
      </c>
    </row>
    <row r="178" spans="24:31" x14ac:dyDescent="0.3">
      <c r="X178" s="205" t="s">
        <v>60</v>
      </c>
      <c r="Y178" s="205" t="s">
        <v>61</v>
      </c>
      <c r="Z178" s="206" t="s">
        <v>62</v>
      </c>
      <c r="AA178" s="207"/>
      <c r="AB178" s="205">
        <v>1</v>
      </c>
      <c r="AC178" s="205">
        <v>0.5</v>
      </c>
      <c r="AD178" s="208">
        <v>0.5</v>
      </c>
      <c r="AE178" s="208">
        <v>0.5</v>
      </c>
    </row>
    <row r="179" spans="24:31" x14ac:dyDescent="0.3">
      <c r="X179" s="205" t="s">
        <v>63</v>
      </c>
      <c r="Y179" s="205" t="s">
        <v>61</v>
      </c>
      <c r="Z179" s="206" t="s">
        <v>64</v>
      </c>
      <c r="AA179" s="207"/>
      <c r="AB179" s="205">
        <v>2</v>
      </c>
      <c r="AC179" s="205">
        <v>0.5</v>
      </c>
      <c r="AD179" s="208">
        <v>1</v>
      </c>
      <c r="AE179" s="208">
        <v>1</v>
      </c>
    </row>
    <row r="180" spans="24:31" x14ac:dyDescent="0.3">
      <c r="X180" s="205" t="s">
        <v>65</v>
      </c>
      <c r="Y180" s="205" t="s">
        <v>66</v>
      </c>
      <c r="Z180" s="206" t="s">
        <v>67</v>
      </c>
      <c r="AA180" s="207"/>
      <c r="AB180" s="205">
        <v>1</v>
      </c>
      <c r="AC180" s="205">
        <v>1.5</v>
      </c>
      <c r="AD180" s="208">
        <v>1.5</v>
      </c>
      <c r="AE180" s="208">
        <v>1.5</v>
      </c>
    </row>
    <row r="181" spans="24:31" x14ac:dyDescent="0.3">
      <c r="X181" s="205" t="s">
        <v>68</v>
      </c>
      <c r="Y181" s="205" t="s">
        <v>66</v>
      </c>
      <c r="Z181" s="206" t="s">
        <v>69</v>
      </c>
      <c r="AA181" s="207"/>
      <c r="AB181" s="205">
        <v>2</v>
      </c>
      <c r="AC181" s="205">
        <v>1.5</v>
      </c>
      <c r="AD181" s="208">
        <v>3</v>
      </c>
      <c r="AE181" s="208">
        <v>3</v>
      </c>
    </row>
    <row r="182" spans="24:31" x14ac:dyDescent="0.3">
      <c r="X182" s="205" t="s">
        <v>70</v>
      </c>
      <c r="Y182" s="205" t="s">
        <v>71</v>
      </c>
      <c r="Z182" s="206" t="s">
        <v>72</v>
      </c>
      <c r="AA182" s="207"/>
      <c r="AB182" s="205">
        <v>1</v>
      </c>
      <c r="AC182" s="205">
        <v>10.5</v>
      </c>
      <c r="AD182" s="208">
        <v>10.5</v>
      </c>
      <c r="AE182" s="208">
        <v>10.5</v>
      </c>
    </row>
    <row r="183" spans="24:31" x14ac:dyDescent="0.3">
      <c r="X183" s="205" t="s">
        <v>73</v>
      </c>
      <c r="Y183" s="205" t="s">
        <v>71</v>
      </c>
      <c r="Z183" s="206" t="s">
        <v>74</v>
      </c>
      <c r="AA183" s="207"/>
      <c r="AB183" s="205">
        <v>2</v>
      </c>
      <c r="AC183" s="205">
        <v>10.5</v>
      </c>
      <c r="AD183" s="208">
        <v>21</v>
      </c>
      <c r="AE183" s="208">
        <v>21</v>
      </c>
    </row>
    <row r="184" spans="24:31" x14ac:dyDescent="0.3">
      <c r="X184" s="205" t="s">
        <v>75</v>
      </c>
      <c r="Y184" s="205" t="s">
        <v>76</v>
      </c>
      <c r="Z184" s="206" t="s">
        <v>77</v>
      </c>
      <c r="AA184" s="207"/>
      <c r="AB184" s="205">
        <v>1</v>
      </c>
      <c r="AC184" s="205">
        <v>2</v>
      </c>
      <c r="AD184" s="208">
        <v>2</v>
      </c>
      <c r="AE184" s="208">
        <v>2</v>
      </c>
    </row>
    <row r="185" spans="24:31" x14ac:dyDescent="0.3">
      <c r="X185" s="205" t="s">
        <v>78</v>
      </c>
      <c r="Y185" s="205" t="s">
        <v>76</v>
      </c>
      <c r="Z185" s="206" t="s">
        <v>79</v>
      </c>
      <c r="AA185" s="207"/>
      <c r="AB185" s="205">
        <v>2</v>
      </c>
      <c r="AC185" s="205">
        <v>2</v>
      </c>
      <c r="AD185" s="208">
        <v>4</v>
      </c>
      <c r="AE185" s="208">
        <v>4</v>
      </c>
    </row>
    <row r="186" spans="24:31" x14ac:dyDescent="0.3">
      <c r="X186" s="205" t="s">
        <v>80</v>
      </c>
      <c r="Y186" s="205" t="s">
        <v>81</v>
      </c>
      <c r="Z186" s="206" t="s">
        <v>82</v>
      </c>
      <c r="AA186" s="207"/>
      <c r="AB186" s="205">
        <v>1</v>
      </c>
      <c r="AC186" s="205">
        <v>3</v>
      </c>
      <c r="AD186" s="208">
        <v>3</v>
      </c>
      <c r="AE186" s="208">
        <v>3</v>
      </c>
    </row>
    <row r="187" spans="24:31" x14ac:dyDescent="0.3">
      <c r="X187" s="205" t="s">
        <v>83</v>
      </c>
      <c r="Y187" s="205" t="s">
        <v>81</v>
      </c>
      <c r="Z187" s="206" t="s">
        <v>84</v>
      </c>
      <c r="AA187" s="207"/>
      <c r="AB187" s="205">
        <v>2</v>
      </c>
      <c r="AC187" s="205">
        <v>3</v>
      </c>
      <c r="AD187" s="208">
        <v>6</v>
      </c>
      <c r="AE187" s="208">
        <v>6</v>
      </c>
    </row>
    <row r="188" spans="24:31" x14ac:dyDescent="0.3">
      <c r="X188" s="205" t="s">
        <v>85</v>
      </c>
      <c r="Y188" s="205" t="s">
        <v>86</v>
      </c>
      <c r="Z188" s="206" t="s">
        <v>87</v>
      </c>
      <c r="AA188" s="207"/>
      <c r="AB188" s="205">
        <v>1</v>
      </c>
      <c r="AC188" s="205">
        <v>5</v>
      </c>
      <c r="AD188" s="208">
        <v>5</v>
      </c>
      <c r="AE188" s="208">
        <v>5</v>
      </c>
    </row>
    <row r="189" spans="24:31" x14ac:dyDescent="0.3">
      <c r="X189" s="205" t="s">
        <v>88</v>
      </c>
      <c r="Y189" s="205" t="s">
        <v>86</v>
      </c>
      <c r="Z189" s="206" t="s">
        <v>89</v>
      </c>
      <c r="AA189" s="207"/>
      <c r="AB189" s="205">
        <v>2</v>
      </c>
      <c r="AC189" s="205">
        <v>5</v>
      </c>
      <c r="AD189" s="208">
        <v>10</v>
      </c>
      <c r="AE189" s="208">
        <v>10</v>
      </c>
    </row>
    <row r="190" spans="24:31" x14ac:dyDescent="0.3">
      <c r="X190" s="205" t="s">
        <v>90</v>
      </c>
      <c r="Y190" s="205" t="s">
        <v>91</v>
      </c>
      <c r="Z190" s="206" t="s">
        <v>92</v>
      </c>
      <c r="AA190" s="207"/>
      <c r="AB190" s="205">
        <v>1</v>
      </c>
      <c r="AC190" s="205">
        <v>8</v>
      </c>
      <c r="AD190" s="208">
        <v>8</v>
      </c>
      <c r="AE190" s="208">
        <v>8</v>
      </c>
    </row>
    <row r="191" spans="24:31" x14ac:dyDescent="0.3">
      <c r="X191" s="205" t="s">
        <v>93</v>
      </c>
      <c r="Y191" s="205" t="s">
        <v>91</v>
      </c>
      <c r="Z191" s="206" t="s">
        <v>94</v>
      </c>
      <c r="AA191" s="207"/>
      <c r="AB191" s="205">
        <v>2</v>
      </c>
      <c r="AC191" s="205">
        <v>8</v>
      </c>
      <c r="AD191" s="208">
        <v>16</v>
      </c>
      <c r="AE191" s="208">
        <v>16</v>
      </c>
    </row>
    <row r="192" spans="24:31" x14ac:dyDescent="0.3">
      <c r="X192" s="205" t="s">
        <v>96</v>
      </c>
      <c r="Y192" s="205" t="s">
        <v>97</v>
      </c>
      <c r="Z192" s="206" t="s">
        <v>98</v>
      </c>
      <c r="AA192" s="207" t="s">
        <v>1733</v>
      </c>
      <c r="AB192" s="205">
        <v>1</v>
      </c>
      <c r="AC192" s="205">
        <v>15</v>
      </c>
      <c r="AD192" s="208">
        <v>19</v>
      </c>
      <c r="AE192" s="208">
        <v>19</v>
      </c>
    </row>
    <row r="193" spans="24:31" x14ac:dyDescent="0.3">
      <c r="X193" s="205" t="s">
        <v>99</v>
      </c>
      <c r="Y193" s="205" t="s">
        <v>100</v>
      </c>
      <c r="Z193" s="206" t="s">
        <v>101</v>
      </c>
      <c r="AA193" s="207" t="s">
        <v>1733</v>
      </c>
      <c r="AB193" s="205">
        <v>1</v>
      </c>
      <c r="AC193" s="205">
        <v>15</v>
      </c>
      <c r="AD193" s="208">
        <v>19</v>
      </c>
      <c r="AE193" s="208">
        <v>19</v>
      </c>
    </row>
    <row r="194" spans="24:31" x14ac:dyDescent="0.3">
      <c r="X194" s="205" t="s">
        <v>102</v>
      </c>
      <c r="Y194" s="205" t="s">
        <v>97</v>
      </c>
      <c r="Z194" s="206" t="s">
        <v>103</v>
      </c>
      <c r="AA194" s="207" t="s">
        <v>1733</v>
      </c>
      <c r="AB194" s="205">
        <v>2</v>
      </c>
      <c r="AC194" s="205">
        <v>15</v>
      </c>
      <c r="AD194" s="208">
        <v>36</v>
      </c>
      <c r="AE194" s="208">
        <v>36</v>
      </c>
    </row>
    <row r="195" spans="24:31" x14ac:dyDescent="0.3">
      <c r="X195" s="205" t="s">
        <v>104</v>
      </c>
      <c r="Y195" s="205" t="s">
        <v>100</v>
      </c>
      <c r="Z195" s="206" t="s">
        <v>105</v>
      </c>
      <c r="AA195" s="207" t="s">
        <v>1733</v>
      </c>
      <c r="AB195" s="205">
        <v>2</v>
      </c>
      <c r="AC195" s="205">
        <v>15</v>
      </c>
      <c r="AD195" s="208">
        <v>36</v>
      </c>
      <c r="AE195" s="208">
        <v>36</v>
      </c>
    </row>
    <row r="196" spans="24:31" x14ac:dyDescent="0.3">
      <c r="X196" s="205" t="s">
        <v>106</v>
      </c>
      <c r="Y196" s="205" t="s">
        <v>107</v>
      </c>
      <c r="Z196" s="206" t="s">
        <v>108</v>
      </c>
      <c r="AA196" s="207" t="s">
        <v>1733</v>
      </c>
      <c r="AB196" s="205">
        <v>1</v>
      </c>
      <c r="AC196" s="205">
        <v>35</v>
      </c>
      <c r="AD196" s="208">
        <v>62</v>
      </c>
      <c r="AE196" s="208">
        <v>62</v>
      </c>
    </row>
    <row r="197" spans="24:31" x14ac:dyDescent="0.3">
      <c r="X197" s="205" t="s">
        <v>109</v>
      </c>
      <c r="Y197" s="205" t="s">
        <v>110</v>
      </c>
      <c r="Z197" s="206" t="s">
        <v>111</v>
      </c>
      <c r="AA197" s="207" t="s">
        <v>1735</v>
      </c>
      <c r="AB197" s="205">
        <v>1</v>
      </c>
      <c r="AC197" s="205">
        <v>17</v>
      </c>
      <c r="AD197" s="208">
        <v>20</v>
      </c>
      <c r="AE197" s="208">
        <v>20</v>
      </c>
    </row>
    <row r="198" spans="24:31" x14ac:dyDescent="0.3">
      <c r="X198" s="205" t="s">
        <v>112</v>
      </c>
      <c r="Y198" s="205" t="s">
        <v>110</v>
      </c>
      <c r="Z198" s="206" t="s">
        <v>113</v>
      </c>
      <c r="AA198" s="207" t="s">
        <v>1735</v>
      </c>
      <c r="AB198" s="205">
        <v>1</v>
      </c>
      <c r="AC198" s="205">
        <v>17</v>
      </c>
      <c r="AD198" s="208">
        <v>17</v>
      </c>
      <c r="AE198" s="208">
        <v>17</v>
      </c>
    </row>
    <row r="199" spans="24:31" x14ac:dyDescent="0.3">
      <c r="X199" s="205" t="s">
        <v>114</v>
      </c>
      <c r="Y199" s="205" t="s">
        <v>110</v>
      </c>
      <c r="Z199" s="206" t="s">
        <v>115</v>
      </c>
      <c r="AA199" s="207" t="s">
        <v>1735</v>
      </c>
      <c r="AB199" s="205">
        <v>1</v>
      </c>
      <c r="AC199" s="205">
        <v>17</v>
      </c>
      <c r="AD199" s="208">
        <v>15</v>
      </c>
      <c r="AE199" s="208">
        <v>15</v>
      </c>
    </row>
    <row r="200" spans="24:31" x14ac:dyDescent="0.3">
      <c r="X200" s="205" t="s">
        <v>116</v>
      </c>
      <c r="Y200" s="205" t="s">
        <v>110</v>
      </c>
      <c r="Z200" s="206" t="s">
        <v>117</v>
      </c>
      <c r="AA200" s="207" t="s">
        <v>1735</v>
      </c>
      <c r="AB200" s="205">
        <v>1</v>
      </c>
      <c r="AC200" s="205">
        <v>17</v>
      </c>
      <c r="AD200" s="208">
        <v>16</v>
      </c>
      <c r="AE200" s="208">
        <v>16</v>
      </c>
    </row>
    <row r="201" spans="24:31" x14ac:dyDescent="0.3">
      <c r="X201" s="205" t="s">
        <v>118</v>
      </c>
      <c r="Y201" s="205" t="s">
        <v>110</v>
      </c>
      <c r="Z201" s="206" t="s">
        <v>119</v>
      </c>
      <c r="AA201" s="207" t="s">
        <v>1735</v>
      </c>
      <c r="AB201" s="205">
        <v>1</v>
      </c>
      <c r="AC201" s="205">
        <v>17</v>
      </c>
      <c r="AD201" s="208">
        <v>14</v>
      </c>
      <c r="AE201" s="208">
        <v>14</v>
      </c>
    </row>
    <row r="202" spans="24:31" x14ac:dyDescent="0.3">
      <c r="X202" s="205" t="s">
        <v>120</v>
      </c>
      <c r="Y202" s="205" t="s">
        <v>110</v>
      </c>
      <c r="Z202" s="206" t="s">
        <v>121</v>
      </c>
      <c r="AA202" s="207" t="s">
        <v>1735</v>
      </c>
      <c r="AB202" s="205">
        <v>1</v>
      </c>
      <c r="AC202" s="205">
        <v>17</v>
      </c>
      <c r="AD202" s="208">
        <v>15</v>
      </c>
      <c r="AE202" s="208">
        <v>15</v>
      </c>
    </row>
    <row r="203" spans="24:31" x14ac:dyDescent="0.3">
      <c r="X203" s="205" t="s">
        <v>122</v>
      </c>
      <c r="Y203" s="205" t="s">
        <v>110</v>
      </c>
      <c r="Z203" s="206" t="s">
        <v>123</v>
      </c>
      <c r="AA203" s="207" t="s">
        <v>1735</v>
      </c>
      <c r="AB203" s="205">
        <v>1</v>
      </c>
      <c r="AC203" s="205">
        <v>17</v>
      </c>
      <c r="AD203" s="208">
        <v>14</v>
      </c>
      <c r="AE203" s="208">
        <v>14</v>
      </c>
    </row>
    <row r="204" spans="24:31" x14ac:dyDescent="0.3">
      <c r="X204" s="205" t="s">
        <v>124</v>
      </c>
      <c r="Y204" s="205" t="s">
        <v>110</v>
      </c>
      <c r="Z204" s="206" t="s">
        <v>125</v>
      </c>
      <c r="AA204" s="207" t="s">
        <v>1735</v>
      </c>
      <c r="AB204" s="205">
        <v>1</v>
      </c>
      <c r="AC204" s="205">
        <v>17</v>
      </c>
      <c r="AD204" s="208">
        <v>16</v>
      </c>
      <c r="AE204" s="208">
        <v>16</v>
      </c>
    </row>
    <row r="205" spans="24:31" x14ac:dyDescent="0.3">
      <c r="X205" s="205" t="s">
        <v>126</v>
      </c>
      <c r="Y205" s="205" t="s">
        <v>110</v>
      </c>
      <c r="Z205" s="206" t="s">
        <v>127</v>
      </c>
      <c r="AA205" s="207" t="s">
        <v>1735</v>
      </c>
      <c r="AB205" s="205">
        <v>1</v>
      </c>
      <c r="AC205" s="205">
        <v>17</v>
      </c>
      <c r="AD205" s="208">
        <v>16</v>
      </c>
      <c r="AE205" s="208">
        <v>16</v>
      </c>
    </row>
    <row r="206" spans="24:31" x14ac:dyDescent="0.3">
      <c r="X206" s="205" t="s">
        <v>128</v>
      </c>
      <c r="Y206" s="205" t="s">
        <v>110</v>
      </c>
      <c r="Z206" s="206" t="s">
        <v>129</v>
      </c>
      <c r="AA206" s="207" t="s">
        <v>1735</v>
      </c>
      <c r="AB206" s="205">
        <v>1</v>
      </c>
      <c r="AC206" s="205">
        <v>17</v>
      </c>
      <c r="AD206" s="208">
        <v>17</v>
      </c>
      <c r="AE206" s="208">
        <v>17</v>
      </c>
    </row>
    <row r="207" spans="24:31" x14ac:dyDescent="0.3">
      <c r="X207" s="205" t="s">
        <v>130</v>
      </c>
      <c r="Y207" s="205" t="s">
        <v>110</v>
      </c>
      <c r="Z207" s="206" t="s">
        <v>131</v>
      </c>
      <c r="AA207" s="207" t="s">
        <v>1735</v>
      </c>
      <c r="AB207" s="205">
        <v>1</v>
      </c>
      <c r="AC207" s="205">
        <v>17</v>
      </c>
      <c r="AD207" s="208">
        <v>17</v>
      </c>
      <c r="AE207" s="208">
        <v>17</v>
      </c>
    </row>
    <row r="208" spans="24:31" x14ac:dyDescent="0.3">
      <c r="X208" s="205" t="s">
        <v>132</v>
      </c>
      <c r="Y208" s="205" t="s">
        <v>110</v>
      </c>
      <c r="Z208" s="206" t="s">
        <v>133</v>
      </c>
      <c r="AA208" s="207" t="s">
        <v>1735</v>
      </c>
      <c r="AB208" s="205">
        <v>1</v>
      </c>
      <c r="AC208" s="205">
        <v>17</v>
      </c>
      <c r="AD208" s="208">
        <v>15</v>
      </c>
      <c r="AE208" s="208">
        <v>15</v>
      </c>
    </row>
    <row r="209" spans="24:31" x14ac:dyDescent="0.3">
      <c r="X209" s="210" t="s">
        <v>134</v>
      </c>
      <c r="Y209" s="210" t="s">
        <v>110</v>
      </c>
      <c r="Z209" s="211" t="s">
        <v>135</v>
      </c>
      <c r="AA209" s="212" t="s">
        <v>1733</v>
      </c>
      <c r="AB209" s="210">
        <v>1</v>
      </c>
      <c r="AC209" s="210">
        <v>17</v>
      </c>
      <c r="AD209" s="213">
        <v>24</v>
      </c>
      <c r="AE209" s="213">
        <v>24</v>
      </c>
    </row>
    <row r="210" spans="24:31" x14ac:dyDescent="0.3">
      <c r="X210" s="205" t="s">
        <v>136</v>
      </c>
      <c r="Y210" s="205" t="s">
        <v>137</v>
      </c>
      <c r="Z210" s="206" t="s">
        <v>138</v>
      </c>
      <c r="AA210" s="207" t="s">
        <v>1735</v>
      </c>
      <c r="AB210" s="205">
        <v>1</v>
      </c>
      <c r="AC210" s="205">
        <v>14</v>
      </c>
      <c r="AD210" s="208">
        <v>18</v>
      </c>
      <c r="AE210" s="208">
        <v>18</v>
      </c>
    </row>
    <row r="211" spans="24:31" x14ac:dyDescent="0.3">
      <c r="X211" s="205" t="s">
        <v>139</v>
      </c>
      <c r="Y211" s="205" t="s">
        <v>140</v>
      </c>
      <c r="Z211" s="206" t="s">
        <v>141</v>
      </c>
      <c r="AA211" s="207" t="s">
        <v>142</v>
      </c>
      <c r="AB211" s="205">
        <v>1</v>
      </c>
      <c r="AC211" s="205">
        <v>20</v>
      </c>
      <c r="AD211" s="208">
        <v>26</v>
      </c>
      <c r="AE211" s="208">
        <v>26</v>
      </c>
    </row>
    <row r="212" spans="24:31" x14ac:dyDescent="0.3">
      <c r="X212" s="205" t="s">
        <v>143</v>
      </c>
      <c r="Y212" s="205" t="s">
        <v>140</v>
      </c>
      <c r="Z212" s="206" t="s">
        <v>141</v>
      </c>
      <c r="AA212" s="207" t="s">
        <v>1733</v>
      </c>
      <c r="AB212" s="205">
        <v>1</v>
      </c>
      <c r="AC212" s="205">
        <v>20</v>
      </c>
      <c r="AD212" s="208">
        <v>28</v>
      </c>
      <c r="AE212" s="208">
        <v>28</v>
      </c>
    </row>
    <row r="213" spans="24:31" x14ac:dyDescent="0.3">
      <c r="X213" s="205" t="s">
        <v>144</v>
      </c>
      <c r="Y213" s="205" t="s">
        <v>145</v>
      </c>
      <c r="Z213" s="206" t="s">
        <v>146</v>
      </c>
      <c r="AA213" s="207" t="s">
        <v>1735</v>
      </c>
      <c r="AB213" s="205">
        <v>1</v>
      </c>
      <c r="AC213" s="205">
        <v>24</v>
      </c>
      <c r="AD213" s="208">
        <v>29</v>
      </c>
      <c r="AE213" s="208">
        <v>29</v>
      </c>
    </row>
    <row r="214" spans="24:31" x14ac:dyDescent="0.3">
      <c r="X214" s="205" t="s">
        <v>147</v>
      </c>
      <c r="Y214" s="205" t="s">
        <v>107</v>
      </c>
      <c r="Z214" s="206" t="s">
        <v>148</v>
      </c>
      <c r="AA214" s="207" t="s">
        <v>1733</v>
      </c>
      <c r="AB214" s="205">
        <v>2</v>
      </c>
      <c r="AC214" s="205">
        <v>35</v>
      </c>
      <c r="AD214" s="208">
        <v>90</v>
      </c>
      <c r="AE214" s="208">
        <v>90</v>
      </c>
    </row>
    <row r="215" spans="24:31" x14ac:dyDescent="0.3">
      <c r="X215" s="205" t="s">
        <v>149</v>
      </c>
      <c r="Y215" s="205" t="s">
        <v>145</v>
      </c>
      <c r="Z215" s="206" t="s">
        <v>150</v>
      </c>
      <c r="AA215" s="207" t="s">
        <v>1735</v>
      </c>
      <c r="AB215" s="205">
        <v>2</v>
      </c>
      <c r="AC215" s="205">
        <v>24</v>
      </c>
      <c r="AD215" s="208">
        <v>55</v>
      </c>
      <c r="AE215" s="208">
        <v>55</v>
      </c>
    </row>
    <row r="216" spans="24:31" x14ac:dyDescent="0.3">
      <c r="X216" s="205" t="s">
        <v>151</v>
      </c>
      <c r="Y216" s="205" t="s">
        <v>110</v>
      </c>
      <c r="Z216" s="206" t="s">
        <v>152</v>
      </c>
      <c r="AA216" s="207" t="s">
        <v>142</v>
      </c>
      <c r="AB216" s="205">
        <v>2</v>
      </c>
      <c r="AC216" s="205">
        <v>17</v>
      </c>
      <c r="AD216" s="208">
        <v>45</v>
      </c>
      <c r="AE216" s="208">
        <v>45</v>
      </c>
    </row>
    <row r="217" spans="24:31" x14ac:dyDescent="0.3">
      <c r="X217" s="205" t="s">
        <v>153</v>
      </c>
      <c r="Y217" s="205" t="s">
        <v>110</v>
      </c>
      <c r="Z217" s="206" t="s">
        <v>154</v>
      </c>
      <c r="AA217" s="207" t="s">
        <v>1735</v>
      </c>
      <c r="AB217" s="205">
        <v>2</v>
      </c>
      <c r="AC217" s="205">
        <v>17</v>
      </c>
      <c r="AD217" s="208">
        <v>33</v>
      </c>
      <c r="AE217" s="208">
        <v>33</v>
      </c>
    </row>
    <row r="218" spans="24:31" x14ac:dyDescent="0.3">
      <c r="X218" s="205" t="s">
        <v>155</v>
      </c>
      <c r="Y218" s="205" t="s">
        <v>110</v>
      </c>
      <c r="Z218" s="206" t="s">
        <v>156</v>
      </c>
      <c r="AA218" s="207" t="s">
        <v>1735</v>
      </c>
      <c r="AB218" s="205">
        <v>2</v>
      </c>
      <c r="AC218" s="205">
        <v>17</v>
      </c>
      <c r="AD218" s="208">
        <v>31</v>
      </c>
      <c r="AE218" s="208">
        <v>31</v>
      </c>
    </row>
    <row r="219" spans="24:31" x14ac:dyDescent="0.3">
      <c r="X219" s="205" t="s">
        <v>157</v>
      </c>
      <c r="Y219" s="205" t="s">
        <v>110</v>
      </c>
      <c r="Z219" s="206" t="s">
        <v>158</v>
      </c>
      <c r="AA219" s="207" t="s">
        <v>1735</v>
      </c>
      <c r="AB219" s="205">
        <v>2</v>
      </c>
      <c r="AC219" s="205">
        <v>17</v>
      </c>
      <c r="AD219" s="208">
        <v>28</v>
      </c>
      <c r="AE219" s="208">
        <v>28</v>
      </c>
    </row>
    <row r="220" spans="24:31" x14ac:dyDescent="0.3">
      <c r="X220" s="205" t="s">
        <v>159</v>
      </c>
      <c r="Y220" s="205" t="s">
        <v>110</v>
      </c>
      <c r="Z220" s="206" t="s">
        <v>160</v>
      </c>
      <c r="AA220" s="207" t="s">
        <v>1735</v>
      </c>
      <c r="AB220" s="205">
        <v>2</v>
      </c>
      <c r="AC220" s="205">
        <v>17</v>
      </c>
      <c r="AD220" s="208">
        <v>29</v>
      </c>
      <c r="AE220" s="208">
        <v>29</v>
      </c>
    </row>
    <row r="221" spans="24:31" x14ac:dyDescent="0.3">
      <c r="X221" s="205" t="s">
        <v>161</v>
      </c>
      <c r="Y221" s="205" t="s">
        <v>110</v>
      </c>
      <c r="Z221" s="206" t="s">
        <v>162</v>
      </c>
      <c r="AA221" s="207" t="s">
        <v>1735</v>
      </c>
      <c r="AB221" s="205">
        <v>2</v>
      </c>
      <c r="AC221" s="205">
        <v>17</v>
      </c>
      <c r="AD221" s="208">
        <v>31</v>
      </c>
      <c r="AE221" s="208">
        <v>31</v>
      </c>
    </row>
    <row r="222" spans="24:31" x14ac:dyDescent="0.3">
      <c r="X222" s="205" t="s">
        <v>163</v>
      </c>
      <c r="Y222" s="205" t="s">
        <v>110</v>
      </c>
      <c r="Z222" s="206" t="s">
        <v>164</v>
      </c>
      <c r="AA222" s="207" t="s">
        <v>1735</v>
      </c>
      <c r="AB222" s="205">
        <v>2</v>
      </c>
      <c r="AC222" s="205">
        <v>17</v>
      </c>
      <c r="AD222" s="208">
        <v>34</v>
      </c>
      <c r="AE222" s="208">
        <v>34</v>
      </c>
    </row>
    <row r="223" spans="24:31" x14ac:dyDescent="0.3">
      <c r="X223" s="205" t="s">
        <v>165</v>
      </c>
      <c r="Y223" s="205" t="s">
        <v>110</v>
      </c>
      <c r="Z223" s="206" t="s">
        <v>166</v>
      </c>
      <c r="AA223" s="207" t="s">
        <v>1735</v>
      </c>
      <c r="AB223" s="205">
        <v>2</v>
      </c>
      <c r="AC223" s="205">
        <v>17</v>
      </c>
      <c r="AD223" s="208">
        <v>28</v>
      </c>
      <c r="AE223" s="208">
        <v>28</v>
      </c>
    </row>
    <row r="224" spans="24:31" x14ac:dyDescent="0.3">
      <c r="X224" s="205" t="s">
        <v>167</v>
      </c>
      <c r="Y224" s="205" t="s">
        <v>137</v>
      </c>
      <c r="Z224" s="206" t="s">
        <v>168</v>
      </c>
      <c r="AA224" s="207" t="s">
        <v>1735</v>
      </c>
      <c r="AB224" s="205">
        <v>2</v>
      </c>
      <c r="AC224" s="205">
        <v>14</v>
      </c>
      <c r="AD224" s="208">
        <v>35</v>
      </c>
      <c r="AE224" s="208">
        <v>35</v>
      </c>
    </row>
    <row r="225" spans="24:31" x14ac:dyDescent="0.3">
      <c r="X225" s="205" t="s">
        <v>169</v>
      </c>
      <c r="Y225" s="205" t="s">
        <v>140</v>
      </c>
      <c r="Z225" s="206" t="s">
        <v>170</v>
      </c>
      <c r="AA225" s="207" t="s">
        <v>142</v>
      </c>
      <c r="AB225" s="205">
        <v>2</v>
      </c>
      <c r="AC225" s="205">
        <v>20</v>
      </c>
      <c r="AD225" s="208">
        <v>51</v>
      </c>
      <c r="AE225" s="208">
        <v>51</v>
      </c>
    </row>
    <row r="226" spans="24:31" x14ac:dyDescent="0.3">
      <c r="X226" s="205" t="s">
        <v>171</v>
      </c>
      <c r="Y226" s="205" t="s">
        <v>140</v>
      </c>
      <c r="Z226" s="206" t="s">
        <v>170</v>
      </c>
      <c r="AA226" s="207" t="s">
        <v>1733</v>
      </c>
      <c r="AB226" s="205">
        <v>2</v>
      </c>
      <c r="AC226" s="205">
        <v>20</v>
      </c>
      <c r="AD226" s="208">
        <v>56</v>
      </c>
      <c r="AE226" s="208">
        <v>56</v>
      </c>
    </row>
    <row r="227" spans="24:31" x14ac:dyDescent="0.3">
      <c r="X227" s="205" t="s">
        <v>172</v>
      </c>
      <c r="Y227" s="205" t="s">
        <v>110</v>
      </c>
      <c r="Z227" s="206" t="s">
        <v>173</v>
      </c>
      <c r="AA227" s="207" t="s">
        <v>1735</v>
      </c>
      <c r="AB227" s="205">
        <v>3</v>
      </c>
      <c r="AC227" s="205">
        <v>17</v>
      </c>
      <c r="AD227" s="208">
        <v>47</v>
      </c>
      <c r="AE227" s="208">
        <v>47</v>
      </c>
    </row>
    <row r="228" spans="24:31" x14ac:dyDescent="0.3">
      <c r="X228" s="205" t="s">
        <v>174</v>
      </c>
      <c r="Y228" s="205" t="s">
        <v>110</v>
      </c>
      <c r="Z228" s="206" t="s">
        <v>175</v>
      </c>
      <c r="AA228" s="207" t="s">
        <v>1735</v>
      </c>
      <c r="AB228" s="205">
        <v>3</v>
      </c>
      <c r="AC228" s="205">
        <v>17</v>
      </c>
      <c r="AD228" s="208">
        <v>49</v>
      </c>
      <c r="AE228" s="208">
        <v>49</v>
      </c>
    </row>
    <row r="229" spans="24:31" x14ac:dyDescent="0.3">
      <c r="X229" s="205" t="s">
        <v>176</v>
      </c>
      <c r="Y229" s="205" t="s">
        <v>110</v>
      </c>
      <c r="Z229" s="206" t="s">
        <v>177</v>
      </c>
      <c r="AA229" s="207" t="s">
        <v>1735</v>
      </c>
      <c r="AB229" s="205">
        <v>3</v>
      </c>
      <c r="AC229" s="205">
        <v>17</v>
      </c>
      <c r="AD229" s="208">
        <v>43</v>
      </c>
      <c r="AE229" s="208">
        <v>43</v>
      </c>
    </row>
    <row r="230" spans="24:31" x14ac:dyDescent="0.3">
      <c r="X230" s="205" t="s">
        <v>178</v>
      </c>
      <c r="Y230" s="205" t="s">
        <v>110</v>
      </c>
      <c r="Z230" s="206" t="s">
        <v>179</v>
      </c>
      <c r="AA230" s="207" t="s">
        <v>1735</v>
      </c>
      <c r="AB230" s="205">
        <v>3</v>
      </c>
      <c r="AC230" s="205">
        <v>17</v>
      </c>
      <c r="AD230" s="208">
        <v>52</v>
      </c>
      <c r="AE230" s="208">
        <v>52</v>
      </c>
    </row>
    <row r="231" spans="24:31" x14ac:dyDescent="0.3">
      <c r="X231" s="205" t="s">
        <v>180</v>
      </c>
      <c r="Y231" s="205" t="s">
        <v>110</v>
      </c>
      <c r="Z231" s="206" t="s">
        <v>181</v>
      </c>
      <c r="AA231" s="207" t="s">
        <v>1735</v>
      </c>
      <c r="AB231" s="205">
        <v>3</v>
      </c>
      <c r="AC231" s="205">
        <v>17</v>
      </c>
      <c r="AD231" s="208">
        <v>41</v>
      </c>
      <c r="AE231" s="208">
        <v>41</v>
      </c>
    </row>
    <row r="232" spans="24:31" x14ac:dyDescent="0.3">
      <c r="X232" s="205" t="s">
        <v>182</v>
      </c>
      <c r="Y232" s="205" t="s">
        <v>140</v>
      </c>
      <c r="Z232" s="206" t="s">
        <v>183</v>
      </c>
      <c r="AA232" s="207" t="s">
        <v>142</v>
      </c>
      <c r="AB232" s="205">
        <v>3</v>
      </c>
      <c r="AC232" s="205">
        <v>20</v>
      </c>
      <c r="AD232" s="208">
        <v>77</v>
      </c>
      <c r="AE232" s="208">
        <v>77</v>
      </c>
    </row>
    <row r="233" spans="24:31" x14ac:dyDescent="0.3">
      <c r="X233" s="205" t="s">
        <v>184</v>
      </c>
      <c r="Y233" s="205" t="s">
        <v>140</v>
      </c>
      <c r="Z233" s="206" t="s">
        <v>183</v>
      </c>
      <c r="AA233" s="207" t="s">
        <v>1733</v>
      </c>
      <c r="AB233" s="205">
        <v>3</v>
      </c>
      <c r="AC233" s="205">
        <v>20</v>
      </c>
      <c r="AD233" s="208">
        <v>84</v>
      </c>
      <c r="AE233" s="208">
        <v>84</v>
      </c>
    </row>
    <row r="234" spans="24:31" x14ac:dyDescent="0.3">
      <c r="X234" s="205" t="s">
        <v>185</v>
      </c>
      <c r="Y234" s="205" t="s">
        <v>110</v>
      </c>
      <c r="Z234" s="206" t="s">
        <v>186</v>
      </c>
      <c r="AA234" s="207" t="s">
        <v>1735</v>
      </c>
      <c r="AB234" s="205">
        <v>4</v>
      </c>
      <c r="AC234" s="205">
        <v>17</v>
      </c>
      <c r="AD234" s="208">
        <v>61</v>
      </c>
      <c r="AE234" s="208">
        <v>61</v>
      </c>
    </row>
    <row r="235" spans="24:31" x14ac:dyDescent="0.3">
      <c r="X235" s="205" t="s">
        <v>187</v>
      </c>
      <c r="Y235" s="205" t="s">
        <v>110</v>
      </c>
      <c r="Z235" s="206" t="s">
        <v>188</v>
      </c>
      <c r="AA235" s="207" t="s">
        <v>1735</v>
      </c>
      <c r="AB235" s="205">
        <v>4</v>
      </c>
      <c r="AC235" s="205">
        <v>17</v>
      </c>
      <c r="AD235" s="208">
        <v>55</v>
      </c>
      <c r="AE235" s="208">
        <v>55</v>
      </c>
    </row>
    <row r="236" spans="24:31" x14ac:dyDescent="0.3">
      <c r="X236" s="205" t="s">
        <v>189</v>
      </c>
      <c r="Y236" s="205" t="s">
        <v>110</v>
      </c>
      <c r="Z236" s="206" t="s">
        <v>190</v>
      </c>
      <c r="AA236" s="207" t="s">
        <v>1735</v>
      </c>
      <c r="AB236" s="205">
        <v>4</v>
      </c>
      <c r="AC236" s="205">
        <v>17</v>
      </c>
      <c r="AD236" s="208">
        <v>68</v>
      </c>
      <c r="AE236" s="208">
        <v>68</v>
      </c>
    </row>
    <row r="237" spans="24:31" x14ac:dyDescent="0.3">
      <c r="X237" s="205" t="s">
        <v>191</v>
      </c>
      <c r="Y237" s="205" t="s">
        <v>110</v>
      </c>
      <c r="Z237" s="206" t="s">
        <v>192</v>
      </c>
      <c r="AA237" s="207" t="s">
        <v>1735</v>
      </c>
      <c r="AB237" s="205">
        <v>4</v>
      </c>
      <c r="AC237" s="205">
        <v>17</v>
      </c>
      <c r="AD237" s="208">
        <v>57</v>
      </c>
      <c r="AE237" s="208">
        <v>57</v>
      </c>
    </row>
    <row r="238" spans="24:31" x14ac:dyDescent="0.3">
      <c r="X238" s="205" t="s">
        <v>193</v>
      </c>
      <c r="Y238" s="205" t="s">
        <v>140</v>
      </c>
      <c r="Z238" s="206" t="s">
        <v>194</v>
      </c>
      <c r="AA238" s="207" t="s">
        <v>142</v>
      </c>
      <c r="AB238" s="205">
        <v>4</v>
      </c>
      <c r="AC238" s="205">
        <v>20</v>
      </c>
      <c r="AD238" s="208">
        <v>102</v>
      </c>
      <c r="AE238" s="208">
        <v>102</v>
      </c>
    </row>
    <row r="239" spans="24:31" x14ac:dyDescent="0.3">
      <c r="X239" s="205" t="s">
        <v>195</v>
      </c>
      <c r="Y239" s="205" t="s">
        <v>140</v>
      </c>
      <c r="Z239" s="206" t="s">
        <v>194</v>
      </c>
      <c r="AA239" s="207" t="s">
        <v>1733</v>
      </c>
      <c r="AB239" s="205">
        <v>4</v>
      </c>
      <c r="AC239" s="205">
        <v>20</v>
      </c>
      <c r="AD239" s="208">
        <v>112</v>
      </c>
      <c r="AE239" s="208">
        <v>112</v>
      </c>
    </row>
    <row r="240" spans="24:31" x14ac:dyDescent="0.3">
      <c r="X240" s="205" t="s">
        <v>196</v>
      </c>
      <c r="Y240" s="205" t="s">
        <v>140</v>
      </c>
      <c r="Z240" s="206" t="s">
        <v>197</v>
      </c>
      <c r="AA240" s="207" t="s">
        <v>142</v>
      </c>
      <c r="AB240" s="205">
        <v>6</v>
      </c>
      <c r="AC240" s="205">
        <v>20</v>
      </c>
      <c r="AD240" s="208">
        <v>153</v>
      </c>
      <c r="AE240" s="208">
        <v>153</v>
      </c>
    </row>
    <row r="241" spans="24:31" x14ac:dyDescent="0.3">
      <c r="X241" s="205" t="s">
        <v>198</v>
      </c>
      <c r="Y241" s="205" t="s">
        <v>140</v>
      </c>
      <c r="Z241" s="206" t="s">
        <v>197</v>
      </c>
      <c r="AA241" s="207" t="s">
        <v>1733</v>
      </c>
      <c r="AB241" s="205">
        <v>6</v>
      </c>
      <c r="AC241" s="205">
        <v>20</v>
      </c>
      <c r="AD241" s="208">
        <v>168</v>
      </c>
      <c r="AE241" s="208">
        <v>168</v>
      </c>
    </row>
    <row r="242" spans="24:31" x14ac:dyDescent="0.3">
      <c r="X242" s="205" t="s">
        <v>199</v>
      </c>
      <c r="Y242" s="205" t="s">
        <v>200</v>
      </c>
      <c r="Z242" s="206" t="s">
        <v>201</v>
      </c>
      <c r="AA242" s="207" t="s">
        <v>142</v>
      </c>
      <c r="AB242" s="205">
        <v>1</v>
      </c>
      <c r="AC242" s="205">
        <v>25</v>
      </c>
      <c r="AD242" s="208">
        <v>38</v>
      </c>
      <c r="AE242" s="208">
        <v>38</v>
      </c>
    </row>
    <row r="243" spans="24:31" x14ac:dyDescent="0.3">
      <c r="X243" s="205" t="s">
        <v>202</v>
      </c>
      <c r="Y243" s="205" t="s">
        <v>200</v>
      </c>
      <c r="Z243" s="206" t="s">
        <v>203</v>
      </c>
      <c r="AA243" s="207" t="s">
        <v>142</v>
      </c>
      <c r="AB243" s="205">
        <v>1</v>
      </c>
      <c r="AC243" s="205">
        <v>25</v>
      </c>
      <c r="AD243" s="208">
        <v>33</v>
      </c>
      <c r="AE243" s="208">
        <v>33</v>
      </c>
    </row>
    <row r="244" spans="24:31" x14ac:dyDescent="0.3">
      <c r="X244" s="205" t="s">
        <v>204</v>
      </c>
      <c r="Y244" s="205" t="s">
        <v>200</v>
      </c>
      <c r="Z244" s="206" t="s">
        <v>205</v>
      </c>
      <c r="AA244" s="207" t="s">
        <v>1735</v>
      </c>
      <c r="AB244" s="205">
        <v>1</v>
      </c>
      <c r="AC244" s="205">
        <v>25</v>
      </c>
      <c r="AD244" s="208">
        <v>26</v>
      </c>
      <c r="AE244" s="208">
        <v>26</v>
      </c>
    </row>
    <row r="245" spans="24:31" x14ac:dyDescent="0.3">
      <c r="X245" s="205" t="s">
        <v>206</v>
      </c>
      <c r="Y245" s="205" t="s">
        <v>200</v>
      </c>
      <c r="Z245" s="206" t="s">
        <v>205</v>
      </c>
      <c r="AA245" s="207" t="s">
        <v>1733</v>
      </c>
      <c r="AB245" s="205">
        <v>1</v>
      </c>
      <c r="AC245" s="205">
        <v>25</v>
      </c>
      <c r="AD245" s="208">
        <v>42</v>
      </c>
      <c r="AE245" s="208">
        <v>42</v>
      </c>
    </row>
    <row r="246" spans="24:31" x14ac:dyDescent="0.3">
      <c r="X246" s="205" t="s">
        <v>207</v>
      </c>
      <c r="Y246" s="205" t="s">
        <v>200</v>
      </c>
      <c r="Z246" s="206" t="s">
        <v>208</v>
      </c>
      <c r="AA246" s="207" t="s">
        <v>1733</v>
      </c>
      <c r="AB246" s="205">
        <v>1</v>
      </c>
      <c r="AC246" s="205">
        <v>25</v>
      </c>
      <c r="AD246" s="208">
        <v>37</v>
      </c>
      <c r="AE246" s="208">
        <v>37</v>
      </c>
    </row>
    <row r="247" spans="24:31" x14ac:dyDescent="0.3">
      <c r="X247" s="205" t="s">
        <v>209</v>
      </c>
      <c r="Y247" s="205" t="s">
        <v>210</v>
      </c>
      <c r="Z247" s="206" t="s">
        <v>211</v>
      </c>
      <c r="AA247" s="207" t="s">
        <v>1735</v>
      </c>
      <c r="AB247" s="205">
        <v>1</v>
      </c>
      <c r="AC247" s="205">
        <v>25</v>
      </c>
      <c r="AD247" s="208">
        <v>26</v>
      </c>
      <c r="AE247" s="208">
        <v>26</v>
      </c>
    </row>
    <row r="248" spans="24:31" x14ac:dyDescent="0.3">
      <c r="X248" s="205" t="s">
        <v>212</v>
      </c>
      <c r="Y248" s="205" t="s">
        <v>210</v>
      </c>
      <c r="Z248" s="206" t="s">
        <v>213</v>
      </c>
      <c r="AA248" s="207" t="s">
        <v>1735</v>
      </c>
      <c r="AB248" s="205">
        <v>1</v>
      </c>
      <c r="AC248" s="205">
        <v>25</v>
      </c>
      <c r="AD248" s="208">
        <v>23</v>
      </c>
      <c r="AE248" s="208">
        <v>23</v>
      </c>
    </row>
    <row r="249" spans="24:31" x14ac:dyDescent="0.3">
      <c r="X249" s="205" t="s">
        <v>214</v>
      </c>
      <c r="Y249" s="205" t="s">
        <v>210</v>
      </c>
      <c r="Z249" s="206" t="s">
        <v>215</v>
      </c>
      <c r="AA249" s="207" t="s">
        <v>1735</v>
      </c>
      <c r="AB249" s="205">
        <v>1</v>
      </c>
      <c r="AC249" s="205">
        <v>25</v>
      </c>
      <c r="AD249" s="208">
        <v>24</v>
      </c>
      <c r="AE249" s="208">
        <v>24</v>
      </c>
    </row>
    <row r="250" spans="24:31" x14ac:dyDescent="0.3">
      <c r="X250" s="205" t="s">
        <v>216</v>
      </c>
      <c r="Y250" s="205" t="s">
        <v>210</v>
      </c>
      <c r="Z250" s="206" t="s">
        <v>217</v>
      </c>
      <c r="AA250" s="207" t="s">
        <v>1735</v>
      </c>
      <c r="AB250" s="205">
        <v>1</v>
      </c>
      <c r="AC250" s="205">
        <v>25</v>
      </c>
      <c r="AD250" s="208">
        <v>23</v>
      </c>
      <c r="AE250" s="208">
        <v>23</v>
      </c>
    </row>
    <row r="251" spans="24:31" x14ac:dyDescent="0.3">
      <c r="X251" s="205" t="s">
        <v>218</v>
      </c>
      <c r="Y251" s="205" t="s">
        <v>210</v>
      </c>
      <c r="Z251" s="206" t="s">
        <v>219</v>
      </c>
      <c r="AA251" s="207" t="s">
        <v>1735</v>
      </c>
      <c r="AB251" s="205">
        <v>1</v>
      </c>
      <c r="AC251" s="205">
        <v>25</v>
      </c>
      <c r="AD251" s="208">
        <v>22</v>
      </c>
      <c r="AE251" s="208">
        <v>22</v>
      </c>
    </row>
    <row r="252" spans="24:31" x14ac:dyDescent="0.3">
      <c r="X252" s="205" t="s">
        <v>220</v>
      </c>
      <c r="Y252" s="205" t="s">
        <v>210</v>
      </c>
      <c r="Z252" s="206" t="s">
        <v>221</v>
      </c>
      <c r="AA252" s="207" t="s">
        <v>1735</v>
      </c>
      <c r="AB252" s="205">
        <v>1</v>
      </c>
      <c r="AC252" s="205">
        <v>25</v>
      </c>
      <c r="AD252" s="208">
        <v>22</v>
      </c>
      <c r="AE252" s="208">
        <v>22</v>
      </c>
    </row>
    <row r="253" spans="24:31" x14ac:dyDescent="0.3">
      <c r="X253" s="205" t="s">
        <v>222</v>
      </c>
      <c r="Y253" s="205" t="s">
        <v>210</v>
      </c>
      <c r="Z253" s="206" t="s">
        <v>223</v>
      </c>
      <c r="AA253" s="207" t="s">
        <v>1735</v>
      </c>
      <c r="AB253" s="205">
        <v>1</v>
      </c>
      <c r="AC253" s="205">
        <v>25</v>
      </c>
      <c r="AD253" s="208">
        <v>22</v>
      </c>
      <c r="AE253" s="208">
        <v>22</v>
      </c>
    </row>
    <row r="254" spans="24:31" x14ac:dyDescent="0.3">
      <c r="X254" s="205" t="s">
        <v>224</v>
      </c>
      <c r="Y254" s="205" t="s">
        <v>210</v>
      </c>
      <c r="Z254" s="206" t="s">
        <v>225</v>
      </c>
      <c r="AA254" s="207" t="s">
        <v>1735</v>
      </c>
      <c r="AB254" s="205">
        <v>1</v>
      </c>
      <c r="AC254" s="205">
        <v>25</v>
      </c>
      <c r="AD254" s="208">
        <v>22</v>
      </c>
      <c r="AE254" s="208">
        <v>22</v>
      </c>
    </row>
    <row r="255" spans="24:31" x14ac:dyDescent="0.3">
      <c r="X255" s="205" t="s">
        <v>226</v>
      </c>
      <c r="Y255" s="205" t="s">
        <v>210</v>
      </c>
      <c r="Z255" s="206" t="s">
        <v>227</v>
      </c>
      <c r="AA255" s="207" t="s">
        <v>1735</v>
      </c>
      <c r="AB255" s="205">
        <v>1</v>
      </c>
      <c r="AC255" s="205">
        <v>25</v>
      </c>
      <c r="AD255" s="208">
        <v>28</v>
      </c>
      <c r="AE255" s="208">
        <v>28</v>
      </c>
    </row>
    <row r="256" spans="24:31" x14ac:dyDescent="0.3">
      <c r="X256" s="205" t="s">
        <v>228</v>
      </c>
      <c r="Y256" s="205" t="s">
        <v>210</v>
      </c>
      <c r="Z256" s="206" t="s">
        <v>229</v>
      </c>
      <c r="AA256" s="207" t="s">
        <v>1735</v>
      </c>
      <c r="AB256" s="205">
        <v>1</v>
      </c>
      <c r="AC256" s="205">
        <v>25</v>
      </c>
      <c r="AD256" s="208">
        <v>27</v>
      </c>
      <c r="AE256" s="208">
        <v>27</v>
      </c>
    </row>
    <row r="257" spans="24:31" x14ac:dyDescent="0.3">
      <c r="X257" s="205" t="s">
        <v>230</v>
      </c>
      <c r="Y257" s="205" t="s">
        <v>210</v>
      </c>
      <c r="Z257" s="206" t="s">
        <v>231</v>
      </c>
      <c r="AA257" s="207" t="s">
        <v>1735</v>
      </c>
      <c r="AB257" s="205">
        <v>1</v>
      </c>
      <c r="AC257" s="205">
        <v>25</v>
      </c>
      <c r="AD257" s="208">
        <v>24</v>
      </c>
      <c r="AE257" s="208">
        <v>24</v>
      </c>
    </row>
    <row r="258" spans="24:31" x14ac:dyDescent="0.3">
      <c r="X258" s="205" t="s">
        <v>232</v>
      </c>
      <c r="Y258" s="205" t="s">
        <v>210</v>
      </c>
      <c r="Z258" s="206" t="s">
        <v>233</v>
      </c>
      <c r="AA258" s="207" t="s">
        <v>1735</v>
      </c>
      <c r="AB258" s="205">
        <v>1</v>
      </c>
      <c r="AC258" s="205">
        <v>25</v>
      </c>
      <c r="AD258" s="208">
        <v>23</v>
      </c>
      <c r="AE258" s="208">
        <v>23</v>
      </c>
    </row>
    <row r="259" spans="24:31" x14ac:dyDescent="0.3">
      <c r="X259" s="205" t="s">
        <v>234</v>
      </c>
      <c r="Y259" s="205" t="s">
        <v>210</v>
      </c>
      <c r="Z259" s="206" t="s">
        <v>235</v>
      </c>
      <c r="AA259" s="207" t="s">
        <v>1735</v>
      </c>
      <c r="AB259" s="205">
        <v>1</v>
      </c>
      <c r="AC259" s="205">
        <v>25</v>
      </c>
      <c r="AD259" s="208">
        <v>24</v>
      </c>
      <c r="AE259" s="208">
        <v>24</v>
      </c>
    </row>
    <row r="260" spans="24:31" x14ac:dyDescent="0.3">
      <c r="X260" s="205" t="s">
        <v>236</v>
      </c>
      <c r="Y260" s="205" t="s">
        <v>210</v>
      </c>
      <c r="Z260" s="206" t="s">
        <v>237</v>
      </c>
      <c r="AA260" s="207" t="s">
        <v>1735</v>
      </c>
      <c r="AB260" s="205">
        <v>1</v>
      </c>
      <c r="AC260" s="205">
        <v>25</v>
      </c>
      <c r="AD260" s="208">
        <v>22</v>
      </c>
      <c r="AE260" s="208">
        <v>22</v>
      </c>
    </row>
    <row r="261" spans="24:31" x14ac:dyDescent="0.3">
      <c r="X261" s="205" t="s">
        <v>238</v>
      </c>
      <c r="Y261" s="205" t="s">
        <v>210</v>
      </c>
      <c r="Z261" s="206" t="s">
        <v>239</v>
      </c>
      <c r="AA261" s="207" t="s">
        <v>1735</v>
      </c>
      <c r="AB261" s="205">
        <v>1</v>
      </c>
      <c r="AC261" s="205">
        <v>25</v>
      </c>
      <c r="AD261" s="208">
        <v>26</v>
      </c>
      <c r="AE261" s="208">
        <v>26</v>
      </c>
    </row>
    <row r="262" spans="24:31" x14ac:dyDescent="0.3">
      <c r="X262" s="205" t="s">
        <v>240</v>
      </c>
      <c r="Y262" s="205" t="s">
        <v>210</v>
      </c>
      <c r="Z262" s="206" t="s">
        <v>241</v>
      </c>
      <c r="AA262" s="207" t="s">
        <v>1735</v>
      </c>
      <c r="AB262" s="205">
        <v>1</v>
      </c>
      <c r="AC262" s="205">
        <v>25</v>
      </c>
      <c r="AD262" s="208">
        <v>23</v>
      </c>
      <c r="AE262" s="208">
        <v>23</v>
      </c>
    </row>
    <row r="263" spans="24:31" x14ac:dyDescent="0.3">
      <c r="X263" s="205" t="s">
        <v>242</v>
      </c>
      <c r="Y263" s="205" t="s">
        <v>243</v>
      </c>
      <c r="Z263" s="206" t="s">
        <v>244</v>
      </c>
      <c r="AA263" s="207" t="s">
        <v>142</v>
      </c>
      <c r="AB263" s="205">
        <v>1</v>
      </c>
      <c r="AC263" s="205">
        <v>30</v>
      </c>
      <c r="AD263" s="208">
        <v>37</v>
      </c>
      <c r="AE263" s="208">
        <v>37</v>
      </c>
    </row>
    <row r="264" spans="24:31" x14ac:dyDescent="0.3">
      <c r="X264" s="205" t="s">
        <v>245</v>
      </c>
      <c r="Y264" s="205" t="s">
        <v>246</v>
      </c>
      <c r="Z264" s="206" t="s">
        <v>247</v>
      </c>
      <c r="AA264" s="207" t="s">
        <v>1735</v>
      </c>
      <c r="AB264" s="205">
        <v>1</v>
      </c>
      <c r="AC264" s="205">
        <v>39</v>
      </c>
      <c r="AD264" s="208">
        <v>43</v>
      </c>
      <c r="AE264" s="208">
        <v>43</v>
      </c>
    </row>
    <row r="265" spans="24:31" x14ac:dyDescent="0.3">
      <c r="X265" s="205" t="s">
        <v>248</v>
      </c>
      <c r="Y265" s="205" t="s">
        <v>249</v>
      </c>
      <c r="Z265" s="206" t="s">
        <v>250</v>
      </c>
      <c r="AA265" s="207" t="s">
        <v>1733</v>
      </c>
      <c r="AB265" s="205">
        <v>1</v>
      </c>
      <c r="AC265" s="205">
        <v>50</v>
      </c>
      <c r="AD265" s="208">
        <v>70</v>
      </c>
      <c r="AE265" s="208">
        <v>70</v>
      </c>
    </row>
    <row r="266" spans="24:31" x14ac:dyDescent="0.3">
      <c r="X266" s="205" t="s">
        <v>251</v>
      </c>
      <c r="Y266" s="205" t="s">
        <v>243</v>
      </c>
      <c r="Z266" s="206" t="s">
        <v>252</v>
      </c>
      <c r="AA266" s="207" t="s">
        <v>1735</v>
      </c>
      <c r="AB266" s="205">
        <v>1</v>
      </c>
      <c r="AC266" s="205">
        <v>30</v>
      </c>
      <c r="AD266" s="208">
        <v>31</v>
      </c>
      <c r="AE266" s="208">
        <v>31</v>
      </c>
    </row>
    <row r="267" spans="24:31" x14ac:dyDescent="0.3">
      <c r="X267" s="205" t="s">
        <v>253</v>
      </c>
      <c r="Y267" s="205" t="s">
        <v>254</v>
      </c>
      <c r="Z267" s="206" t="s">
        <v>255</v>
      </c>
      <c r="AA267" s="207" t="s">
        <v>1735</v>
      </c>
      <c r="AB267" s="205">
        <v>1</v>
      </c>
      <c r="AC267" s="205">
        <v>21</v>
      </c>
      <c r="AD267" s="208">
        <v>27</v>
      </c>
      <c r="AE267" s="208">
        <v>27</v>
      </c>
    </row>
    <row r="268" spans="24:31" x14ac:dyDescent="0.3">
      <c r="X268" s="205" t="s">
        <v>256</v>
      </c>
      <c r="Y268" s="205" t="s">
        <v>243</v>
      </c>
      <c r="Z268" s="206" t="s">
        <v>252</v>
      </c>
      <c r="AA268" s="207" t="s">
        <v>1733</v>
      </c>
      <c r="AB268" s="205">
        <v>1</v>
      </c>
      <c r="AC268" s="205">
        <v>30</v>
      </c>
      <c r="AD268" s="208">
        <v>46</v>
      </c>
      <c r="AE268" s="208">
        <v>46</v>
      </c>
    </row>
    <row r="269" spans="24:31" x14ac:dyDescent="0.3">
      <c r="X269" s="205" t="s">
        <v>257</v>
      </c>
      <c r="Y269" s="205" t="s">
        <v>243</v>
      </c>
      <c r="Z269" s="206" t="s">
        <v>258</v>
      </c>
      <c r="AA269" s="207" t="s">
        <v>1733</v>
      </c>
      <c r="AB269" s="205">
        <v>1</v>
      </c>
      <c r="AC269" s="205">
        <v>30</v>
      </c>
      <c r="AD269" s="208">
        <v>41</v>
      </c>
      <c r="AE269" s="208">
        <v>41</v>
      </c>
    </row>
    <row r="270" spans="24:31" x14ac:dyDescent="0.3">
      <c r="X270" s="205" t="s">
        <v>259</v>
      </c>
      <c r="Y270" s="205" t="s">
        <v>200</v>
      </c>
      <c r="Z270" s="206" t="s">
        <v>260</v>
      </c>
      <c r="AA270" s="207" t="s">
        <v>142</v>
      </c>
      <c r="AB270" s="205">
        <v>2</v>
      </c>
      <c r="AC270" s="205">
        <v>25</v>
      </c>
      <c r="AD270" s="208">
        <v>66</v>
      </c>
      <c r="AE270" s="208">
        <v>66</v>
      </c>
    </row>
    <row r="271" spans="24:31" x14ac:dyDescent="0.3">
      <c r="X271" s="205" t="s">
        <v>261</v>
      </c>
      <c r="Y271" s="205" t="s">
        <v>200</v>
      </c>
      <c r="Z271" s="206" t="s">
        <v>260</v>
      </c>
      <c r="AA271" s="207" t="s">
        <v>1735</v>
      </c>
      <c r="AB271" s="205">
        <v>2</v>
      </c>
      <c r="AC271" s="205">
        <v>25</v>
      </c>
      <c r="AD271" s="208">
        <v>50</v>
      </c>
      <c r="AE271" s="208">
        <v>50</v>
      </c>
    </row>
    <row r="272" spans="24:31" x14ac:dyDescent="0.3">
      <c r="X272" s="205" t="s">
        <v>262</v>
      </c>
      <c r="Y272" s="205" t="s">
        <v>200</v>
      </c>
      <c r="Z272" s="206" t="s">
        <v>260</v>
      </c>
      <c r="AA272" s="207" t="s">
        <v>1733</v>
      </c>
      <c r="AB272" s="205">
        <v>2</v>
      </c>
      <c r="AC272" s="205">
        <v>25</v>
      </c>
      <c r="AD272" s="208">
        <v>73</v>
      </c>
      <c r="AE272" s="208">
        <v>73</v>
      </c>
    </row>
    <row r="273" spans="24:31" x14ac:dyDescent="0.3">
      <c r="X273" s="205" t="s">
        <v>263</v>
      </c>
      <c r="Y273" s="205" t="s">
        <v>210</v>
      </c>
      <c r="Z273" s="206" t="s">
        <v>264</v>
      </c>
      <c r="AA273" s="207" t="s">
        <v>1735</v>
      </c>
      <c r="AB273" s="205">
        <v>2</v>
      </c>
      <c r="AC273" s="205">
        <v>25</v>
      </c>
      <c r="AD273" s="208">
        <v>46</v>
      </c>
      <c r="AE273" s="208">
        <v>46</v>
      </c>
    </row>
    <row r="274" spans="24:31" x14ac:dyDescent="0.3">
      <c r="X274" s="210" t="s">
        <v>265</v>
      </c>
      <c r="Y274" s="210" t="s">
        <v>210</v>
      </c>
      <c r="Z274" s="211" t="s">
        <v>266</v>
      </c>
      <c r="AA274" s="212" t="s">
        <v>1735</v>
      </c>
      <c r="AB274" s="210">
        <v>2</v>
      </c>
      <c r="AC274" s="210">
        <v>25</v>
      </c>
      <c r="AD274" s="213">
        <v>44</v>
      </c>
      <c r="AE274" s="213">
        <v>44</v>
      </c>
    </row>
    <row r="275" spans="24:31" x14ac:dyDescent="0.3">
      <c r="X275" s="205" t="s">
        <v>267</v>
      </c>
      <c r="Y275" s="205" t="s">
        <v>210</v>
      </c>
      <c r="Z275" s="206" t="s">
        <v>268</v>
      </c>
      <c r="AA275" s="207" t="s">
        <v>1735</v>
      </c>
      <c r="AB275" s="205">
        <v>2</v>
      </c>
      <c r="AC275" s="205">
        <v>25</v>
      </c>
      <c r="AD275" s="208">
        <v>43</v>
      </c>
      <c r="AE275" s="208">
        <v>43</v>
      </c>
    </row>
    <row r="276" spans="24:31" x14ac:dyDescent="0.3">
      <c r="X276" s="205" t="s">
        <v>269</v>
      </c>
      <c r="Y276" s="205" t="s">
        <v>210</v>
      </c>
      <c r="Z276" s="206" t="s">
        <v>270</v>
      </c>
      <c r="AA276" s="207" t="s">
        <v>1735</v>
      </c>
      <c r="AB276" s="205">
        <v>2</v>
      </c>
      <c r="AC276" s="205">
        <v>25</v>
      </c>
      <c r="AD276" s="208">
        <v>48</v>
      </c>
      <c r="AE276" s="208">
        <v>48</v>
      </c>
    </row>
    <row r="277" spans="24:31" x14ac:dyDescent="0.3">
      <c r="X277" s="205" t="s">
        <v>271</v>
      </c>
      <c r="Y277" s="205" t="s">
        <v>210</v>
      </c>
      <c r="Z277" s="206" t="s">
        <v>272</v>
      </c>
      <c r="AA277" s="207" t="s">
        <v>1735</v>
      </c>
      <c r="AB277" s="205">
        <v>2</v>
      </c>
      <c r="AC277" s="205">
        <v>25</v>
      </c>
      <c r="AD277" s="208">
        <v>46</v>
      </c>
      <c r="AE277" s="208">
        <v>46</v>
      </c>
    </row>
    <row r="278" spans="24:31" x14ac:dyDescent="0.3">
      <c r="X278" s="205" t="s">
        <v>273</v>
      </c>
      <c r="Y278" s="205" t="s">
        <v>210</v>
      </c>
      <c r="Z278" s="206" t="s">
        <v>274</v>
      </c>
      <c r="AA278" s="207" t="s">
        <v>142</v>
      </c>
      <c r="AB278" s="205">
        <v>2</v>
      </c>
      <c r="AC278" s="205">
        <v>25</v>
      </c>
      <c r="AD278" s="208">
        <v>65</v>
      </c>
      <c r="AE278" s="208">
        <v>65</v>
      </c>
    </row>
    <row r="279" spans="24:31" x14ac:dyDescent="0.3">
      <c r="X279" s="205" t="s">
        <v>275</v>
      </c>
      <c r="Y279" s="205" t="s">
        <v>210</v>
      </c>
      <c r="Z279" s="206" t="s">
        <v>276</v>
      </c>
      <c r="AA279" s="207" t="s">
        <v>1735</v>
      </c>
      <c r="AB279" s="205">
        <v>2</v>
      </c>
      <c r="AC279" s="205">
        <v>25</v>
      </c>
      <c r="AD279" s="208">
        <v>46</v>
      </c>
      <c r="AE279" s="208">
        <v>46</v>
      </c>
    </row>
    <row r="280" spans="24:31" x14ac:dyDescent="0.3">
      <c r="X280" s="205" t="s">
        <v>277</v>
      </c>
      <c r="Y280" s="205" t="s">
        <v>210</v>
      </c>
      <c r="Z280" s="206" t="s">
        <v>278</v>
      </c>
      <c r="AA280" s="207" t="s">
        <v>1735</v>
      </c>
      <c r="AB280" s="205">
        <v>2</v>
      </c>
      <c r="AC280" s="205">
        <v>25</v>
      </c>
      <c r="AD280" s="208">
        <v>45</v>
      </c>
      <c r="AE280" s="208">
        <v>45</v>
      </c>
    </row>
    <row r="281" spans="24:31" x14ac:dyDescent="0.3">
      <c r="X281" s="205" t="s">
        <v>279</v>
      </c>
      <c r="Y281" s="205" t="s">
        <v>210</v>
      </c>
      <c r="Z281" s="206" t="s">
        <v>280</v>
      </c>
      <c r="AA281" s="207" t="s">
        <v>1735</v>
      </c>
      <c r="AB281" s="205">
        <v>2</v>
      </c>
      <c r="AC281" s="205">
        <v>25</v>
      </c>
      <c r="AD281" s="208">
        <v>50</v>
      </c>
      <c r="AE281" s="208">
        <v>50</v>
      </c>
    </row>
    <row r="282" spans="24:31" x14ac:dyDescent="0.3">
      <c r="X282" s="205" t="s">
        <v>281</v>
      </c>
      <c r="Y282" s="205" t="s">
        <v>210</v>
      </c>
      <c r="Z282" s="206" t="s">
        <v>282</v>
      </c>
      <c r="AA282" s="207" t="s">
        <v>1735</v>
      </c>
      <c r="AB282" s="205">
        <v>2</v>
      </c>
      <c r="AC282" s="205">
        <v>25</v>
      </c>
      <c r="AD282" s="208">
        <v>42</v>
      </c>
      <c r="AE282" s="208">
        <v>42</v>
      </c>
    </row>
    <row r="283" spans="24:31" x14ac:dyDescent="0.3">
      <c r="X283" s="205" t="s">
        <v>283</v>
      </c>
      <c r="Y283" s="205" t="s">
        <v>210</v>
      </c>
      <c r="Z283" s="206" t="s">
        <v>284</v>
      </c>
      <c r="AA283" s="207" t="s">
        <v>1735</v>
      </c>
      <c r="AB283" s="205">
        <v>2</v>
      </c>
      <c r="AC283" s="205">
        <v>25</v>
      </c>
      <c r="AD283" s="208">
        <v>70</v>
      </c>
      <c r="AE283" s="208">
        <v>70</v>
      </c>
    </row>
    <row r="284" spans="24:31" x14ac:dyDescent="0.3">
      <c r="X284" s="205" t="s">
        <v>285</v>
      </c>
      <c r="Y284" s="205" t="s">
        <v>243</v>
      </c>
      <c r="Z284" s="206" t="s">
        <v>286</v>
      </c>
      <c r="AA284" s="207" t="s">
        <v>142</v>
      </c>
      <c r="AB284" s="205">
        <v>2</v>
      </c>
      <c r="AC284" s="205">
        <v>30</v>
      </c>
      <c r="AD284" s="208">
        <v>74</v>
      </c>
      <c r="AE284" s="208">
        <v>74</v>
      </c>
    </row>
    <row r="285" spans="24:31" x14ac:dyDescent="0.3">
      <c r="X285" s="205" t="s">
        <v>287</v>
      </c>
      <c r="Y285" s="205" t="s">
        <v>246</v>
      </c>
      <c r="Z285" s="206" t="s">
        <v>2047</v>
      </c>
      <c r="AA285" s="207" t="s">
        <v>1735</v>
      </c>
      <c r="AB285" s="205">
        <v>2</v>
      </c>
      <c r="AC285" s="205">
        <v>39</v>
      </c>
      <c r="AD285" s="208">
        <v>85</v>
      </c>
      <c r="AE285" s="208">
        <v>85</v>
      </c>
    </row>
    <row r="286" spans="24:31" x14ac:dyDescent="0.3">
      <c r="X286" s="205" t="s">
        <v>288</v>
      </c>
      <c r="Y286" s="205" t="s">
        <v>249</v>
      </c>
      <c r="Z286" s="206" t="s">
        <v>289</v>
      </c>
      <c r="AA286" s="207" t="s">
        <v>1733</v>
      </c>
      <c r="AB286" s="205">
        <v>2</v>
      </c>
      <c r="AC286" s="205">
        <v>50</v>
      </c>
      <c r="AD286" s="208">
        <v>114</v>
      </c>
      <c r="AE286" s="208">
        <v>114</v>
      </c>
    </row>
    <row r="287" spans="24:31" x14ac:dyDescent="0.3">
      <c r="X287" s="205" t="s">
        <v>290</v>
      </c>
      <c r="Y287" s="205" t="s">
        <v>243</v>
      </c>
      <c r="Z287" s="206" t="s">
        <v>286</v>
      </c>
      <c r="AA287" s="207" t="s">
        <v>1735</v>
      </c>
      <c r="AB287" s="205">
        <v>2</v>
      </c>
      <c r="AC287" s="205">
        <v>30</v>
      </c>
      <c r="AD287" s="208">
        <v>58</v>
      </c>
      <c r="AE287" s="208">
        <v>58</v>
      </c>
    </row>
    <row r="288" spans="24:31" x14ac:dyDescent="0.3">
      <c r="X288" s="205" t="s">
        <v>291</v>
      </c>
      <c r="Y288" s="205" t="s">
        <v>254</v>
      </c>
      <c r="Z288" s="206" t="s">
        <v>255</v>
      </c>
      <c r="AA288" s="207" t="s">
        <v>1735</v>
      </c>
      <c r="AB288" s="205">
        <v>2</v>
      </c>
      <c r="AC288" s="205">
        <v>21</v>
      </c>
      <c r="AD288" s="208">
        <v>52</v>
      </c>
      <c r="AE288" s="208">
        <v>52</v>
      </c>
    </row>
    <row r="289" spans="24:31" x14ac:dyDescent="0.3">
      <c r="X289" s="205" t="s">
        <v>292</v>
      </c>
      <c r="Y289" s="205" t="s">
        <v>243</v>
      </c>
      <c r="Z289" s="206" t="s">
        <v>286</v>
      </c>
      <c r="AA289" s="207" t="s">
        <v>1733</v>
      </c>
      <c r="AB289" s="205">
        <v>2</v>
      </c>
      <c r="AC289" s="205">
        <v>30</v>
      </c>
      <c r="AD289" s="208">
        <v>81</v>
      </c>
      <c r="AE289" s="208">
        <v>81</v>
      </c>
    </row>
    <row r="290" spans="24:31" x14ac:dyDescent="0.3">
      <c r="X290" s="205" t="s">
        <v>293</v>
      </c>
      <c r="Y290" s="205" t="s">
        <v>200</v>
      </c>
      <c r="Z290" s="206" t="s">
        <v>294</v>
      </c>
      <c r="AA290" s="207" t="s">
        <v>142</v>
      </c>
      <c r="AB290" s="205">
        <v>3</v>
      </c>
      <c r="AC290" s="205">
        <v>25</v>
      </c>
      <c r="AD290" s="208">
        <v>104</v>
      </c>
      <c r="AE290" s="208">
        <v>104</v>
      </c>
    </row>
    <row r="291" spans="24:31" x14ac:dyDescent="0.3">
      <c r="X291" s="205" t="s">
        <v>295</v>
      </c>
      <c r="Y291" s="205" t="s">
        <v>200</v>
      </c>
      <c r="Z291" s="206" t="s">
        <v>294</v>
      </c>
      <c r="AA291" s="207" t="s">
        <v>1735</v>
      </c>
      <c r="AB291" s="205">
        <v>3</v>
      </c>
      <c r="AC291" s="205">
        <v>25</v>
      </c>
      <c r="AD291" s="208">
        <v>76</v>
      </c>
      <c r="AE291" s="208">
        <v>76</v>
      </c>
    </row>
    <row r="292" spans="24:31" x14ac:dyDescent="0.3">
      <c r="X292" s="205" t="s">
        <v>296</v>
      </c>
      <c r="Y292" s="205" t="s">
        <v>200</v>
      </c>
      <c r="Z292" s="206" t="s">
        <v>297</v>
      </c>
      <c r="AA292" s="207" t="s">
        <v>1733</v>
      </c>
      <c r="AB292" s="205">
        <v>3</v>
      </c>
      <c r="AC292" s="205">
        <v>25</v>
      </c>
      <c r="AD292" s="208">
        <v>115</v>
      </c>
      <c r="AE292" s="208">
        <v>115</v>
      </c>
    </row>
    <row r="293" spans="24:31" x14ac:dyDescent="0.3">
      <c r="X293" s="205" t="s">
        <v>298</v>
      </c>
      <c r="Y293" s="205" t="s">
        <v>210</v>
      </c>
      <c r="Z293" s="206" t="s">
        <v>299</v>
      </c>
      <c r="AA293" s="207" t="s">
        <v>1735</v>
      </c>
      <c r="AB293" s="205">
        <v>3</v>
      </c>
      <c r="AC293" s="205">
        <v>25</v>
      </c>
      <c r="AD293" s="208">
        <v>67</v>
      </c>
      <c r="AE293" s="208">
        <v>67</v>
      </c>
    </row>
    <row r="294" spans="24:31" x14ac:dyDescent="0.3">
      <c r="X294" s="205" t="s">
        <v>300</v>
      </c>
      <c r="Y294" s="205" t="s">
        <v>210</v>
      </c>
      <c r="Z294" s="206" t="s">
        <v>301</v>
      </c>
      <c r="AA294" s="207" t="s">
        <v>1735</v>
      </c>
      <c r="AB294" s="205">
        <v>3</v>
      </c>
      <c r="AC294" s="205">
        <v>25</v>
      </c>
      <c r="AD294" s="208">
        <v>66</v>
      </c>
      <c r="AE294" s="208">
        <v>66</v>
      </c>
    </row>
    <row r="295" spans="24:31" x14ac:dyDescent="0.3">
      <c r="X295" s="205" t="s">
        <v>302</v>
      </c>
      <c r="Y295" s="205" t="s">
        <v>210</v>
      </c>
      <c r="Z295" s="206" t="s">
        <v>303</v>
      </c>
      <c r="AA295" s="207" t="s">
        <v>1735</v>
      </c>
      <c r="AB295" s="205">
        <v>3</v>
      </c>
      <c r="AC295" s="205">
        <v>25</v>
      </c>
      <c r="AD295" s="208">
        <v>72</v>
      </c>
      <c r="AE295" s="208">
        <v>72</v>
      </c>
    </row>
    <row r="296" spans="24:31" x14ac:dyDescent="0.3">
      <c r="X296" s="205" t="s">
        <v>304</v>
      </c>
      <c r="Y296" s="205" t="s">
        <v>210</v>
      </c>
      <c r="Z296" s="206" t="s">
        <v>305</v>
      </c>
      <c r="AA296" s="207" t="s">
        <v>1735</v>
      </c>
      <c r="AB296" s="205">
        <v>3</v>
      </c>
      <c r="AC296" s="205">
        <v>25</v>
      </c>
      <c r="AD296" s="208">
        <v>62</v>
      </c>
      <c r="AE296" s="208">
        <v>62</v>
      </c>
    </row>
    <row r="297" spans="24:31" x14ac:dyDescent="0.3">
      <c r="X297" s="205" t="s">
        <v>306</v>
      </c>
      <c r="Y297" s="205" t="s">
        <v>243</v>
      </c>
      <c r="Z297" s="206" t="s">
        <v>307</v>
      </c>
      <c r="AA297" s="207" t="s">
        <v>142</v>
      </c>
      <c r="AB297" s="205">
        <v>3</v>
      </c>
      <c r="AC297" s="205">
        <v>30</v>
      </c>
      <c r="AD297" s="208">
        <v>120</v>
      </c>
      <c r="AE297" s="208">
        <v>120</v>
      </c>
    </row>
    <row r="298" spans="24:31" x14ac:dyDescent="0.3">
      <c r="X298" s="205" t="s">
        <v>308</v>
      </c>
      <c r="Y298" s="205" t="s">
        <v>243</v>
      </c>
      <c r="Z298" s="206" t="s">
        <v>309</v>
      </c>
      <c r="AA298" s="207" t="s">
        <v>1733</v>
      </c>
      <c r="AB298" s="205">
        <v>3</v>
      </c>
      <c r="AC298" s="205">
        <v>30</v>
      </c>
      <c r="AD298" s="208">
        <v>127</v>
      </c>
      <c r="AE298" s="208">
        <v>127</v>
      </c>
    </row>
    <row r="299" spans="24:31" x14ac:dyDescent="0.3">
      <c r="X299" s="205" t="s">
        <v>310</v>
      </c>
      <c r="Y299" s="205" t="s">
        <v>200</v>
      </c>
      <c r="Z299" s="206" t="s">
        <v>311</v>
      </c>
      <c r="AA299" s="207" t="s">
        <v>142</v>
      </c>
      <c r="AB299" s="205">
        <v>4</v>
      </c>
      <c r="AC299" s="205">
        <v>25</v>
      </c>
      <c r="AD299" s="208">
        <v>132</v>
      </c>
      <c r="AE299" s="208">
        <v>132</v>
      </c>
    </row>
    <row r="300" spans="24:31" x14ac:dyDescent="0.3">
      <c r="X300" s="205" t="s">
        <v>312</v>
      </c>
      <c r="Y300" s="205" t="s">
        <v>200</v>
      </c>
      <c r="Z300" s="206" t="s">
        <v>311</v>
      </c>
      <c r="AA300" s="207" t="s">
        <v>1735</v>
      </c>
      <c r="AB300" s="205">
        <v>4</v>
      </c>
      <c r="AC300" s="205">
        <v>25</v>
      </c>
      <c r="AD300" s="208">
        <v>100</v>
      </c>
      <c r="AE300" s="208">
        <v>100</v>
      </c>
    </row>
    <row r="301" spans="24:31" x14ac:dyDescent="0.3">
      <c r="X301" s="205" t="s">
        <v>313</v>
      </c>
      <c r="Y301" s="205" t="s">
        <v>210</v>
      </c>
      <c r="Z301" s="206" t="s">
        <v>314</v>
      </c>
      <c r="AA301" s="207" t="s">
        <v>1735</v>
      </c>
      <c r="AB301" s="205">
        <v>4</v>
      </c>
      <c r="AC301" s="205">
        <v>25</v>
      </c>
      <c r="AD301" s="208">
        <v>87</v>
      </c>
      <c r="AE301" s="208">
        <v>87</v>
      </c>
    </row>
    <row r="302" spans="24:31" x14ac:dyDescent="0.3">
      <c r="X302" s="205" t="s">
        <v>315</v>
      </c>
      <c r="Y302" s="205" t="s">
        <v>210</v>
      </c>
      <c r="Z302" s="206" t="s">
        <v>316</v>
      </c>
      <c r="AA302" s="207" t="s">
        <v>1735</v>
      </c>
      <c r="AB302" s="205">
        <v>4</v>
      </c>
      <c r="AC302" s="205">
        <v>25</v>
      </c>
      <c r="AD302" s="208">
        <v>86</v>
      </c>
      <c r="AE302" s="208">
        <v>86</v>
      </c>
    </row>
    <row r="303" spans="24:31" x14ac:dyDescent="0.3">
      <c r="X303" s="205" t="s">
        <v>317</v>
      </c>
      <c r="Y303" s="205" t="s">
        <v>210</v>
      </c>
      <c r="Z303" s="206" t="s">
        <v>318</v>
      </c>
      <c r="AA303" s="207" t="s">
        <v>1735</v>
      </c>
      <c r="AB303" s="205">
        <v>4</v>
      </c>
      <c r="AC303" s="205">
        <v>25</v>
      </c>
      <c r="AD303" s="208">
        <v>89</v>
      </c>
      <c r="AE303" s="208">
        <v>89</v>
      </c>
    </row>
    <row r="304" spans="24:31" x14ac:dyDescent="0.3">
      <c r="X304" s="205" t="s">
        <v>319</v>
      </c>
      <c r="Y304" s="205" t="s">
        <v>210</v>
      </c>
      <c r="Z304" s="206" t="s">
        <v>320</v>
      </c>
      <c r="AA304" s="207" t="s">
        <v>1735</v>
      </c>
      <c r="AB304" s="205">
        <v>4</v>
      </c>
      <c r="AC304" s="205">
        <v>25</v>
      </c>
      <c r="AD304" s="208">
        <v>84</v>
      </c>
      <c r="AE304" s="208">
        <v>84</v>
      </c>
    </row>
    <row r="305" spans="24:31" x14ac:dyDescent="0.3">
      <c r="X305" s="205" t="s">
        <v>321</v>
      </c>
      <c r="Y305" s="205" t="s">
        <v>243</v>
      </c>
      <c r="Z305" s="206" t="s">
        <v>322</v>
      </c>
      <c r="AA305" s="207" t="s">
        <v>142</v>
      </c>
      <c r="AB305" s="205">
        <v>4</v>
      </c>
      <c r="AC305" s="205">
        <v>30</v>
      </c>
      <c r="AD305" s="208">
        <v>148</v>
      </c>
      <c r="AE305" s="208">
        <v>148</v>
      </c>
    </row>
    <row r="306" spans="24:31" x14ac:dyDescent="0.3">
      <c r="X306" s="205" t="s">
        <v>323</v>
      </c>
      <c r="Y306" s="205" t="s">
        <v>243</v>
      </c>
      <c r="Z306" s="206" t="s">
        <v>322</v>
      </c>
      <c r="AA306" s="207" t="s">
        <v>1735</v>
      </c>
      <c r="AB306" s="205">
        <v>4</v>
      </c>
      <c r="AC306" s="205">
        <v>30</v>
      </c>
      <c r="AD306" s="208">
        <v>116</v>
      </c>
      <c r="AE306" s="208">
        <v>116</v>
      </c>
    </row>
    <row r="307" spans="24:31" x14ac:dyDescent="0.3">
      <c r="X307" s="205" t="s">
        <v>324</v>
      </c>
      <c r="Y307" s="205" t="s">
        <v>243</v>
      </c>
      <c r="Z307" s="206" t="s">
        <v>322</v>
      </c>
      <c r="AA307" s="207" t="s">
        <v>1733</v>
      </c>
      <c r="AB307" s="205">
        <v>4</v>
      </c>
      <c r="AC307" s="205">
        <v>30</v>
      </c>
      <c r="AD307" s="208">
        <v>162</v>
      </c>
      <c r="AE307" s="208">
        <v>162</v>
      </c>
    </row>
    <row r="308" spans="24:31" x14ac:dyDescent="0.3">
      <c r="X308" s="205" t="s">
        <v>325</v>
      </c>
      <c r="Y308" s="205" t="s">
        <v>200</v>
      </c>
      <c r="Z308" s="206" t="s">
        <v>326</v>
      </c>
      <c r="AA308" s="207" t="s">
        <v>142</v>
      </c>
      <c r="AB308" s="205">
        <v>6</v>
      </c>
      <c r="AC308" s="205">
        <v>25</v>
      </c>
      <c r="AD308" s="208">
        <v>198</v>
      </c>
      <c r="AE308" s="208">
        <v>198</v>
      </c>
    </row>
    <row r="309" spans="24:31" x14ac:dyDescent="0.3">
      <c r="X309" s="205" t="s">
        <v>327</v>
      </c>
      <c r="Y309" s="205" t="s">
        <v>210</v>
      </c>
      <c r="Z309" s="206" t="s">
        <v>328</v>
      </c>
      <c r="AA309" s="207" t="s">
        <v>1735</v>
      </c>
      <c r="AB309" s="205">
        <v>6</v>
      </c>
      <c r="AC309" s="205">
        <v>25</v>
      </c>
      <c r="AD309" s="208">
        <v>134</v>
      </c>
      <c r="AE309" s="208">
        <v>134</v>
      </c>
    </row>
    <row r="310" spans="24:31" x14ac:dyDescent="0.3">
      <c r="X310" s="205" t="s">
        <v>329</v>
      </c>
      <c r="Y310" s="205" t="s">
        <v>243</v>
      </c>
      <c r="Z310" s="206" t="s">
        <v>330</v>
      </c>
      <c r="AA310" s="207" t="s">
        <v>142</v>
      </c>
      <c r="AB310" s="205">
        <v>6</v>
      </c>
      <c r="AC310" s="205">
        <v>30</v>
      </c>
      <c r="AD310" s="208">
        <v>238</v>
      </c>
      <c r="AE310" s="208">
        <v>238</v>
      </c>
    </row>
    <row r="311" spans="24:31" x14ac:dyDescent="0.3">
      <c r="X311" s="205" t="s">
        <v>331</v>
      </c>
      <c r="Y311" s="205" t="s">
        <v>332</v>
      </c>
      <c r="Z311" s="206" t="s">
        <v>333</v>
      </c>
      <c r="AA311" s="207" t="s">
        <v>142</v>
      </c>
      <c r="AB311" s="205">
        <v>0</v>
      </c>
      <c r="AC311" s="205">
        <v>0</v>
      </c>
      <c r="AD311" s="208">
        <v>4</v>
      </c>
      <c r="AE311" s="208">
        <v>4</v>
      </c>
    </row>
    <row r="312" spans="24:31" x14ac:dyDescent="0.3">
      <c r="X312" s="205" t="s">
        <v>334</v>
      </c>
      <c r="Y312" s="205" t="s">
        <v>332</v>
      </c>
      <c r="Z312" s="206" t="s">
        <v>335</v>
      </c>
      <c r="AA312" s="207" t="s">
        <v>142</v>
      </c>
      <c r="AB312" s="205">
        <v>0</v>
      </c>
      <c r="AC312" s="205">
        <v>0</v>
      </c>
      <c r="AD312" s="208">
        <v>8</v>
      </c>
      <c r="AE312" s="208">
        <v>8</v>
      </c>
    </row>
    <row r="313" spans="24:31" x14ac:dyDescent="0.3">
      <c r="X313" s="205" t="s">
        <v>336</v>
      </c>
      <c r="Y313" s="205" t="s">
        <v>337</v>
      </c>
      <c r="Z313" s="206" t="s">
        <v>338</v>
      </c>
      <c r="AA313" s="207" t="s">
        <v>142</v>
      </c>
      <c r="AB313" s="205">
        <v>1</v>
      </c>
      <c r="AC313" s="205">
        <v>34</v>
      </c>
      <c r="AD313" s="208">
        <v>43</v>
      </c>
      <c r="AE313" s="208">
        <v>43</v>
      </c>
    </row>
    <row r="314" spans="24:31" x14ac:dyDescent="0.3">
      <c r="X314" s="205" t="s">
        <v>339</v>
      </c>
      <c r="Y314" s="205" t="s">
        <v>337</v>
      </c>
      <c r="Z314" s="206" t="s">
        <v>340</v>
      </c>
      <c r="AA314" s="207" t="s">
        <v>142</v>
      </c>
      <c r="AB314" s="205">
        <v>1</v>
      </c>
      <c r="AC314" s="205">
        <v>34</v>
      </c>
      <c r="AD314" s="208">
        <v>43</v>
      </c>
      <c r="AE314" s="208">
        <v>43</v>
      </c>
    </row>
    <row r="315" spans="24:31" x14ac:dyDescent="0.3">
      <c r="X315" s="205" t="s">
        <v>341</v>
      </c>
      <c r="Y315" s="205" t="s">
        <v>337</v>
      </c>
      <c r="Z315" s="206" t="s">
        <v>342</v>
      </c>
      <c r="AA315" s="207" t="s">
        <v>142</v>
      </c>
      <c r="AB315" s="205">
        <v>1</v>
      </c>
      <c r="AC315" s="205">
        <v>34</v>
      </c>
      <c r="AD315" s="208">
        <v>36</v>
      </c>
      <c r="AE315" s="208">
        <v>36</v>
      </c>
    </row>
    <row r="316" spans="24:31" x14ac:dyDescent="0.3">
      <c r="X316" s="205" t="s">
        <v>343</v>
      </c>
      <c r="Y316" s="205" t="s">
        <v>344</v>
      </c>
      <c r="Z316" s="206" t="s">
        <v>345</v>
      </c>
      <c r="AA316" s="207" t="s">
        <v>1733</v>
      </c>
      <c r="AB316" s="205">
        <v>1</v>
      </c>
      <c r="AC316" s="205">
        <v>55</v>
      </c>
      <c r="AD316" s="208">
        <v>80</v>
      </c>
      <c r="AE316" s="208">
        <v>80</v>
      </c>
    </row>
    <row r="317" spans="24:31" x14ac:dyDescent="0.3">
      <c r="X317" s="205" t="s">
        <v>346</v>
      </c>
      <c r="Y317" s="205" t="s">
        <v>347</v>
      </c>
      <c r="Z317" s="206" t="s">
        <v>348</v>
      </c>
      <c r="AA317" s="207" t="s">
        <v>1733</v>
      </c>
      <c r="AB317" s="205">
        <v>1</v>
      </c>
      <c r="AC317" s="205">
        <v>30</v>
      </c>
      <c r="AD317" s="208">
        <v>51</v>
      </c>
      <c r="AE317" s="208">
        <v>51</v>
      </c>
    </row>
    <row r="318" spans="24:31" x14ac:dyDescent="0.3">
      <c r="X318" s="205" t="s">
        <v>349</v>
      </c>
      <c r="Y318" s="205" t="s">
        <v>337</v>
      </c>
      <c r="Z318" s="206" t="s">
        <v>350</v>
      </c>
      <c r="AA318" s="207" t="s">
        <v>1735</v>
      </c>
      <c r="AB318" s="205">
        <v>1</v>
      </c>
      <c r="AC318" s="205">
        <v>34</v>
      </c>
      <c r="AD318" s="208">
        <v>32</v>
      </c>
      <c r="AE318" s="208">
        <v>32</v>
      </c>
    </row>
    <row r="319" spans="24:31" x14ac:dyDescent="0.3">
      <c r="X319" s="205" t="s">
        <v>351</v>
      </c>
      <c r="Y319" s="205" t="s">
        <v>337</v>
      </c>
      <c r="Z319" s="206" t="s">
        <v>352</v>
      </c>
      <c r="AA319" s="207" t="s">
        <v>1735</v>
      </c>
      <c r="AB319" s="205">
        <v>1</v>
      </c>
      <c r="AC319" s="205">
        <v>34</v>
      </c>
      <c r="AD319" s="208">
        <v>32</v>
      </c>
      <c r="AE319" s="208">
        <v>32</v>
      </c>
    </row>
    <row r="320" spans="24:31" x14ac:dyDescent="0.3">
      <c r="X320" s="205" t="s">
        <v>353</v>
      </c>
      <c r="Y320" s="205" t="s">
        <v>337</v>
      </c>
      <c r="Z320" s="206" t="s">
        <v>338</v>
      </c>
      <c r="AA320" s="207" t="s">
        <v>1733</v>
      </c>
      <c r="AB320" s="205">
        <v>1</v>
      </c>
      <c r="AC320" s="205">
        <v>34</v>
      </c>
      <c r="AD320" s="208">
        <v>50</v>
      </c>
      <c r="AE320" s="208">
        <v>50</v>
      </c>
    </row>
    <row r="321" spans="24:31" x14ac:dyDescent="0.3">
      <c r="X321" s="205" t="s">
        <v>354</v>
      </c>
      <c r="Y321" s="205" t="s">
        <v>355</v>
      </c>
      <c r="Z321" s="206" t="s">
        <v>356</v>
      </c>
      <c r="AA321" s="207" t="s">
        <v>1733</v>
      </c>
      <c r="AB321" s="205">
        <v>1</v>
      </c>
      <c r="AC321" s="205"/>
      <c r="AD321" s="208">
        <v>123</v>
      </c>
      <c r="AE321" s="208">
        <v>123</v>
      </c>
    </row>
    <row r="322" spans="24:31" x14ac:dyDescent="0.3">
      <c r="X322" s="205" t="s">
        <v>357</v>
      </c>
      <c r="Y322" s="205" t="s">
        <v>358</v>
      </c>
      <c r="Z322" s="206" t="s">
        <v>359</v>
      </c>
      <c r="AA322" s="205" t="s">
        <v>1735</v>
      </c>
      <c r="AB322" s="205">
        <v>1</v>
      </c>
      <c r="AC322" s="205">
        <v>25</v>
      </c>
      <c r="AD322" s="214">
        <v>25</v>
      </c>
      <c r="AE322" s="214">
        <v>25</v>
      </c>
    </row>
    <row r="323" spans="24:31" x14ac:dyDescent="0.3">
      <c r="X323" s="205" t="s">
        <v>360</v>
      </c>
      <c r="Y323" s="205" t="s">
        <v>358</v>
      </c>
      <c r="Z323" s="206" t="s">
        <v>361</v>
      </c>
      <c r="AA323" s="205" t="s">
        <v>1735</v>
      </c>
      <c r="AB323" s="205">
        <v>1</v>
      </c>
      <c r="AC323" s="205">
        <v>25</v>
      </c>
      <c r="AD323" s="214">
        <v>19</v>
      </c>
      <c r="AE323" s="214">
        <v>19</v>
      </c>
    </row>
    <row r="324" spans="24:31" x14ac:dyDescent="0.3">
      <c r="X324" s="205" t="s">
        <v>362</v>
      </c>
      <c r="Y324" s="205" t="s">
        <v>358</v>
      </c>
      <c r="Z324" s="206" t="s">
        <v>363</v>
      </c>
      <c r="AA324" s="205" t="s">
        <v>1735</v>
      </c>
      <c r="AB324" s="205">
        <v>1</v>
      </c>
      <c r="AC324" s="205">
        <v>25</v>
      </c>
      <c r="AD324" s="214">
        <v>20</v>
      </c>
      <c r="AE324" s="214">
        <v>20</v>
      </c>
    </row>
    <row r="325" spans="24:31" x14ac:dyDescent="0.3">
      <c r="X325" s="205" t="s">
        <v>364</v>
      </c>
      <c r="Y325" s="205" t="s">
        <v>365</v>
      </c>
      <c r="Z325" s="206" t="s">
        <v>366</v>
      </c>
      <c r="AA325" s="207" t="s">
        <v>1735</v>
      </c>
      <c r="AB325" s="205">
        <v>1</v>
      </c>
      <c r="AC325" s="205">
        <v>32</v>
      </c>
      <c r="AD325" s="208">
        <v>31</v>
      </c>
      <c r="AE325" s="208">
        <v>31</v>
      </c>
    </row>
    <row r="326" spans="24:31" x14ac:dyDescent="0.3">
      <c r="X326" s="205" t="s">
        <v>367</v>
      </c>
      <c r="Y326" s="205" t="s">
        <v>368</v>
      </c>
      <c r="Z326" s="206" t="s">
        <v>369</v>
      </c>
      <c r="AA326" s="207" t="s">
        <v>1735</v>
      </c>
      <c r="AB326" s="205">
        <v>1</v>
      </c>
      <c r="AC326" s="205">
        <v>30</v>
      </c>
      <c r="AD326" s="208">
        <v>28</v>
      </c>
      <c r="AE326" s="208">
        <v>28</v>
      </c>
    </row>
    <row r="327" spans="24:31" x14ac:dyDescent="0.3">
      <c r="X327" s="205" t="s">
        <v>370</v>
      </c>
      <c r="Y327" s="205" t="s">
        <v>368</v>
      </c>
      <c r="Z327" s="206" t="s">
        <v>371</v>
      </c>
      <c r="AA327" s="207" t="s">
        <v>1735</v>
      </c>
      <c r="AB327" s="205">
        <v>1</v>
      </c>
      <c r="AC327" s="205">
        <v>30</v>
      </c>
      <c r="AD327" s="208">
        <v>27</v>
      </c>
      <c r="AE327" s="208">
        <v>27</v>
      </c>
    </row>
    <row r="328" spans="24:31" x14ac:dyDescent="0.3">
      <c r="X328" s="205" t="s">
        <v>372</v>
      </c>
      <c r="Y328" s="205" t="s">
        <v>368</v>
      </c>
      <c r="Z328" s="206" t="s">
        <v>373</v>
      </c>
      <c r="AA328" s="207" t="s">
        <v>1735</v>
      </c>
      <c r="AB328" s="205">
        <v>1</v>
      </c>
      <c r="AC328" s="205">
        <v>30</v>
      </c>
      <c r="AD328" s="208">
        <v>27</v>
      </c>
      <c r="AE328" s="208">
        <v>27</v>
      </c>
    </row>
    <row r="329" spans="24:31" x14ac:dyDescent="0.3">
      <c r="X329" s="205" t="s">
        <v>374</v>
      </c>
      <c r="Y329" s="205" t="s">
        <v>368</v>
      </c>
      <c r="Z329" s="206" t="s">
        <v>375</v>
      </c>
      <c r="AA329" s="207" t="s">
        <v>1735</v>
      </c>
      <c r="AB329" s="205">
        <v>1</v>
      </c>
      <c r="AC329" s="205">
        <v>30</v>
      </c>
      <c r="AD329" s="208">
        <v>26</v>
      </c>
      <c r="AE329" s="208">
        <v>26</v>
      </c>
    </row>
    <row r="330" spans="24:31" x14ac:dyDescent="0.3">
      <c r="X330" s="205" t="s">
        <v>376</v>
      </c>
      <c r="Y330" s="205" t="s">
        <v>368</v>
      </c>
      <c r="Z330" s="206" t="s">
        <v>377</v>
      </c>
      <c r="AA330" s="207" t="s">
        <v>1735</v>
      </c>
      <c r="AB330" s="205">
        <v>1</v>
      </c>
      <c r="AC330" s="205">
        <v>30</v>
      </c>
      <c r="AD330" s="208">
        <v>25</v>
      </c>
      <c r="AE330" s="208">
        <v>25</v>
      </c>
    </row>
    <row r="331" spans="24:31" x14ac:dyDescent="0.3">
      <c r="X331" s="205" t="s">
        <v>378</v>
      </c>
      <c r="Y331" s="205" t="s">
        <v>368</v>
      </c>
      <c r="Z331" s="206" t="s">
        <v>379</v>
      </c>
      <c r="AA331" s="207" t="s">
        <v>1735</v>
      </c>
      <c r="AB331" s="205">
        <v>1</v>
      </c>
      <c r="AC331" s="205">
        <v>30</v>
      </c>
      <c r="AD331" s="208">
        <v>24</v>
      </c>
      <c r="AE331" s="208">
        <v>24</v>
      </c>
    </row>
    <row r="332" spans="24:31" x14ac:dyDescent="0.3">
      <c r="X332" s="205" t="s">
        <v>380</v>
      </c>
      <c r="Y332" s="205" t="s">
        <v>368</v>
      </c>
      <c r="Z332" s="206" t="s">
        <v>381</v>
      </c>
      <c r="AA332" s="207" t="s">
        <v>1735</v>
      </c>
      <c r="AB332" s="205">
        <v>1</v>
      </c>
      <c r="AC332" s="205">
        <v>30</v>
      </c>
      <c r="AD332" s="208">
        <v>24</v>
      </c>
      <c r="AE332" s="208">
        <v>24</v>
      </c>
    </row>
    <row r="333" spans="24:31" x14ac:dyDescent="0.3">
      <c r="X333" s="210" t="s">
        <v>382</v>
      </c>
      <c r="Y333" s="205" t="s">
        <v>368</v>
      </c>
      <c r="Z333" s="211" t="s">
        <v>383</v>
      </c>
      <c r="AA333" s="212" t="s">
        <v>1735</v>
      </c>
      <c r="AB333" s="210">
        <v>1</v>
      </c>
      <c r="AC333" s="210">
        <v>30</v>
      </c>
      <c r="AD333" s="213">
        <v>23</v>
      </c>
      <c r="AE333" s="213">
        <v>23</v>
      </c>
    </row>
    <row r="334" spans="24:31" x14ac:dyDescent="0.3">
      <c r="X334" s="205" t="s">
        <v>384</v>
      </c>
      <c r="Y334" s="205" t="s">
        <v>368</v>
      </c>
      <c r="Z334" s="206" t="s">
        <v>385</v>
      </c>
      <c r="AA334" s="207" t="s">
        <v>1735</v>
      </c>
      <c r="AB334" s="205">
        <v>1</v>
      </c>
      <c r="AC334" s="205">
        <v>30</v>
      </c>
      <c r="AD334" s="208">
        <v>37</v>
      </c>
      <c r="AE334" s="208">
        <v>37</v>
      </c>
    </row>
    <row r="335" spans="24:31" x14ac:dyDescent="0.3">
      <c r="X335" s="205" t="s">
        <v>386</v>
      </c>
      <c r="Y335" s="205" t="s">
        <v>368</v>
      </c>
      <c r="Z335" s="206" t="s">
        <v>387</v>
      </c>
      <c r="AA335" s="207" t="s">
        <v>1735</v>
      </c>
      <c r="AB335" s="205">
        <v>1</v>
      </c>
      <c r="AC335" s="205">
        <v>30</v>
      </c>
      <c r="AD335" s="208">
        <v>36</v>
      </c>
      <c r="AE335" s="208">
        <v>36</v>
      </c>
    </row>
    <row r="336" spans="24:31" x14ac:dyDescent="0.3">
      <c r="X336" s="205" t="s">
        <v>388</v>
      </c>
      <c r="Y336" s="205" t="s">
        <v>368</v>
      </c>
      <c r="Z336" s="206" t="s">
        <v>389</v>
      </c>
      <c r="AA336" s="207" t="s">
        <v>1735</v>
      </c>
      <c r="AB336" s="205">
        <v>1</v>
      </c>
      <c r="AC336" s="205">
        <v>30</v>
      </c>
      <c r="AD336" s="208">
        <v>36</v>
      </c>
      <c r="AE336" s="208">
        <v>36</v>
      </c>
    </row>
    <row r="337" spans="24:31" x14ac:dyDescent="0.3">
      <c r="X337" s="205" t="s">
        <v>390</v>
      </c>
      <c r="Y337" s="205" t="s">
        <v>391</v>
      </c>
      <c r="Z337" s="206" t="s">
        <v>369</v>
      </c>
      <c r="AA337" s="207" t="s">
        <v>1735</v>
      </c>
      <c r="AB337" s="205">
        <v>1</v>
      </c>
      <c r="AC337" s="205">
        <v>28</v>
      </c>
      <c r="AD337" s="208">
        <v>26</v>
      </c>
      <c r="AE337" s="208">
        <v>26</v>
      </c>
    </row>
    <row r="338" spans="24:31" x14ac:dyDescent="0.3">
      <c r="X338" s="205" t="s">
        <v>392</v>
      </c>
      <c r="Y338" s="205" t="s">
        <v>391</v>
      </c>
      <c r="Z338" s="206" t="s">
        <v>371</v>
      </c>
      <c r="AA338" s="207" t="s">
        <v>1735</v>
      </c>
      <c r="AB338" s="205">
        <v>1</v>
      </c>
      <c r="AC338" s="205">
        <v>28</v>
      </c>
      <c r="AD338" s="208">
        <v>25</v>
      </c>
      <c r="AE338" s="208">
        <v>25</v>
      </c>
    </row>
    <row r="339" spans="24:31" x14ac:dyDescent="0.3">
      <c r="X339" s="205" t="s">
        <v>393</v>
      </c>
      <c r="Y339" s="205" t="s">
        <v>391</v>
      </c>
      <c r="Z339" s="206" t="s">
        <v>373</v>
      </c>
      <c r="AA339" s="207" t="s">
        <v>1735</v>
      </c>
      <c r="AB339" s="205">
        <v>1</v>
      </c>
      <c r="AC339" s="205">
        <v>28</v>
      </c>
      <c r="AD339" s="208">
        <v>25</v>
      </c>
      <c r="AE339" s="208">
        <v>25</v>
      </c>
    </row>
    <row r="340" spans="24:31" x14ac:dyDescent="0.3">
      <c r="X340" s="205" t="s">
        <v>394</v>
      </c>
      <c r="Y340" s="205" t="s">
        <v>391</v>
      </c>
      <c r="Z340" s="206" t="s">
        <v>375</v>
      </c>
      <c r="AA340" s="207" t="s">
        <v>1735</v>
      </c>
      <c r="AB340" s="205">
        <v>1</v>
      </c>
      <c r="AC340" s="205">
        <v>28</v>
      </c>
      <c r="AD340" s="208">
        <v>24</v>
      </c>
      <c r="AE340" s="208">
        <v>24</v>
      </c>
    </row>
    <row r="341" spans="24:31" x14ac:dyDescent="0.3">
      <c r="X341" s="205" t="s">
        <v>395</v>
      </c>
      <c r="Y341" s="205" t="s">
        <v>391</v>
      </c>
      <c r="Z341" s="206" t="s">
        <v>377</v>
      </c>
      <c r="AA341" s="207" t="s">
        <v>1735</v>
      </c>
      <c r="AB341" s="205">
        <v>1</v>
      </c>
      <c r="AC341" s="205">
        <v>28</v>
      </c>
      <c r="AD341" s="208">
        <v>23</v>
      </c>
      <c r="AE341" s="208">
        <v>23</v>
      </c>
    </row>
    <row r="342" spans="24:31" x14ac:dyDescent="0.3">
      <c r="X342" s="205" t="s">
        <v>396</v>
      </c>
      <c r="Y342" s="205" t="s">
        <v>391</v>
      </c>
      <c r="Z342" s="206" t="s">
        <v>379</v>
      </c>
      <c r="AA342" s="207" t="s">
        <v>1735</v>
      </c>
      <c r="AB342" s="205">
        <v>1</v>
      </c>
      <c r="AC342" s="205">
        <v>28</v>
      </c>
      <c r="AD342" s="208">
        <v>22</v>
      </c>
      <c r="AE342" s="208">
        <v>22</v>
      </c>
    </row>
    <row r="343" spans="24:31" x14ac:dyDescent="0.3">
      <c r="X343" s="205" t="s">
        <v>397</v>
      </c>
      <c r="Y343" s="205" t="s">
        <v>391</v>
      </c>
      <c r="Z343" s="206" t="s">
        <v>381</v>
      </c>
      <c r="AA343" s="207" t="s">
        <v>1735</v>
      </c>
      <c r="AB343" s="205">
        <v>1</v>
      </c>
      <c r="AC343" s="205">
        <v>28</v>
      </c>
      <c r="AD343" s="208">
        <v>22</v>
      </c>
      <c r="AE343" s="208">
        <v>22</v>
      </c>
    </row>
    <row r="344" spans="24:31" x14ac:dyDescent="0.3">
      <c r="X344" s="210" t="s">
        <v>398</v>
      </c>
      <c r="Y344" s="205" t="s">
        <v>391</v>
      </c>
      <c r="Z344" s="211" t="s">
        <v>383</v>
      </c>
      <c r="AA344" s="212" t="s">
        <v>1735</v>
      </c>
      <c r="AB344" s="210">
        <v>1</v>
      </c>
      <c r="AC344" s="210">
        <v>28</v>
      </c>
      <c r="AD344" s="213">
        <v>21</v>
      </c>
      <c r="AE344" s="213">
        <v>21</v>
      </c>
    </row>
    <row r="345" spans="24:31" x14ac:dyDescent="0.3">
      <c r="X345" s="205" t="s">
        <v>399</v>
      </c>
      <c r="Y345" s="205" t="s">
        <v>391</v>
      </c>
      <c r="Z345" s="206" t="s">
        <v>385</v>
      </c>
      <c r="AA345" s="207" t="s">
        <v>1735</v>
      </c>
      <c r="AB345" s="205">
        <v>1</v>
      </c>
      <c r="AC345" s="205">
        <v>28</v>
      </c>
      <c r="AD345" s="208">
        <v>33</v>
      </c>
      <c r="AE345" s="208">
        <v>33</v>
      </c>
    </row>
    <row r="346" spans="24:31" x14ac:dyDescent="0.3">
      <c r="X346" s="205" t="s">
        <v>400</v>
      </c>
      <c r="Y346" s="205" t="s">
        <v>391</v>
      </c>
      <c r="Z346" s="206" t="s">
        <v>387</v>
      </c>
      <c r="AA346" s="207" t="s">
        <v>1735</v>
      </c>
      <c r="AB346" s="205">
        <v>1</v>
      </c>
      <c r="AC346" s="205">
        <v>28</v>
      </c>
      <c r="AD346" s="208">
        <v>32</v>
      </c>
      <c r="AE346" s="208">
        <v>32</v>
      </c>
    </row>
    <row r="347" spans="24:31" x14ac:dyDescent="0.3">
      <c r="X347" s="205" t="s">
        <v>401</v>
      </c>
      <c r="Y347" s="205" t="s">
        <v>391</v>
      </c>
      <c r="Z347" s="206" t="s">
        <v>389</v>
      </c>
      <c r="AA347" s="207" t="s">
        <v>1735</v>
      </c>
      <c r="AB347" s="205">
        <v>1</v>
      </c>
      <c r="AC347" s="205">
        <v>28</v>
      </c>
      <c r="AD347" s="208">
        <v>32</v>
      </c>
      <c r="AE347" s="208">
        <v>32</v>
      </c>
    </row>
    <row r="348" spans="24:31" x14ac:dyDescent="0.3">
      <c r="X348" s="205" t="s">
        <v>402</v>
      </c>
      <c r="Y348" s="205" t="s">
        <v>365</v>
      </c>
      <c r="Z348" s="206" t="s">
        <v>403</v>
      </c>
      <c r="AA348" s="207" t="s">
        <v>1735</v>
      </c>
      <c r="AB348" s="205">
        <v>1</v>
      </c>
      <c r="AC348" s="205">
        <v>32</v>
      </c>
      <c r="AD348" s="208">
        <v>30</v>
      </c>
      <c r="AE348" s="208">
        <v>30</v>
      </c>
    </row>
    <row r="349" spans="24:31" x14ac:dyDescent="0.3">
      <c r="X349" s="205" t="s">
        <v>404</v>
      </c>
      <c r="Y349" s="205" t="s">
        <v>365</v>
      </c>
      <c r="Z349" s="206" t="s">
        <v>405</v>
      </c>
      <c r="AA349" s="207" t="s">
        <v>1735</v>
      </c>
      <c r="AB349" s="205">
        <v>1</v>
      </c>
      <c r="AC349" s="205">
        <v>32</v>
      </c>
      <c r="AD349" s="208">
        <v>33</v>
      </c>
      <c r="AE349" s="208">
        <v>33</v>
      </c>
    </row>
    <row r="350" spans="24:31" x14ac:dyDescent="0.3">
      <c r="X350" s="205" t="s">
        <v>406</v>
      </c>
      <c r="Y350" s="205" t="s">
        <v>365</v>
      </c>
      <c r="Z350" s="206" t="s">
        <v>407</v>
      </c>
      <c r="AA350" s="207" t="s">
        <v>1735</v>
      </c>
      <c r="AB350" s="205">
        <v>1</v>
      </c>
      <c r="AC350" s="205">
        <v>32</v>
      </c>
      <c r="AD350" s="208">
        <v>26</v>
      </c>
      <c r="AE350" s="208">
        <v>26</v>
      </c>
    </row>
    <row r="351" spans="24:31" x14ac:dyDescent="0.3">
      <c r="X351" s="205" t="s">
        <v>408</v>
      </c>
      <c r="Y351" s="205" t="s">
        <v>365</v>
      </c>
      <c r="Z351" s="206" t="s">
        <v>409</v>
      </c>
      <c r="AA351" s="207" t="s">
        <v>1735</v>
      </c>
      <c r="AB351" s="205">
        <v>1</v>
      </c>
      <c r="AC351" s="205">
        <v>32</v>
      </c>
      <c r="AD351" s="208">
        <v>30</v>
      </c>
      <c r="AE351" s="208">
        <v>30</v>
      </c>
    </row>
    <row r="352" spans="24:31" x14ac:dyDescent="0.3">
      <c r="X352" s="205" t="s">
        <v>410</v>
      </c>
      <c r="Y352" s="205" t="s">
        <v>365</v>
      </c>
      <c r="Z352" s="206" t="s">
        <v>411</v>
      </c>
      <c r="AA352" s="207" t="s">
        <v>1735</v>
      </c>
      <c r="AB352" s="205">
        <v>1</v>
      </c>
      <c r="AC352" s="205">
        <v>32</v>
      </c>
      <c r="AD352" s="208">
        <v>31</v>
      </c>
      <c r="AE352" s="208">
        <v>31</v>
      </c>
    </row>
    <row r="353" spans="24:31" x14ac:dyDescent="0.3">
      <c r="X353" s="205" t="s">
        <v>412</v>
      </c>
      <c r="Y353" s="205" t="s">
        <v>365</v>
      </c>
      <c r="Z353" s="206" t="s">
        <v>413</v>
      </c>
      <c r="AA353" s="207" t="s">
        <v>1735</v>
      </c>
      <c r="AB353" s="205">
        <v>1</v>
      </c>
      <c r="AC353" s="205">
        <v>32</v>
      </c>
      <c r="AD353" s="208">
        <v>26</v>
      </c>
      <c r="AE353" s="208">
        <v>26</v>
      </c>
    </row>
    <row r="354" spans="24:31" x14ac:dyDescent="0.3">
      <c r="X354" s="205" t="s">
        <v>414</v>
      </c>
      <c r="Y354" s="205" t="s">
        <v>365</v>
      </c>
      <c r="Z354" s="206" t="s">
        <v>415</v>
      </c>
      <c r="AA354" s="207" t="s">
        <v>1735</v>
      </c>
      <c r="AB354" s="205">
        <v>1</v>
      </c>
      <c r="AC354" s="205">
        <v>32</v>
      </c>
      <c r="AD354" s="208">
        <v>28</v>
      </c>
      <c r="AE354" s="208">
        <v>28</v>
      </c>
    </row>
    <row r="355" spans="24:31" x14ac:dyDescent="0.3">
      <c r="X355" s="210" t="s">
        <v>416</v>
      </c>
      <c r="Y355" s="210" t="s">
        <v>365</v>
      </c>
      <c r="Z355" s="211" t="s">
        <v>417</v>
      </c>
      <c r="AA355" s="212" t="s">
        <v>1735</v>
      </c>
      <c r="AB355" s="210">
        <v>1</v>
      </c>
      <c r="AC355" s="210">
        <v>32</v>
      </c>
      <c r="AD355" s="213">
        <v>26</v>
      </c>
      <c r="AE355" s="213">
        <v>26</v>
      </c>
    </row>
    <row r="356" spans="24:31" x14ac:dyDescent="0.3">
      <c r="X356" s="205" t="s">
        <v>418</v>
      </c>
      <c r="Y356" s="205" t="s">
        <v>365</v>
      </c>
      <c r="Z356" s="206" t="s">
        <v>419</v>
      </c>
      <c r="AA356" s="207" t="s">
        <v>1735</v>
      </c>
      <c r="AB356" s="205">
        <v>1</v>
      </c>
      <c r="AC356" s="205">
        <v>32</v>
      </c>
      <c r="AD356" s="208">
        <v>36</v>
      </c>
      <c r="AE356" s="208">
        <v>36</v>
      </c>
    </row>
    <row r="357" spans="24:31" x14ac:dyDescent="0.3">
      <c r="X357" s="205" t="s">
        <v>420</v>
      </c>
      <c r="Y357" s="205" t="s">
        <v>365</v>
      </c>
      <c r="Z357" s="206" t="s">
        <v>421</v>
      </c>
      <c r="AA357" s="207" t="s">
        <v>142</v>
      </c>
      <c r="AB357" s="205">
        <v>1</v>
      </c>
      <c r="AC357" s="205">
        <v>32</v>
      </c>
      <c r="AD357" s="208">
        <v>35</v>
      </c>
      <c r="AE357" s="208">
        <v>35</v>
      </c>
    </row>
    <row r="358" spans="24:31" x14ac:dyDescent="0.3">
      <c r="X358" s="205" t="s">
        <v>422</v>
      </c>
      <c r="Y358" s="205" t="s">
        <v>365</v>
      </c>
      <c r="Z358" s="206" t="s">
        <v>423</v>
      </c>
      <c r="AA358" s="207" t="s">
        <v>1735</v>
      </c>
      <c r="AB358" s="205">
        <v>1</v>
      </c>
      <c r="AC358" s="205">
        <v>32</v>
      </c>
      <c r="AD358" s="208">
        <v>32</v>
      </c>
      <c r="AE358" s="208">
        <v>32</v>
      </c>
    </row>
    <row r="359" spans="24:31" x14ac:dyDescent="0.3">
      <c r="X359" s="205" t="s">
        <v>424</v>
      </c>
      <c r="Y359" s="205" t="s">
        <v>365</v>
      </c>
      <c r="Z359" s="206" t="s">
        <v>425</v>
      </c>
      <c r="AA359" s="207" t="s">
        <v>1735</v>
      </c>
      <c r="AB359" s="205">
        <v>1</v>
      </c>
      <c r="AC359" s="205">
        <v>32</v>
      </c>
      <c r="AD359" s="208">
        <v>30</v>
      </c>
      <c r="AE359" s="208">
        <v>30</v>
      </c>
    </row>
    <row r="360" spans="24:31" x14ac:dyDescent="0.3">
      <c r="X360" s="205" t="s">
        <v>426</v>
      </c>
      <c r="Y360" s="205" t="s">
        <v>365</v>
      </c>
      <c r="Z360" s="206" t="s">
        <v>427</v>
      </c>
      <c r="AA360" s="207" t="s">
        <v>1735</v>
      </c>
      <c r="AB360" s="205">
        <v>1</v>
      </c>
      <c r="AC360" s="205">
        <v>32</v>
      </c>
      <c r="AD360" s="208">
        <v>39</v>
      </c>
      <c r="AE360" s="208">
        <v>39</v>
      </c>
    </row>
    <row r="361" spans="24:31" x14ac:dyDescent="0.3">
      <c r="X361" s="205" t="s">
        <v>428</v>
      </c>
      <c r="Y361" s="205" t="s">
        <v>365</v>
      </c>
      <c r="Z361" s="206" t="s">
        <v>429</v>
      </c>
      <c r="AA361" s="207" t="s">
        <v>1735</v>
      </c>
      <c r="AB361" s="205">
        <v>1</v>
      </c>
      <c r="AC361" s="205">
        <v>32</v>
      </c>
      <c r="AD361" s="208">
        <v>27</v>
      </c>
      <c r="AE361" s="208">
        <v>27</v>
      </c>
    </row>
    <row r="362" spans="24:31" x14ac:dyDescent="0.3">
      <c r="X362" s="205" t="s">
        <v>430</v>
      </c>
      <c r="Y362" s="205" t="s">
        <v>365</v>
      </c>
      <c r="Z362" s="206" t="s">
        <v>431</v>
      </c>
      <c r="AA362" s="207" t="s">
        <v>1735</v>
      </c>
      <c r="AB362" s="205">
        <v>1</v>
      </c>
      <c r="AC362" s="205">
        <v>32</v>
      </c>
      <c r="AD362" s="208">
        <v>31</v>
      </c>
      <c r="AE362" s="208">
        <v>31</v>
      </c>
    </row>
    <row r="363" spans="24:31" x14ac:dyDescent="0.3">
      <c r="X363" s="205" t="s">
        <v>432</v>
      </c>
      <c r="Y363" s="205" t="s">
        <v>365</v>
      </c>
      <c r="Z363" s="206" t="s">
        <v>433</v>
      </c>
      <c r="AA363" s="207" t="s">
        <v>1735</v>
      </c>
      <c r="AB363" s="205">
        <v>1</v>
      </c>
      <c r="AC363" s="205">
        <v>32</v>
      </c>
      <c r="AD363" s="208">
        <v>33</v>
      </c>
      <c r="AE363" s="208">
        <v>33</v>
      </c>
    </row>
    <row r="364" spans="24:31" x14ac:dyDescent="0.3">
      <c r="X364" s="205" t="s">
        <v>434</v>
      </c>
      <c r="Y364" s="205" t="s">
        <v>365</v>
      </c>
      <c r="Z364" s="206" t="s">
        <v>435</v>
      </c>
      <c r="AA364" s="207" t="s">
        <v>1735</v>
      </c>
      <c r="AB364" s="205">
        <v>1</v>
      </c>
      <c r="AC364" s="205">
        <v>32</v>
      </c>
      <c r="AD364" s="208">
        <v>25</v>
      </c>
      <c r="AE364" s="208">
        <v>25</v>
      </c>
    </row>
    <row r="365" spans="24:31" x14ac:dyDescent="0.3">
      <c r="X365" s="205" t="s">
        <v>436</v>
      </c>
      <c r="Y365" s="205" t="s">
        <v>365</v>
      </c>
      <c r="Z365" s="206" t="s">
        <v>437</v>
      </c>
      <c r="AA365" s="207" t="s">
        <v>1735</v>
      </c>
      <c r="AB365" s="205">
        <v>1</v>
      </c>
      <c r="AC365" s="205">
        <v>32</v>
      </c>
      <c r="AD365" s="208">
        <v>30</v>
      </c>
      <c r="AE365" s="208">
        <v>30</v>
      </c>
    </row>
    <row r="366" spans="24:31" x14ac:dyDescent="0.3">
      <c r="X366" s="205" t="s">
        <v>438</v>
      </c>
      <c r="Y366" s="205" t="s">
        <v>365</v>
      </c>
      <c r="Z366" s="206" t="s">
        <v>439</v>
      </c>
      <c r="AA366" s="207" t="s">
        <v>1735</v>
      </c>
      <c r="AB366" s="205">
        <v>1</v>
      </c>
      <c r="AC366" s="205">
        <v>32</v>
      </c>
      <c r="AD366" s="208">
        <v>26</v>
      </c>
      <c r="AE366" s="208">
        <v>26</v>
      </c>
    </row>
    <row r="367" spans="24:31" x14ac:dyDescent="0.3">
      <c r="X367" s="205" t="s">
        <v>440</v>
      </c>
      <c r="Y367" s="205" t="s">
        <v>365</v>
      </c>
      <c r="Z367" s="206" t="s">
        <v>441</v>
      </c>
      <c r="AA367" s="207" t="s">
        <v>1735</v>
      </c>
      <c r="AB367" s="205">
        <v>1</v>
      </c>
      <c r="AC367" s="205">
        <v>32</v>
      </c>
      <c r="AD367" s="208">
        <v>39</v>
      </c>
      <c r="AE367" s="208">
        <v>39</v>
      </c>
    </row>
    <row r="368" spans="24:31" x14ac:dyDescent="0.3">
      <c r="X368" s="205" t="s">
        <v>442</v>
      </c>
      <c r="Y368" s="205" t="s">
        <v>365</v>
      </c>
      <c r="Z368" s="206" t="s">
        <v>443</v>
      </c>
      <c r="AA368" s="207" t="s">
        <v>1735</v>
      </c>
      <c r="AB368" s="205">
        <v>1</v>
      </c>
      <c r="AC368" s="205">
        <v>32</v>
      </c>
      <c r="AD368" s="208">
        <v>27</v>
      </c>
      <c r="AE368" s="208">
        <v>27</v>
      </c>
    </row>
    <row r="369" spans="24:31" x14ac:dyDescent="0.3">
      <c r="X369" s="205" t="s">
        <v>444</v>
      </c>
      <c r="Y369" s="205" t="s">
        <v>445</v>
      </c>
      <c r="Z369" s="206" t="s">
        <v>446</v>
      </c>
      <c r="AA369" s="207" t="s">
        <v>142</v>
      </c>
      <c r="AB369" s="205">
        <v>1</v>
      </c>
      <c r="AC369" s="205">
        <v>40</v>
      </c>
      <c r="AD369" s="208">
        <v>50</v>
      </c>
      <c r="AE369" s="208">
        <v>50</v>
      </c>
    </row>
    <row r="370" spans="24:31" x14ac:dyDescent="0.3">
      <c r="X370" s="205" t="s">
        <v>447</v>
      </c>
      <c r="Y370" s="205" t="s">
        <v>448</v>
      </c>
      <c r="Z370" s="206" t="s">
        <v>449</v>
      </c>
      <c r="AA370" s="207" t="s">
        <v>1735</v>
      </c>
      <c r="AB370" s="205">
        <v>1</v>
      </c>
      <c r="AC370" s="205">
        <v>54</v>
      </c>
      <c r="AD370" s="208">
        <v>59</v>
      </c>
      <c r="AE370" s="208">
        <v>59</v>
      </c>
    </row>
    <row r="371" spans="24:31" x14ac:dyDescent="0.3">
      <c r="X371" s="205" t="s">
        <v>450</v>
      </c>
      <c r="Y371" s="205" t="s">
        <v>451</v>
      </c>
      <c r="Z371" s="206" t="s">
        <v>452</v>
      </c>
      <c r="AA371" s="207" t="s">
        <v>1733</v>
      </c>
      <c r="AB371" s="205">
        <v>1</v>
      </c>
      <c r="AC371" s="205">
        <v>60</v>
      </c>
      <c r="AD371" s="208">
        <v>85</v>
      </c>
      <c r="AE371" s="208">
        <v>85</v>
      </c>
    </row>
    <row r="372" spans="24:31" x14ac:dyDescent="0.3">
      <c r="X372" s="205" t="s">
        <v>453</v>
      </c>
      <c r="Y372" s="205" t="s">
        <v>454</v>
      </c>
      <c r="Z372" s="206" t="s">
        <v>455</v>
      </c>
      <c r="AA372" s="207" t="s">
        <v>1735</v>
      </c>
      <c r="AB372" s="205">
        <v>1</v>
      </c>
      <c r="AC372" s="205">
        <v>39</v>
      </c>
      <c r="AD372" s="208">
        <v>46</v>
      </c>
      <c r="AE372" s="208">
        <v>46</v>
      </c>
    </row>
    <row r="373" spans="24:31" x14ac:dyDescent="0.3">
      <c r="X373" s="205" t="s">
        <v>456</v>
      </c>
      <c r="Y373" s="205" t="s">
        <v>454</v>
      </c>
      <c r="Z373" s="206" t="s">
        <v>457</v>
      </c>
      <c r="AA373" s="207" t="s">
        <v>1735</v>
      </c>
      <c r="AB373" s="205">
        <v>1</v>
      </c>
      <c r="AC373" s="205">
        <v>39</v>
      </c>
      <c r="AD373" s="208">
        <v>37</v>
      </c>
      <c r="AE373" s="208">
        <v>37</v>
      </c>
    </row>
    <row r="374" spans="24:31" x14ac:dyDescent="0.3">
      <c r="X374" s="205" t="s">
        <v>458</v>
      </c>
      <c r="Y374" s="205" t="s">
        <v>454</v>
      </c>
      <c r="Z374" s="206" t="s">
        <v>459</v>
      </c>
      <c r="AA374" s="207" t="s">
        <v>1733</v>
      </c>
      <c r="AB374" s="205">
        <v>1</v>
      </c>
      <c r="AC374" s="205">
        <v>39</v>
      </c>
      <c r="AD374" s="208">
        <v>60</v>
      </c>
      <c r="AE374" s="208">
        <v>60</v>
      </c>
    </row>
    <row r="375" spans="24:31" x14ac:dyDescent="0.3">
      <c r="X375" s="205" t="s">
        <v>460</v>
      </c>
      <c r="Y375" s="205" t="s">
        <v>454</v>
      </c>
      <c r="Z375" s="206" t="s">
        <v>461</v>
      </c>
      <c r="AA375" s="207" t="s">
        <v>1733</v>
      </c>
      <c r="AB375" s="205">
        <v>1</v>
      </c>
      <c r="AC375" s="205">
        <v>39</v>
      </c>
      <c r="AD375" s="208">
        <v>52</v>
      </c>
      <c r="AE375" s="208">
        <v>52</v>
      </c>
    </row>
    <row r="376" spans="24:31" x14ac:dyDescent="0.3">
      <c r="X376" s="205" t="s">
        <v>462</v>
      </c>
      <c r="Y376" s="205" t="s">
        <v>463</v>
      </c>
      <c r="Z376" s="206" t="s">
        <v>464</v>
      </c>
      <c r="AA376" s="207" t="s">
        <v>1735</v>
      </c>
      <c r="AB376" s="205">
        <v>1</v>
      </c>
      <c r="AC376" s="205">
        <v>28</v>
      </c>
      <c r="AD376" s="208">
        <v>32</v>
      </c>
      <c r="AE376" s="208">
        <v>32</v>
      </c>
    </row>
    <row r="377" spans="24:31" x14ac:dyDescent="0.3">
      <c r="X377" s="205" t="s">
        <v>465</v>
      </c>
      <c r="Y377" s="205" t="s">
        <v>445</v>
      </c>
      <c r="Z377" s="206" t="s">
        <v>466</v>
      </c>
      <c r="AA377" s="207" t="s">
        <v>1735</v>
      </c>
      <c r="AB377" s="205">
        <v>1</v>
      </c>
      <c r="AC377" s="205">
        <v>40</v>
      </c>
      <c r="AD377" s="208">
        <v>36</v>
      </c>
      <c r="AE377" s="208">
        <v>36</v>
      </c>
    </row>
    <row r="378" spans="24:31" x14ac:dyDescent="0.3">
      <c r="X378" s="205" t="s">
        <v>467</v>
      </c>
      <c r="Y378" s="205" t="s">
        <v>445</v>
      </c>
      <c r="Z378" s="206" t="s">
        <v>446</v>
      </c>
      <c r="AA378" s="207" t="s">
        <v>1733</v>
      </c>
      <c r="AB378" s="205">
        <v>1</v>
      </c>
      <c r="AC378" s="205">
        <v>40</v>
      </c>
      <c r="AD378" s="208">
        <v>57</v>
      </c>
      <c r="AE378" s="208">
        <v>57</v>
      </c>
    </row>
    <row r="379" spans="24:31" x14ac:dyDescent="0.3">
      <c r="X379" s="205" t="s">
        <v>468</v>
      </c>
      <c r="Y379" s="205" t="s">
        <v>469</v>
      </c>
      <c r="Z379" s="206" t="s">
        <v>470</v>
      </c>
      <c r="AA379" s="207" t="s">
        <v>1733</v>
      </c>
      <c r="AB379" s="205">
        <v>1</v>
      </c>
      <c r="AC379" s="205">
        <v>110</v>
      </c>
      <c r="AD379" s="208">
        <v>135</v>
      </c>
      <c r="AE379" s="208">
        <v>135</v>
      </c>
    </row>
    <row r="380" spans="24:31" x14ac:dyDescent="0.3">
      <c r="X380" s="205" t="s">
        <v>471</v>
      </c>
      <c r="Y380" s="205" t="s">
        <v>472</v>
      </c>
      <c r="Z380" s="206" t="s">
        <v>473</v>
      </c>
      <c r="AA380" s="207" t="s">
        <v>1733</v>
      </c>
      <c r="AB380" s="205">
        <v>1</v>
      </c>
      <c r="AC380" s="205">
        <v>40</v>
      </c>
      <c r="AD380" s="208">
        <v>51</v>
      </c>
      <c r="AE380" s="208">
        <v>51</v>
      </c>
    </row>
    <row r="381" spans="24:31" x14ac:dyDescent="0.3">
      <c r="X381" s="205" t="s">
        <v>474</v>
      </c>
      <c r="Y381" s="205" t="s">
        <v>337</v>
      </c>
      <c r="Z381" s="206" t="s">
        <v>475</v>
      </c>
      <c r="AA381" s="207" t="s">
        <v>142</v>
      </c>
      <c r="AB381" s="205">
        <v>2</v>
      </c>
      <c r="AC381" s="205">
        <v>34</v>
      </c>
      <c r="AD381" s="208">
        <v>72</v>
      </c>
      <c r="AE381" s="208">
        <v>72</v>
      </c>
    </row>
    <row r="382" spans="24:31" x14ac:dyDescent="0.3">
      <c r="X382" s="205" t="s">
        <v>476</v>
      </c>
      <c r="Y382" s="205" t="s">
        <v>337</v>
      </c>
      <c r="Z382" s="206" t="s">
        <v>477</v>
      </c>
      <c r="AA382" s="207" t="s">
        <v>142</v>
      </c>
      <c r="AB382" s="205">
        <v>2</v>
      </c>
      <c r="AC382" s="205">
        <v>34</v>
      </c>
      <c r="AD382" s="208">
        <v>76</v>
      </c>
      <c r="AE382" s="208">
        <v>76</v>
      </c>
    </row>
    <row r="383" spans="24:31" x14ac:dyDescent="0.3">
      <c r="X383" s="205" t="s">
        <v>478</v>
      </c>
      <c r="Y383" s="205" t="s">
        <v>344</v>
      </c>
      <c r="Z383" s="206" t="s">
        <v>479</v>
      </c>
      <c r="AA383" s="207" t="s">
        <v>1733</v>
      </c>
      <c r="AB383" s="205">
        <v>2</v>
      </c>
      <c r="AC383" s="205">
        <v>55</v>
      </c>
      <c r="AD383" s="208">
        <v>135</v>
      </c>
      <c r="AE383" s="208">
        <v>135</v>
      </c>
    </row>
    <row r="384" spans="24:31" x14ac:dyDescent="0.3">
      <c r="X384" s="205" t="s">
        <v>480</v>
      </c>
      <c r="Y384" s="205" t="s">
        <v>347</v>
      </c>
      <c r="Z384" s="206" t="s">
        <v>481</v>
      </c>
      <c r="AA384" s="207" t="s">
        <v>1733</v>
      </c>
      <c r="AB384" s="205">
        <v>2</v>
      </c>
      <c r="AC384" s="205">
        <v>30</v>
      </c>
      <c r="AD384" s="208">
        <v>82</v>
      </c>
      <c r="AE384" s="208">
        <v>82</v>
      </c>
    </row>
    <row r="385" spans="24:31" x14ac:dyDescent="0.3">
      <c r="X385" s="205" t="s">
        <v>482</v>
      </c>
      <c r="Y385" s="205" t="s">
        <v>337</v>
      </c>
      <c r="Z385" s="206" t="s">
        <v>483</v>
      </c>
      <c r="AA385" s="207" t="s">
        <v>1735</v>
      </c>
      <c r="AB385" s="205">
        <v>2</v>
      </c>
      <c r="AC385" s="205">
        <v>34</v>
      </c>
      <c r="AD385" s="208">
        <v>60</v>
      </c>
      <c r="AE385" s="208">
        <v>60</v>
      </c>
    </row>
    <row r="386" spans="24:31" x14ac:dyDescent="0.3">
      <c r="X386" s="205" t="s">
        <v>484</v>
      </c>
      <c r="Y386" s="205" t="s">
        <v>337</v>
      </c>
      <c r="Z386" s="206" t="s">
        <v>475</v>
      </c>
      <c r="AA386" s="207" t="s">
        <v>1733</v>
      </c>
      <c r="AB386" s="205">
        <v>2</v>
      </c>
      <c r="AC386" s="205">
        <v>34</v>
      </c>
      <c r="AD386" s="208">
        <v>80</v>
      </c>
      <c r="AE386" s="208">
        <v>80</v>
      </c>
    </row>
    <row r="387" spans="24:31" x14ac:dyDescent="0.3">
      <c r="X387" s="205" t="s">
        <v>485</v>
      </c>
      <c r="Y387" s="205" t="s">
        <v>355</v>
      </c>
      <c r="Z387" s="206" t="s">
        <v>486</v>
      </c>
      <c r="AA387" s="207" t="s">
        <v>1733</v>
      </c>
      <c r="AB387" s="205">
        <v>2</v>
      </c>
      <c r="AC387" s="205"/>
      <c r="AD387" s="208">
        <v>210</v>
      </c>
      <c r="AE387" s="208">
        <v>210</v>
      </c>
    </row>
    <row r="388" spans="24:31" x14ac:dyDescent="0.3">
      <c r="X388" s="205" t="s">
        <v>487</v>
      </c>
      <c r="Y388" s="205" t="s">
        <v>358</v>
      </c>
      <c r="Z388" s="206" t="s">
        <v>488</v>
      </c>
      <c r="AA388" s="205" t="s">
        <v>1735</v>
      </c>
      <c r="AB388" s="205">
        <v>2</v>
      </c>
      <c r="AC388" s="205">
        <v>25</v>
      </c>
      <c r="AD388" s="214">
        <v>40</v>
      </c>
      <c r="AE388" s="214">
        <v>40</v>
      </c>
    </row>
    <row r="389" spans="24:31" x14ac:dyDescent="0.3">
      <c r="X389" s="205" t="s">
        <v>489</v>
      </c>
      <c r="Y389" s="205" t="s">
        <v>358</v>
      </c>
      <c r="Z389" s="206" t="s">
        <v>490</v>
      </c>
      <c r="AA389" s="205" t="s">
        <v>1735</v>
      </c>
      <c r="AB389" s="205">
        <v>2</v>
      </c>
      <c r="AC389" s="205">
        <v>25</v>
      </c>
      <c r="AD389" s="214">
        <v>39</v>
      </c>
      <c r="AE389" s="214">
        <v>39</v>
      </c>
    </row>
    <row r="390" spans="24:31" x14ac:dyDescent="0.3">
      <c r="X390" s="205" t="s">
        <v>1724</v>
      </c>
      <c r="Y390" s="205" t="s">
        <v>365</v>
      </c>
      <c r="Z390" s="206" t="s">
        <v>491</v>
      </c>
      <c r="AA390" s="207" t="s">
        <v>1735</v>
      </c>
      <c r="AB390" s="205">
        <v>2</v>
      </c>
      <c r="AC390" s="205">
        <v>32</v>
      </c>
      <c r="AD390" s="208">
        <v>59</v>
      </c>
      <c r="AE390" s="208">
        <v>59</v>
      </c>
    </row>
    <row r="391" spans="24:31" x14ac:dyDescent="0.3">
      <c r="X391" s="205" t="s">
        <v>492</v>
      </c>
      <c r="Y391" s="205" t="s">
        <v>368</v>
      </c>
      <c r="Z391" s="206" t="s">
        <v>493</v>
      </c>
      <c r="AA391" s="207" t="s">
        <v>1735</v>
      </c>
      <c r="AB391" s="205">
        <v>2</v>
      </c>
      <c r="AC391" s="205">
        <v>30</v>
      </c>
      <c r="AD391" s="208">
        <v>53</v>
      </c>
      <c r="AE391" s="208">
        <v>53</v>
      </c>
    </row>
    <row r="392" spans="24:31" x14ac:dyDescent="0.3">
      <c r="X392" s="205" t="s">
        <v>2048</v>
      </c>
      <c r="Y392" s="205" t="s">
        <v>368</v>
      </c>
      <c r="Z392" s="206" t="s">
        <v>494</v>
      </c>
      <c r="AA392" s="207" t="s">
        <v>1735</v>
      </c>
      <c r="AB392" s="205">
        <v>2</v>
      </c>
      <c r="AC392" s="205">
        <v>30</v>
      </c>
      <c r="AD392" s="208">
        <v>52</v>
      </c>
      <c r="AE392" s="208">
        <v>52</v>
      </c>
    </row>
    <row r="393" spans="24:31" x14ac:dyDescent="0.3">
      <c r="X393" s="205" t="s">
        <v>495</v>
      </c>
      <c r="Y393" s="205" t="s">
        <v>368</v>
      </c>
      <c r="Z393" s="206" t="s">
        <v>496</v>
      </c>
      <c r="AA393" s="207" t="s">
        <v>1735</v>
      </c>
      <c r="AB393" s="205">
        <v>2</v>
      </c>
      <c r="AC393" s="205">
        <v>30</v>
      </c>
      <c r="AD393" s="208">
        <v>47</v>
      </c>
      <c r="AE393" s="208">
        <v>47</v>
      </c>
    </row>
    <row r="394" spans="24:31" x14ac:dyDescent="0.3">
      <c r="X394" s="210" t="s">
        <v>2049</v>
      </c>
      <c r="Y394" s="205" t="s">
        <v>368</v>
      </c>
      <c r="Z394" s="211" t="s">
        <v>497</v>
      </c>
      <c r="AA394" s="212" t="s">
        <v>1735</v>
      </c>
      <c r="AB394" s="210">
        <v>2</v>
      </c>
      <c r="AC394" s="210">
        <v>30</v>
      </c>
      <c r="AD394" s="213">
        <v>46</v>
      </c>
      <c r="AE394" s="213">
        <v>46</v>
      </c>
    </row>
    <row r="395" spans="24:31" x14ac:dyDescent="0.3">
      <c r="X395" s="205" t="s">
        <v>498</v>
      </c>
      <c r="Y395" s="205" t="s">
        <v>368</v>
      </c>
      <c r="Z395" s="206" t="s">
        <v>499</v>
      </c>
      <c r="AA395" s="207" t="s">
        <v>1735</v>
      </c>
      <c r="AB395" s="205">
        <v>2</v>
      </c>
      <c r="AC395" s="205">
        <v>30</v>
      </c>
      <c r="AD395" s="208">
        <v>72</v>
      </c>
      <c r="AE395" s="208">
        <v>72</v>
      </c>
    </row>
    <row r="396" spans="24:31" x14ac:dyDescent="0.3">
      <c r="X396" s="205" t="s">
        <v>500</v>
      </c>
      <c r="Y396" s="205" t="s">
        <v>391</v>
      </c>
      <c r="Z396" s="206" t="s">
        <v>493</v>
      </c>
      <c r="AA396" s="207" t="s">
        <v>1735</v>
      </c>
      <c r="AB396" s="205">
        <v>2</v>
      </c>
      <c r="AC396" s="205">
        <v>28</v>
      </c>
      <c r="AD396" s="208">
        <v>48</v>
      </c>
      <c r="AE396" s="208">
        <v>48</v>
      </c>
    </row>
    <row r="397" spans="24:31" x14ac:dyDescent="0.3">
      <c r="X397" s="205" t="s">
        <v>2050</v>
      </c>
      <c r="Y397" s="205" t="s">
        <v>391</v>
      </c>
      <c r="Z397" s="206" t="s">
        <v>494</v>
      </c>
      <c r="AA397" s="207" t="s">
        <v>1735</v>
      </c>
      <c r="AB397" s="205">
        <v>2</v>
      </c>
      <c r="AC397" s="205">
        <v>28</v>
      </c>
      <c r="AD397" s="208">
        <v>47</v>
      </c>
      <c r="AE397" s="208">
        <v>47</v>
      </c>
    </row>
    <row r="398" spans="24:31" x14ac:dyDescent="0.3">
      <c r="X398" s="205" t="s">
        <v>501</v>
      </c>
      <c r="Y398" s="205" t="s">
        <v>391</v>
      </c>
      <c r="Z398" s="206" t="s">
        <v>496</v>
      </c>
      <c r="AA398" s="207" t="s">
        <v>1735</v>
      </c>
      <c r="AB398" s="205">
        <v>2</v>
      </c>
      <c r="AC398" s="205">
        <v>28</v>
      </c>
      <c r="AD398" s="208">
        <v>45</v>
      </c>
      <c r="AE398" s="208">
        <v>45</v>
      </c>
    </row>
    <row r="399" spans="24:31" x14ac:dyDescent="0.3">
      <c r="X399" s="210" t="s">
        <v>2051</v>
      </c>
      <c r="Y399" s="205" t="s">
        <v>391</v>
      </c>
      <c r="Z399" s="211" t="s">
        <v>497</v>
      </c>
      <c r="AA399" s="212" t="s">
        <v>1735</v>
      </c>
      <c r="AB399" s="210">
        <v>2</v>
      </c>
      <c r="AC399" s="210">
        <v>28</v>
      </c>
      <c r="AD399" s="213">
        <v>44</v>
      </c>
      <c r="AE399" s="213">
        <v>44</v>
      </c>
    </row>
    <row r="400" spans="24:31" x14ac:dyDescent="0.3">
      <c r="X400" s="205" t="s">
        <v>502</v>
      </c>
      <c r="Y400" s="205" t="s">
        <v>391</v>
      </c>
      <c r="Z400" s="206" t="s">
        <v>499</v>
      </c>
      <c r="AA400" s="207" t="s">
        <v>1735</v>
      </c>
      <c r="AB400" s="205">
        <v>2</v>
      </c>
      <c r="AC400" s="205">
        <v>28</v>
      </c>
      <c r="AD400" s="208">
        <v>67</v>
      </c>
      <c r="AE400" s="208">
        <v>67</v>
      </c>
    </row>
    <row r="401" spans="24:31" x14ac:dyDescent="0.3">
      <c r="X401" s="205" t="s">
        <v>503</v>
      </c>
      <c r="Y401" s="205" t="s">
        <v>365</v>
      </c>
      <c r="Z401" s="206" t="s">
        <v>504</v>
      </c>
      <c r="AA401" s="207" t="s">
        <v>1735</v>
      </c>
      <c r="AB401" s="205">
        <v>2</v>
      </c>
      <c r="AC401" s="205">
        <v>32</v>
      </c>
      <c r="AD401" s="208">
        <v>56</v>
      </c>
      <c r="AE401" s="208">
        <v>56</v>
      </c>
    </row>
    <row r="402" spans="24:31" x14ac:dyDescent="0.3">
      <c r="X402" s="205" t="s">
        <v>505</v>
      </c>
      <c r="Y402" s="205" t="s">
        <v>365</v>
      </c>
      <c r="Z402" s="206" t="s">
        <v>506</v>
      </c>
      <c r="AA402" s="207" t="s">
        <v>1735</v>
      </c>
      <c r="AB402" s="205">
        <v>2</v>
      </c>
      <c r="AC402" s="205">
        <v>32</v>
      </c>
      <c r="AD402" s="208">
        <v>51</v>
      </c>
      <c r="AE402" s="208">
        <v>51</v>
      </c>
    </row>
    <row r="403" spans="24:31" x14ac:dyDescent="0.3">
      <c r="X403" s="205" t="s">
        <v>507</v>
      </c>
      <c r="Y403" s="205" t="s">
        <v>365</v>
      </c>
      <c r="Z403" s="206" t="s">
        <v>508</v>
      </c>
      <c r="AA403" s="207" t="s">
        <v>1735</v>
      </c>
      <c r="AB403" s="205">
        <v>2</v>
      </c>
      <c r="AC403" s="205">
        <v>32</v>
      </c>
      <c r="AD403" s="208">
        <v>65</v>
      </c>
      <c r="AE403" s="208">
        <v>65</v>
      </c>
    </row>
    <row r="404" spans="24:31" x14ac:dyDescent="0.3">
      <c r="X404" s="205" t="s">
        <v>509</v>
      </c>
      <c r="Y404" s="205" t="s">
        <v>365</v>
      </c>
      <c r="Z404" s="206" t="s">
        <v>510</v>
      </c>
      <c r="AA404" s="207" t="s">
        <v>1735</v>
      </c>
      <c r="AB404" s="205">
        <v>2</v>
      </c>
      <c r="AC404" s="205">
        <v>32</v>
      </c>
      <c r="AD404" s="208">
        <v>52</v>
      </c>
      <c r="AE404" s="208">
        <v>52</v>
      </c>
    </row>
    <row r="405" spans="24:31" x14ac:dyDescent="0.3">
      <c r="X405" s="205" t="s">
        <v>511</v>
      </c>
      <c r="Y405" s="205" t="s">
        <v>365</v>
      </c>
      <c r="Z405" s="206" t="s">
        <v>512</v>
      </c>
      <c r="AA405" s="207" t="s">
        <v>1735</v>
      </c>
      <c r="AB405" s="205">
        <v>2</v>
      </c>
      <c r="AC405" s="205">
        <v>32</v>
      </c>
      <c r="AD405" s="208">
        <v>79</v>
      </c>
      <c r="AE405" s="208">
        <v>79</v>
      </c>
    </row>
    <row r="406" spans="24:31" x14ac:dyDescent="0.3">
      <c r="X406" s="205" t="s">
        <v>513</v>
      </c>
      <c r="Y406" s="205" t="s">
        <v>365</v>
      </c>
      <c r="Z406" s="206" t="s">
        <v>514</v>
      </c>
      <c r="AA406" s="207" t="s">
        <v>142</v>
      </c>
      <c r="AB406" s="205">
        <v>2</v>
      </c>
      <c r="AC406" s="205">
        <v>32</v>
      </c>
      <c r="AD406" s="208">
        <v>71</v>
      </c>
      <c r="AE406" s="208">
        <v>71</v>
      </c>
    </row>
    <row r="407" spans="24:31" x14ac:dyDescent="0.3">
      <c r="X407" s="205" t="s">
        <v>515</v>
      </c>
      <c r="Y407" s="205" t="s">
        <v>365</v>
      </c>
      <c r="Z407" s="206" t="s">
        <v>516</v>
      </c>
      <c r="AA407" s="207" t="s">
        <v>1735</v>
      </c>
      <c r="AB407" s="205">
        <v>2</v>
      </c>
      <c r="AC407" s="205">
        <v>32</v>
      </c>
      <c r="AD407" s="208">
        <v>60</v>
      </c>
      <c r="AE407" s="208">
        <v>60</v>
      </c>
    </row>
    <row r="408" spans="24:31" x14ac:dyDescent="0.3">
      <c r="X408" s="205" t="s">
        <v>517</v>
      </c>
      <c r="Y408" s="205" t="s">
        <v>365</v>
      </c>
      <c r="Z408" s="206" t="s">
        <v>518</v>
      </c>
      <c r="AA408" s="207" t="s">
        <v>1735</v>
      </c>
      <c r="AB408" s="205">
        <v>2</v>
      </c>
      <c r="AC408" s="205">
        <v>32</v>
      </c>
      <c r="AD408" s="208">
        <v>59</v>
      </c>
      <c r="AE408" s="208">
        <v>59</v>
      </c>
    </row>
    <row r="409" spans="24:31" x14ac:dyDescent="0.3">
      <c r="X409" s="205" t="s">
        <v>519</v>
      </c>
      <c r="Y409" s="205" t="s">
        <v>365</v>
      </c>
      <c r="Z409" s="206" t="s">
        <v>520</v>
      </c>
      <c r="AA409" s="207" t="s">
        <v>1735</v>
      </c>
      <c r="AB409" s="205">
        <v>2</v>
      </c>
      <c r="AC409" s="205">
        <v>32</v>
      </c>
      <c r="AD409" s="208">
        <v>53</v>
      </c>
      <c r="AE409" s="208">
        <v>53</v>
      </c>
    </row>
    <row r="410" spans="24:31" x14ac:dyDescent="0.3">
      <c r="X410" s="205" t="s">
        <v>521</v>
      </c>
      <c r="Y410" s="205" t="s">
        <v>365</v>
      </c>
      <c r="Z410" s="206" t="s">
        <v>522</v>
      </c>
      <c r="AA410" s="207" t="s">
        <v>1735</v>
      </c>
      <c r="AB410" s="205">
        <v>2</v>
      </c>
      <c r="AC410" s="205">
        <v>32</v>
      </c>
      <c r="AD410" s="208">
        <v>70</v>
      </c>
      <c r="AE410" s="208">
        <v>70</v>
      </c>
    </row>
    <row r="411" spans="24:31" x14ac:dyDescent="0.3">
      <c r="X411" s="205" t="s">
        <v>523</v>
      </c>
      <c r="Y411" s="205" t="s">
        <v>365</v>
      </c>
      <c r="Z411" s="206" t="s">
        <v>524</v>
      </c>
      <c r="AA411" s="207" t="s">
        <v>1735</v>
      </c>
      <c r="AB411" s="205">
        <v>2</v>
      </c>
      <c r="AC411" s="205">
        <v>32</v>
      </c>
      <c r="AD411" s="208">
        <v>54</v>
      </c>
      <c r="AE411" s="208">
        <v>54</v>
      </c>
    </row>
    <row r="412" spans="24:31" x14ac:dyDescent="0.3">
      <c r="X412" s="205" t="s">
        <v>525</v>
      </c>
      <c r="Y412" s="205" t="s">
        <v>365</v>
      </c>
      <c r="Z412" s="206" t="s">
        <v>526</v>
      </c>
      <c r="AA412" s="207" t="s">
        <v>1735</v>
      </c>
      <c r="AB412" s="205">
        <v>2</v>
      </c>
      <c r="AC412" s="205">
        <v>32</v>
      </c>
      <c r="AD412" s="208">
        <v>85</v>
      </c>
      <c r="AE412" s="208">
        <v>85</v>
      </c>
    </row>
    <row r="413" spans="24:31" x14ac:dyDescent="0.3">
      <c r="X413" s="205" t="s">
        <v>527</v>
      </c>
      <c r="Y413" s="205" t="s">
        <v>445</v>
      </c>
      <c r="Z413" s="206" t="s">
        <v>528</v>
      </c>
      <c r="AA413" s="207" t="s">
        <v>142</v>
      </c>
      <c r="AB413" s="205">
        <v>2</v>
      </c>
      <c r="AC413" s="205">
        <v>40</v>
      </c>
      <c r="AD413" s="208">
        <v>86</v>
      </c>
      <c r="AE413" s="208">
        <v>86</v>
      </c>
    </row>
    <row r="414" spans="24:31" x14ac:dyDescent="0.3">
      <c r="X414" s="205" t="s">
        <v>529</v>
      </c>
      <c r="Y414" s="205" t="s">
        <v>448</v>
      </c>
      <c r="Z414" s="206" t="s">
        <v>530</v>
      </c>
      <c r="AA414" s="207" t="s">
        <v>1735</v>
      </c>
      <c r="AB414" s="205">
        <v>2</v>
      </c>
      <c r="AC414" s="205">
        <v>54</v>
      </c>
      <c r="AD414" s="208">
        <v>117</v>
      </c>
      <c r="AE414" s="208">
        <v>117</v>
      </c>
    </row>
    <row r="415" spans="24:31" x14ac:dyDescent="0.3">
      <c r="X415" s="205" t="s">
        <v>531</v>
      </c>
      <c r="Y415" s="205" t="s">
        <v>451</v>
      </c>
      <c r="Z415" s="206" t="s">
        <v>532</v>
      </c>
      <c r="AA415" s="207" t="s">
        <v>1733</v>
      </c>
      <c r="AB415" s="205">
        <v>2</v>
      </c>
      <c r="AC415" s="205">
        <v>60</v>
      </c>
      <c r="AD415" s="208">
        <v>145</v>
      </c>
      <c r="AE415" s="208">
        <v>145</v>
      </c>
    </row>
    <row r="416" spans="24:31" x14ac:dyDescent="0.3">
      <c r="X416" s="205" t="s">
        <v>533</v>
      </c>
      <c r="Y416" s="205" t="s">
        <v>454</v>
      </c>
      <c r="Z416" s="206" t="s">
        <v>534</v>
      </c>
      <c r="AA416" s="207" t="s">
        <v>1735</v>
      </c>
      <c r="AB416" s="205">
        <v>2</v>
      </c>
      <c r="AC416" s="205">
        <v>39</v>
      </c>
      <c r="AD416" s="208">
        <v>74</v>
      </c>
      <c r="AE416" s="208">
        <v>74</v>
      </c>
    </row>
    <row r="417" spans="24:31" x14ac:dyDescent="0.3">
      <c r="X417" s="205" t="s">
        <v>535</v>
      </c>
      <c r="Y417" s="205" t="s">
        <v>454</v>
      </c>
      <c r="Z417" s="206" t="s">
        <v>536</v>
      </c>
      <c r="AA417" s="207" t="s">
        <v>1733</v>
      </c>
      <c r="AB417" s="205">
        <v>2</v>
      </c>
      <c r="AC417" s="205">
        <v>39</v>
      </c>
      <c r="AD417" s="208">
        <v>103</v>
      </c>
      <c r="AE417" s="208">
        <v>103</v>
      </c>
    </row>
    <row r="418" spans="24:31" x14ac:dyDescent="0.3">
      <c r="X418" s="205" t="s">
        <v>537</v>
      </c>
      <c r="Y418" s="205" t="s">
        <v>463</v>
      </c>
      <c r="Z418" s="206" t="s">
        <v>538</v>
      </c>
      <c r="AA418" s="207" t="s">
        <v>1735</v>
      </c>
      <c r="AB418" s="205">
        <v>2</v>
      </c>
      <c r="AC418" s="205">
        <v>28</v>
      </c>
      <c r="AD418" s="208">
        <v>63</v>
      </c>
      <c r="AE418" s="208">
        <v>63</v>
      </c>
    </row>
    <row r="419" spans="24:31" x14ac:dyDescent="0.3">
      <c r="X419" s="210" t="s">
        <v>539</v>
      </c>
      <c r="Y419" s="210" t="s">
        <v>445</v>
      </c>
      <c r="Z419" s="211" t="s">
        <v>528</v>
      </c>
      <c r="AA419" s="212" t="s">
        <v>1733</v>
      </c>
      <c r="AB419" s="210">
        <v>2</v>
      </c>
      <c r="AC419" s="210">
        <v>40</v>
      </c>
      <c r="AD419" s="213">
        <v>94</v>
      </c>
      <c r="AE419" s="213">
        <v>94</v>
      </c>
    </row>
    <row r="420" spans="24:31" x14ac:dyDescent="0.3">
      <c r="X420" s="205" t="s">
        <v>540</v>
      </c>
      <c r="Y420" s="205" t="s">
        <v>469</v>
      </c>
      <c r="Z420" s="206" t="s">
        <v>541</v>
      </c>
      <c r="AA420" s="207" t="s">
        <v>1733</v>
      </c>
      <c r="AB420" s="205">
        <v>2</v>
      </c>
      <c r="AC420" s="205">
        <v>110</v>
      </c>
      <c r="AD420" s="208">
        <v>242</v>
      </c>
      <c r="AE420" s="208">
        <v>242</v>
      </c>
    </row>
    <row r="421" spans="24:31" x14ac:dyDescent="0.3">
      <c r="X421" s="205" t="s">
        <v>542</v>
      </c>
      <c r="Y421" s="205" t="s">
        <v>337</v>
      </c>
      <c r="Z421" s="206" t="s">
        <v>543</v>
      </c>
      <c r="AA421" s="207" t="s">
        <v>142</v>
      </c>
      <c r="AB421" s="205">
        <v>3</v>
      </c>
      <c r="AC421" s="205">
        <v>34</v>
      </c>
      <c r="AD421" s="208">
        <v>115</v>
      </c>
      <c r="AE421" s="208">
        <v>115</v>
      </c>
    </row>
    <row r="422" spans="24:31" x14ac:dyDescent="0.3">
      <c r="X422" s="205" t="s">
        <v>544</v>
      </c>
      <c r="Y422" s="205" t="s">
        <v>344</v>
      </c>
      <c r="Z422" s="206" t="s">
        <v>545</v>
      </c>
      <c r="AA422" s="207" t="s">
        <v>1733</v>
      </c>
      <c r="AB422" s="205">
        <v>3</v>
      </c>
      <c r="AC422" s="205">
        <v>55</v>
      </c>
      <c r="AD422" s="208">
        <v>215</v>
      </c>
      <c r="AE422" s="208">
        <v>215</v>
      </c>
    </row>
    <row r="423" spans="24:31" x14ac:dyDescent="0.3">
      <c r="X423" s="205" t="s">
        <v>546</v>
      </c>
      <c r="Y423" s="205" t="s">
        <v>347</v>
      </c>
      <c r="Z423" s="206" t="s">
        <v>547</v>
      </c>
      <c r="AA423" s="207" t="s">
        <v>1733</v>
      </c>
      <c r="AB423" s="205">
        <v>3</v>
      </c>
      <c r="AC423" s="205">
        <v>30</v>
      </c>
      <c r="AD423" s="208">
        <v>133</v>
      </c>
      <c r="AE423" s="208">
        <v>133</v>
      </c>
    </row>
    <row r="424" spans="24:31" x14ac:dyDescent="0.3">
      <c r="X424" s="205" t="s">
        <v>548</v>
      </c>
      <c r="Y424" s="205" t="s">
        <v>337</v>
      </c>
      <c r="Z424" s="206" t="s">
        <v>549</v>
      </c>
      <c r="AA424" s="207" t="s">
        <v>1735</v>
      </c>
      <c r="AB424" s="205">
        <v>3</v>
      </c>
      <c r="AC424" s="205">
        <v>34</v>
      </c>
      <c r="AD424" s="208">
        <v>92</v>
      </c>
      <c r="AE424" s="208">
        <v>92</v>
      </c>
    </row>
    <row r="425" spans="24:31" x14ac:dyDescent="0.3">
      <c r="X425" s="205" t="s">
        <v>550</v>
      </c>
      <c r="Y425" s="205" t="s">
        <v>337</v>
      </c>
      <c r="Z425" s="206" t="s">
        <v>543</v>
      </c>
      <c r="AA425" s="207" t="s">
        <v>1733</v>
      </c>
      <c r="AB425" s="205">
        <v>3</v>
      </c>
      <c r="AC425" s="205">
        <v>34</v>
      </c>
      <c r="AD425" s="208">
        <v>130</v>
      </c>
      <c r="AE425" s="208">
        <v>130</v>
      </c>
    </row>
    <row r="426" spans="24:31" x14ac:dyDescent="0.3">
      <c r="X426" s="205" t="s">
        <v>551</v>
      </c>
      <c r="Y426" s="205" t="s">
        <v>355</v>
      </c>
      <c r="Z426" s="206" t="s">
        <v>552</v>
      </c>
      <c r="AA426" s="207" t="s">
        <v>1733</v>
      </c>
      <c r="AB426" s="205">
        <v>3</v>
      </c>
      <c r="AC426" s="205"/>
      <c r="AD426" s="208">
        <v>333</v>
      </c>
      <c r="AE426" s="208">
        <v>333</v>
      </c>
    </row>
    <row r="427" spans="24:31" x14ac:dyDescent="0.3">
      <c r="X427" s="205" t="s">
        <v>553</v>
      </c>
      <c r="Y427" s="205" t="s">
        <v>358</v>
      </c>
      <c r="Z427" s="206" t="s">
        <v>554</v>
      </c>
      <c r="AA427" s="205" t="s">
        <v>1735</v>
      </c>
      <c r="AB427" s="205">
        <v>3</v>
      </c>
      <c r="AC427" s="205">
        <v>25</v>
      </c>
      <c r="AD427" s="214">
        <v>60</v>
      </c>
      <c r="AE427" s="214">
        <v>60</v>
      </c>
    </row>
    <row r="428" spans="24:31" x14ac:dyDescent="0.3">
      <c r="X428" s="205" t="s">
        <v>555</v>
      </c>
      <c r="Y428" s="205" t="s">
        <v>365</v>
      </c>
      <c r="Z428" s="206" t="s">
        <v>556</v>
      </c>
      <c r="AA428" s="207" t="s">
        <v>1735</v>
      </c>
      <c r="AB428" s="205">
        <v>3</v>
      </c>
      <c r="AC428" s="205">
        <v>32</v>
      </c>
      <c r="AD428" s="208">
        <v>89</v>
      </c>
      <c r="AE428" s="208">
        <v>89</v>
      </c>
    </row>
    <row r="429" spans="24:31" x14ac:dyDescent="0.3">
      <c r="X429" s="205" t="s">
        <v>557</v>
      </c>
      <c r="Y429" s="205" t="s">
        <v>368</v>
      </c>
      <c r="Z429" s="206" t="s">
        <v>558</v>
      </c>
      <c r="AA429" s="207" t="s">
        <v>1735</v>
      </c>
      <c r="AB429" s="205">
        <v>3</v>
      </c>
      <c r="AC429" s="205">
        <v>30</v>
      </c>
      <c r="AD429" s="208">
        <v>78</v>
      </c>
      <c r="AE429" s="208">
        <v>78</v>
      </c>
    </row>
    <row r="430" spans="24:31" x14ac:dyDescent="0.3">
      <c r="X430" s="205" t="s">
        <v>559</v>
      </c>
      <c r="Y430" s="205" t="s">
        <v>368</v>
      </c>
      <c r="Z430" s="206" t="s">
        <v>560</v>
      </c>
      <c r="AA430" s="207" t="s">
        <v>1735</v>
      </c>
      <c r="AB430" s="205">
        <v>3</v>
      </c>
      <c r="AC430" s="205">
        <v>30</v>
      </c>
      <c r="AD430" s="208">
        <v>70</v>
      </c>
      <c r="AE430" s="208">
        <v>70</v>
      </c>
    </row>
    <row r="431" spans="24:31" x14ac:dyDescent="0.3">
      <c r="X431" s="205" t="s">
        <v>561</v>
      </c>
      <c r="Y431" s="205" t="s">
        <v>368</v>
      </c>
      <c r="Z431" s="206" t="s">
        <v>562</v>
      </c>
      <c r="AA431" s="207" t="s">
        <v>1735</v>
      </c>
      <c r="AB431" s="205">
        <v>3</v>
      </c>
      <c r="AC431" s="205">
        <v>30</v>
      </c>
      <c r="AD431" s="208">
        <v>105</v>
      </c>
      <c r="AE431" s="208">
        <v>105</v>
      </c>
    </row>
    <row r="432" spans="24:31" x14ac:dyDescent="0.3">
      <c r="X432" s="205" t="s">
        <v>563</v>
      </c>
      <c r="Y432" s="205" t="s">
        <v>391</v>
      </c>
      <c r="Z432" s="206" t="s">
        <v>558</v>
      </c>
      <c r="AA432" s="207" t="s">
        <v>1735</v>
      </c>
      <c r="AB432" s="205">
        <v>3</v>
      </c>
      <c r="AC432" s="205">
        <v>28</v>
      </c>
      <c r="AD432" s="208">
        <v>72</v>
      </c>
      <c r="AE432" s="208">
        <v>72</v>
      </c>
    </row>
    <row r="433" spans="24:31" x14ac:dyDescent="0.3">
      <c r="X433" s="205" t="s">
        <v>564</v>
      </c>
      <c r="Y433" s="205" t="s">
        <v>391</v>
      </c>
      <c r="Z433" s="206" t="s">
        <v>560</v>
      </c>
      <c r="AA433" s="207" t="s">
        <v>1735</v>
      </c>
      <c r="AB433" s="205">
        <v>3</v>
      </c>
      <c r="AC433" s="205">
        <v>28</v>
      </c>
      <c r="AD433" s="208">
        <v>66</v>
      </c>
      <c r="AE433" s="208">
        <v>66</v>
      </c>
    </row>
    <row r="434" spans="24:31" x14ac:dyDescent="0.3">
      <c r="X434" s="205" t="s">
        <v>565</v>
      </c>
      <c r="Y434" s="205" t="s">
        <v>391</v>
      </c>
      <c r="Z434" s="206" t="s">
        <v>562</v>
      </c>
      <c r="AA434" s="207" t="s">
        <v>1735</v>
      </c>
      <c r="AB434" s="205">
        <v>3</v>
      </c>
      <c r="AC434" s="205">
        <v>28</v>
      </c>
      <c r="AD434" s="208">
        <v>98</v>
      </c>
      <c r="AE434" s="208">
        <v>98</v>
      </c>
    </row>
    <row r="435" spans="24:31" x14ac:dyDescent="0.3">
      <c r="X435" s="205" t="s">
        <v>566</v>
      </c>
      <c r="Y435" s="205" t="s">
        <v>365</v>
      </c>
      <c r="Z435" s="206" t="s">
        <v>567</v>
      </c>
      <c r="AA435" s="207" t="s">
        <v>1735</v>
      </c>
      <c r="AB435" s="205">
        <v>3</v>
      </c>
      <c r="AC435" s="205">
        <v>32</v>
      </c>
      <c r="AD435" s="208">
        <v>90</v>
      </c>
      <c r="AE435" s="208">
        <v>90</v>
      </c>
    </row>
    <row r="436" spans="24:31" x14ac:dyDescent="0.3">
      <c r="X436" s="205" t="s">
        <v>568</v>
      </c>
      <c r="Y436" s="205" t="s">
        <v>365</v>
      </c>
      <c r="Z436" s="206" t="s">
        <v>569</v>
      </c>
      <c r="AA436" s="207" t="s">
        <v>1735</v>
      </c>
      <c r="AB436" s="205">
        <v>3</v>
      </c>
      <c r="AC436" s="205">
        <v>32</v>
      </c>
      <c r="AD436" s="208">
        <v>93</v>
      </c>
      <c r="AE436" s="208">
        <v>93</v>
      </c>
    </row>
    <row r="437" spans="24:31" x14ac:dyDescent="0.3">
      <c r="X437" s="205" t="s">
        <v>570</v>
      </c>
      <c r="Y437" s="205" t="s">
        <v>365</v>
      </c>
      <c r="Z437" s="206" t="s">
        <v>571</v>
      </c>
      <c r="AA437" s="207" t="s">
        <v>1735</v>
      </c>
      <c r="AB437" s="205">
        <v>3</v>
      </c>
      <c r="AC437" s="205">
        <v>32</v>
      </c>
      <c r="AD437" s="208">
        <v>78</v>
      </c>
      <c r="AE437" s="208">
        <v>78</v>
      </c>
    </row>
    <row r="438" spans="24:31" x14ac:dyDescent="0.3">
      <c r="X438" s="205" t="s">
        <v>572</v>
      </c>
      <c r="Y438" s="205" t="s">
        <v>365</v>
      </c>
      <c r="Z438" s="206" t="s">
        <v>573</v>
      </c>
      <c r="AA438" s="207" t="s">
        <v>1735</v>
      </c>
      <c r="AB438" s="205">
        <v>3</v>
      </c>
      <c r="AC438" s="205">
        <v>32</v>
      </c>
      <c r="AD438" s="208">
        <v>112</v>
      </c>
      <c r="AE438" s="208">
        <v>112</v>
      </c>
    </row>
    <row r="439" spans="24:31" x14ac:dyDescent="0.3">
      <c r="X439" s="205" t="s">
        <v>574</v>
      </c>
      <c r="Y439" s="205" t="s">
        <v>365</v>
      </c>
      <c r="Z439" s="206" t="s">
        <v>575</v>
      </c>
      <c r="AA439" s="207" t="s">
        <v>142</v>
      </c>
      <c r="AB439" s="205">
        <v>3</v>
      </c>
      <c r="AC439" s="205">
        <v>32</v>
      </c>
      <c r="AD439" s="208">
        <v>110</v>
      </c>
      <c r="AE439" s="208">
        <v>110</v>
      </c>
    </row>
    <row r="440" spans="24:31" x14ac:dyDescent="0.3">
      <c r="X440" s="205" t="s">
        <v>576</v>
      </c>
      <c r="Y440" s="205" t="s">
        <v>365</v>
      </c>
      <c r="Z440" s="206" t="s">
        <v>577</v>
      </c>
      <c r="AA440" s="207" t="s">
        <v>1735</v>
      </c>
      <c r="AB440" s="205">
        <v>3</v>
      </c>
      <c r="AC440" s="205">
        <v>32</v>
      </c>
      <c r="AD440" s="208">
        <v>93</v>
      </c>
      <c r="AE440" s="208">
        <v>93</v>
      </c>
    </row>
    <row r="441" spans="24:31" x14ac:dyDescent="0.3">
      <c r="X441" s="205" t="s">
        <v>578</v>
      </c>
      <c r="Y441" s="205" t="s">
        <v>365</v>
      </c>
      <c r="Z441" s="206" t="s">
        <v>579</v>
      </c>
      <c r="AA441" s="207" t="s">
        <v>1735</v>
      </c>
      <c r="AB441" s="205">
        <v>3</v>
      </c>
      <c r="AC441" s="205">
        <v>32</v>
      </c>
      <c r="AD441" s="208">
        <v>92</v>
      </c>
      <c r="AE441" s="208">
        <v>92</v>
      </c>
    </row>
    <row r="442" spans="24:31" x14ac:dyDescent="0.3">
      <c r="X442" s="205" t="s">
        <v>580</v>
      </c>
      <c r="Y442" s="205" t="s">
        <v>365</v>
      </c>
      <c r="Z442" s="206" t="s">
        <v>581</v>
      </c>
      <c r="AA442" s="207" t="s">
        <v>1735</v>
      </c>
      <c r="AB442" s="205">
        <v>3</v>
      </c>
      <c r="AC442" s="205">
        <v>32</v>
      </c>
      <c r="AD442" s="208">
        <v>98</v>
      </c>
      <c r="AE442" s="208">
        <v>98</v>
      </c>
    </row>
    <row r="443" spans="24:31" x14ac:dyDescent="0.3">
      <c r="X443" s="205" t="s">
        <v>582</v>
      </c>
      <c r="Y443" s="205" t="s">
        <v>365</v>
      </c>
      <c r="Z443" s="206" t="s">
        <v>583</v>
      </c>
      <c r="AA443" s="207" t="s">
        <v>1735</v>
      </c>
      <c r="AB443" s="205">
        <v>3</v>
      </c>
      <c r="AC443" s="205">
        <v>32</v>
      </c>
      <c r="AD443" s="208">
        <v>76</v>
      </c>
      <c r="AE443" s="208">
        <v>76</v>
      </c>
    </row>
    <row r="444" spans="24:31" x14ac:dyDescent="0.3">
      <c r="X444" s="205" t="s">
        <v>584</v>
      </c>
      <c r="Y444" s="205" t="s">
        <v>445</v>
      </c>
      <c r="Z444" s="206" t="s">
        <v>585</v>
      </c>
      <c r="AA444" s="207" t="s">
        <v>142</v>
      </c>
      <c r="AB444" s="205">
        <v>3</v>
      </c>
      <c r="AC444" s="205">
        <v>40</v>
      </c>
      <c r="AD444" s="208">
        <v>136</v>
      </c>
      <c r="AE444" s="208">
        <v>136</v>
      </c>
    </row>
    <row r="445" spans="24:31" x14ac:dyDescent="0.3">
      <c r="X445" s="205" t="s">
        <v>586</v>
      </c>
      <c r="Y445" s="205" t="s">
        <v>448</v>
      </c>
      <c r="Z445" s="206" t="s">
        <v>587</v>
      </c>
      <c r="AA445" s="207" t="s">
        <v>1735</v>
      </c>
      <c r="AB445" s="205">
        <v>3</v>
      </c>
      <c r="AC445" s="205">
        <v>54</v>
      </c>
      <c r="AD445" s="208">
        <v>177</v>
      </c>
      <c r="AE445" s="208">
        <v>177</v>
      </c>
    </row>
    <row r="446" spans="24:31" x14ac:dyDescent="0.3">
      <c r="X446" s="205" t="s">
        <v>588</v>
      </c>
      <c r="Y446" s="205" t="s">
        <v>451</v>
      </c>
      <c r="Z446" s="206" t="s">
        <v>589</v>
      </c>
      <c r="AA446" s="207" t="s">
        <v>1733</v>
      </c>
      <c r="AB446" s="205">
        <v>3</v>
      </c>
      <c r="AC446" s="205">
        <v>60</v>
      </c>
      <c r="AD446" s="208">
        <v>230</v>
      </c>
      <c r="AE446" s="208">
        <v>230</v>
      </c>
    </row>
    <row r="447" spans="24:31" x14ac:dyDescent="0.3">
      <c r="X447" s="205" t="s">
        <v>590</v>
      </c>
      <c r="Y447" s="205" t="s">
        <v>445</v>
      </c>
      <c r="Z447" s="206" t="s">
        <v>591</v>
      </c>
      <c r="AA447" s="207" t="s">
        <v>1735</v>
      </c>
      <c r="AB447" s="205">
        <v>3</v>
      </c>
      <c r="AC447" s="205">
        <v>39</v>
      </c>
      <c r="AD447" s="208">
        <v>120</v>
      </c>
      <c r="AE447" s="208">
        <v>120</v>
      </c>
    </row>
    <row r="448" spans="24:31" x14ac:dyDescent="0.3">
      <c r="X448" s="205" t="s">
        <v>592</v>
      </c>
      <c r="Y448" s="205" t="s">
        <v>454</v>
      </c>
      <c r="Z448" s="206" t="s">
        <v>593</v>
      </c>
      <c r="AA448" s="207" t="s">
        <v>1733</v>
      </c>
      <c r="AB448" s="205">
        <v>3</v>
      </c>
      <c r="AC448" s="205">
        <v>39</v>
      </c>
      <c r="AD448" s="208">
        <v>162</v>
      </c>
      <c r="AE448" s="208">
        <v>162</v>
      </c>
    </row>
    <row r="449" spans="24:31" x14ac:dyDescent="0.3">
      <c r="X449" s="205" t="s">
        <v>594</v>
      </c>
      <c r="Y449" s="205" t="s">
        <v>445</v>
      </c>
      <c r="Z449" s="206" t="s">
        <v>585</v>
      </c>
      <c r="AA449" s="207" t="s">
        <v>1733</v>
      </c>
      <c r="AB449" s="205">
        <v>3</v>
      </c>
      <c r="AC449" s="205">
        <v>40</v>
      </c>
      <c r="AD449" s="208">
        <v>151</v>
      </c>
      <c r="AE449" s="208">
        <v>151</v>
      </c>
    </row>
    <row r="450" spans="24:31" x14ac:dyDescent="0.3">
      <c r="X450" s="205" t="s">
        <v>595</v>
      </c>
      <c r="Y450" s="205" t="s">
        <v>469</v>
      </c>
      <c r="Z450" s="206" t="s">
        <v>596</v>
      </c>
      <c r="AA450" s="207" t="s">
        <v>1733</v>
      </c>
      <c r="AB450" s="205">
        <v>3</v>
      </c>
      <c r="AC450" s="205">
        <v>110</v>
      </c>
      <c r="AD450" s="208">
        <v>377</v>
      </c>
      <c r="AE450" s="208">
        <v>377</v>
      </c>
    </row>
    <row r="451" spans="24:31" x14ac:dyDescent="0.3">
      <c r="X451" s="205" t="s">
        <v>597</v>
      </c>
      <c r="Y451" s="205" t="s">
        <v>337</v>
      </c>
      <c r="Z451" s="206" t="s">
        <v>598</v>
      </c>
      <c r="AA451" s="207" t="s">
        <v>142</v>
      </c>
      <c r="AB451" s="205">
        <v>4</v>
      </c>
      <c r="AC451" s="205">
        <v>34</v>
      </c>
      <c r="AD451" s="208">
        <v>144</v>
      </c>
      <c r="AE451" s="208">
        <v>144</v>
      </c>
    </row>
    <row r="452" spans="24:31" x14ac:dyDescent="0.3">
      <c r="X452" s="205" t="s">
        <v>599</v>
      </c>
      <c r="Y452" s="205" t="s">
        <v>337</v>
      </c>
      <c r="Z452" s="206" t="s">
        <v>600</v>
      </c>
      <c r="AA452" s="207" t="s">
        <v>142</v>
      </c>
      <c r="AB452" s="205">
        <v>4</v>
      </c>
      <c r="AC452" s="205">
        <v>34</v>
      </c>
      <c r="AD452" s="208">
        <v>152</v>
      </c>
      <c r="AE452" s="208">
        <v>152</v>
      </c>
    </row>
    <row r="453" spans="24:31" x14ac:dyDescent="0.3">
      <c r="X453" s="205" t="s">
        <v>601</v>
      </c>
      <c r="Y453" s="210" t="s">
        <v>344</v>
      </c>
      <c r="Z453" s="206" t="s">
        <v>602</v>
      </c>
      <c r="AA453" s="207" t="s">
        <v>1733</v>
      </c>
      <c r="AB453" s="205">
        <v>4</v>
      </c>
      <c r="AC453" s="205">
        <v>55</v>
      </c>
      <c r="AD453" s="208">
        <v>270</v>
      </c>
      <c r="AE453" s="208">
        <v>270</v>
      </c>
    </row>
    <row r="454" spans="24:31" x14ac:dyDescent="0.3">
      <c r="X454" s="205" t="s">
        <v>603</v>
      </c>
      <c r="Y454" s="210" t="s">
        <v>347</v>
      </c>
      <c r="Z454" s="206" t="s">
        <v>604</v>
      </c>
      <c r="AA454" s="207" t="s">
        <v>1733</v>
      </c>
      <c r="AB454" s="205">
        <v>4</v>
      </c>
      <c r="AC454" s="205">
        <v>30</v>
      </c>
      <c r="AD454" s="208">
        <v>164</v>
      </c>
      <c r="AE454" s="208">
        <v>164</v>
      </c>
    </row>
    <row r="455" spans="24:31" x14ac:dyDescent="0.3">
      <c r="X455" s="205" t="s">
        <v>605</v>
      </c>
      <c r="Y455" s="210" t="s">
        <v>337</v>
      </c>
      <c r="Z455" s="206" t="s">
        <v>606</v>
      </c>
      <c r="AA455" s="207" t="s">
        <v>1735</v>
      </c>
      <c r="AB455" s="205">
        <v>4</v>
      </c>
      <c r="AC455" s="205">
        <v>34</v>
      </c>
      <c r="AD455" s="208">
        <v>120</v>
      </c>
      <c r="AE455" s="208">
        <v>120</v>
      </c>
    </row>
    <row r="456" spans="24:31" x14ac:dyDescent="0.3">
      <c r="X456" s="205" t="s">
        <v>607</v>
      </c>
      <c r="Y456" s="210" t="s">
        <v>337</v>
      </c>
      <c r="Z456" s="206" t="s">
        <v>598</v>
      </c>
      <c r="AA456" s="207" t="s">
        <v>1733</v>
      </c>
      <c r="AB456" s="205">
        <v>4</v>
      </c>
      <c r="AC456" s="205">
        <v>34</v>
      </c>
      <c r="AD456" s="208">
        <v>160</v>
      </c>
      <c r="AE456" s="208">
        <v>160</v>
      </c>
    </row>
    <row r="457" spans="24:31" x14ac:dyDescent="0.3">
      <c r="X457" s="205" t="s">
        <v>608</v>
      </c>
      <c r="Y457" s="210" t="s">
        <v>355</v>
      </c>
      <c r="Z457" s="206" t="s">
        <v>609</v>
      </c>
      <c r="AA457" s="207" t="s">
        <v>1733</v>
      </c>
      <c r="AB457" s="205">
        <v>4</v>
      </c>
      <c r="AC457" s="205"/>
      <c r="AD457" s="208">
        <v>420</v>
      </c>
      <c r="AE457" s="208">
        <v>420</v>
      </c>
    </row>
    <row r="458" spans="24:31" x14ac:dyDescent="0.3">
      <c r="X458" s="205" t="s">
        <v>610</v>
      </c>
      <c r="Y458" s="210" t="s">
        <v>358</v>
      </c>
      <c r="Z458" s="206" t="s">
        <v>611</v>
      </c>
      <c r="AA458" s="205" t="s">
        <v>1735</v>
      </c>
      <c r="AB458" s="205">
        <v>4</v>
      </c>
      <c r="AC458" s="205">
        <v>25</v>
      </c>
      <c r="AD458" s="214">
        <v>80</v>
      </c>
      <c r="AE458" s="214">
        <v>80</v>
      </c>
    </row>
    <row r="459" spans="24:31" x14ac:dyDescent="0.3">
      <c r="X459" s="205" t="s">
        <v>612</v>
      </c>
      <c r="Y459" s="210" t="s">
        <v>365</v>
      </c>
      <c r="Z459" s="206" t="s">
        <v>613</v>
      </c>
      <c r="AA459" s="207" t="s">
        <v>1735</v>
      </c>
      <c r="AB459" s="205">
        <v>4</v>
      </c>
      <c r="AC459" s="205">
        <v>32</v>
      </c>
      <c r="AD459" s="208">
        <v>112</v>
      </c>
      <c r="AE459" s="208">
        <v>112</v>
      </c>
    </row>
    <row r="460" spans="24:31" x14ac:dyDescent="0.3">
      <c r="X460" s="205" t="s">
        <v>614</v>
      </c>
      <c r="Y460" s="205" t="s">
        <v>368</v>
      </c>
      <c r="Z460" s="206" t="s">
        <v>615</v>
      </c>
      <c r="AA460" s="207" t="s">
        <v>1735</v>
      </c>
      <c r="AB460" s="205">
        <v>4</v>
      </c>
      <c r="AC460" s="205">
        <v>30</v>
      </c>
      <c r="AD460" s="208">
        <v>105</v>
      </c>
      <c r="AE460" s="208">
        <v>105</v>
      </c>
    </row>
    <row r="461" spans="24:31" x14ac:dyDescent="0.3">
      <c r="X461" s="205" t="s">
        <v>616</v>
      </c>
      <c r="Y461" s="205" t="s">
        <v>368</v>
      </c>
      <c r="Z461" s="206" t="s">
        <v>617</v>
      </c>
      <c r="AA461" s="207" t="s">
        <v>1735</v>
      </c>
      <c r="AB461" s="205">
        <v>4</v>
      </c>
      <c r="AC461" s="205">
        <v>30</v>
      </c>
      <c r="AD461" s="208">
        <v>91</v>
      </c>
      <c r="AE461" s="208">
        <v>91</v>
      </c>
    </row>
    <row r="462" spans="24:31" x14ac:dyDescent="0.3">
      <c r="X462" s="205" t="s">
        <v>618</v>
      </c>
      <c r="Y462" s="205" t="s">
        <v>368</v>
      </c>
      <c r="Z462" s="206" t="s">
        <v>619</v>
      </c>
      <c r="AA462" s="207" t="s">
        <v>1735</v>
      </c>
      <c r="AB462" s="205">
        <v>4</v>
      </c>
      <c r="AC462" s="205">
        <v>30</v>
      </c>
      <c r="AD462" s="208">
        <v>140</v>
      </c>
      <c r="AE462" s="208">
        <v>140</v>
      </c>
    </row>
    <row r="463" spans="24:31" x14ac:dyDescent="0.3">
      <c r="X463" s="205" t="s">
        <v>620</v>
      </c>
      <c r="Y463" s="205" t="s">
        <v>391</v>
      </c>
      <c r="Z463" s="206" t="s">
        <v>615</v>
      </c>
      <c r="AA463" s="207" t="s">
        <v>1735</v>
      </c>
      <c r="AB463" s="205">
        <v>4</v>
      </c>
      <c r="AC463" s="205">
        <v>28</v>
      </c>
      <c r="AD463" s="208">
        <v>96</v>
      </c>
      <c r="AE463" s="208">
        <v>96</v>
      </c>
    </row>
    <row r="464" spans="24:31" x14ac:dyDescent="0.3">
      <c r="X464" s="205" t="s">
        <v>621</v>
      </c>
      <c r="Y464" s="205" t="s">
        <v>391</v>
      </c>
      <c r="Z464" s="206" t="s">
        <v>617</v>
      </c>
      <c r="AA464" s="207" t="s">
        <v>1735</v>
      </c>
      <c r="AB464" s="205">
        <v>4</v>
      </c>
      <c r="AC464" s="205">
        <v>28</v>
      </c>
      <c r="AD464" s="208">
        <v>86</v>
      </c>
      <c r="AE464" s="208">
        <v>86</v>
      </c>
    </row>
    <row r="465" spans="24:31" x14ac:dyDescent="0.3">
      <c r="X465" s="205" t="s">
        <v>622</v>
      </c>
      <c r="Y465" s="205" t="s">
        <v>391</v>
      </c>
      <c r="Z465" s="206" t="s">
        <v>619</v>
      </c>
      <c r="AA465" s="207" t="s">
        <v>1735</v>
      </c>
      <c r="AB465" s="205">
        <v>4</v>
      </c>
      <c r="AC465" s="205">
        <v>28</v>
      </c>
      <c r="AD465" s="208">
        <v>131</v>
      </c>
      <c r="AE465" s="208">
        <v>131</v>
      </c>
    </row>
    <row r="466" spans="24:31" x14ac:dyDescent="0.3">
      <c r="X466" s="205" t="s">
        <v>623</v>
      </c>
      <c r="Y466" s="210" t="s">
        <v>365</v>
      </c>
      <c r="Z466" s="206" t="s">
        <v>624</v>
      </c>
      <c r="AA466" s="207" t="s">
        <v>1735</v>
      </c>
      <c r="AB466" s="205">
        <v>4</v>
      </c>
      <c r="AC466" s="205">
        <v>32</v>
      </c>
      <c r="AD466" s="208">
        <v>118</v>
      </c>
      <c r="AE466" s="208">
        <v>118</v>
      </c>
    </row>
    <row r="467" spans="24:31" x14ac:dyDescent="0.3">
      <c r="X467" s="205" t="s">
        <v>625</v>
      </c>
      <c r="Y467" s="205" t="s">
        <v>365</v>
      </c>
      <c r="Z467" s="206" t="s">
        <v>626</v>
      </c>
      <c r="AA467" s="207" t="s">
        <v>1735</v>
      </c>
      <c r="AB467" s="205">
        <v>4</v>
      </c>
      <c r="AC467" s="205">
        <v>32</v>
      </c>
      <c r="AD467" s="208">
        <v>102</v>
      </c>
      <c r="AE467" s="208">
        <v>102</v>
      </c>
    </row>
    <row r="468" spans="24:31" x14ac:dyDescent="0.3">
      <c r="X468" s="205" t="s">
        <v>627</v>
      </c>
      <c r="Y468" s="205" t="s">
        <v>365</v>
      </c>
      <c r="Z468" s="206" t="s">
        <v>628</v>
      </c>
      <c r="AA468" s="207" t="s">
        <v>142</v>
      </c>
      <c r="AB468" s="205">
        <v>4</v>
      </c>
      <c r="AC468" s="205">
        <v>32</v>
      </c>
      <c r="AD468" s="208">
        <v>142</v>
      </c>
      <c r="AE468" s="208">
        <v>142</v>
      </c>
    </row>
    <row r="469" spans="24:31" x14ac:dyDescent="0.3">
      <c r="X469" s="205" t="s">
        <v>629</v>
      </c>
      <c r="Y469" s="205" t="s">
        <v>365</v>
      </c>
      <c r="Z469" s="206" t="s">
        <v>630</v>
      </c>
      <c r="AA469" s="207" t="s">
        <v>1735</v>
      </c>
      <c r="AB469" s="205">
        <v>4</v>
      </c>
      <c r="AC469" s="205">
        <v>32</v>
      </c>
      <c r="AD469" s="208">
        <v>118</v>
      </c>
      <c r="AE469" s="208">
        <v>118</v>
      </c>
    </row>
    <row r="470" spans="24:31" x14ac:dyDescent="0.3">
      <c r="X470" s="205" t="s">
        <v>631</v>
      </c>
      <c r="Y470" s="205" t="s">
        <v>365</v>
      </c>
      <c r="Z470" s="206" t="s">
        <v>632</v>
      </c>
      <c r="AA470" s="207" t="s">
        <v>1735</v>
      </c>
      <c r="AB470" s="205">
        <v>4</v>
      </c>
      <c r="AC470" s="205">
        <v>32</v>
      </c>
      <c r="AD470" s="208">
        <v>120</v>
      </c>
      <c r="AE470" s="208">
        <v>120</v>
      </c>
    </row>
    <row r="471" spans="24:31" x14ac:dyDescent="0.3">
      <c r="X471" s="205" t="s">
        <v>633</v>
      </c>
      <c r="Y471" s="205" t="s">
        <v>365</v>
      </c>
      <c r="Z471" s="206" t="s">
        <v>634</v>
      </c>
      <c r="AA471" s="207" t="s">
        <v>1735</v>
      </c>
      <c r="AB471" s="205">
        <v>4</v>
      </c>
      <c r="AC471" s="205">
        <v>32</v>
      </c>
      <c r="AD471" s="208">
        <v>105</v>
      </c>
      <c r="AE471" s="208">
        <v>105</v>
      </c>
    </row>
    <row r="472" spans="24:31" x14ac:dyDescent="0.3">
      <c r="X472" s="205" t="s">
        <v>635</v>
      </c>
      <c r="Y472" s="205" t="s">
        <v>445</v>
      </c>
      <c r="Z472" s="206" t="s">
        <v>636</v>
      </c>
      <c r="AA472" s="207" t="s">
        <v>142</v>
      </c>
      <c r="AB472" s="205">
        <v>4</v>
      </c>
      <c r="AC472" s="205">
        <v>40</v>
      </c>
      <c r="AD472" s="208">
        <v>172</v>
      </c>
      <c r="AE472" s="208">
        <v>172</v>
      </c>
    </row>
    <row r="473" spans="24:31" x14ac:dyDescent="0.3">
      <c r="X473" s="205" t="s">
        <v>637</v>
      </c>
      <c r="Y473" s="205" t="s">
        <v>448</v>
      </c>
      <c r="Z473" s="206" t="s">
        <v>638</v>
      </c>
      <c r="AA473" s="207" t="s">
        <v>1735</v>
      </c>
      <c r="AB473" s="205">
        <v>4</v>
      </c>
      <c r="AC473" s="205">
        <v>54</v>
      </c>
      <c r="AD473" s="208">
        <v>234</v>
      </c>
      <c r="AE473" s="208">
        <v>234</v>
      </c>
    </row>
    <row r="474" spans="24:31" x14ac:dyDescent="0.3">
      <c r="X474" s="205" t="s">
        <v>639</v>
      </c>
      <c r="Y474" s="205" t="s">
        <v>451</v>
      </c>
      <c r="Z474" s="206" t="s">
        <v>640</v>
      </c>
      <c r="AA474" s="207" t="s">
        <v>1733</v>
      </c>
      <c r="AB474" s="205">
        <v>4</v>
      </c>
      <c r="AC474" s="205">
        <v>60</v>
      </c>
      <c r="AD474" s="208">
        <v>290</v>
      </c>
      <c r="AE474" s="208">
        <v>290</v>
      </c>
    </row>
    <row r="475" spans="24:31" x14ac:dyDescent="0.3">
      <c r="X475" s="205" t="s">
        <v>641</v>
      </c>
      <c r="Y475" s="205" t="s">
        <v>454</v>
      </c>
      <c r="Z475" s="206" t="s">
        <v>642</v>
      </c>
      <c r="AA475" s="207" t="s">
        <v>1735</v>
      </c>
      <c r="AB475" s="205">
        <v>4</v>
      </c>
      <c r="AC475" s="205">
        <v>39</v>
      </c>
      <c r="AD475" s="208">
        <v>148</v>
      </c>
      <c r="AE475" s="208">
        <v>148</v>
      </c>
    </row>
    <row r="476" spans="24:31" x14ac:dyDescent="0.3">
      <c r="X476" s="205" t="s">
        <v>643</v>
      </c>
      <c r="Y476" s="205" t="s">
        <v>454</v>
      </c>
      <c r="Z476" s="206" t="s">
        <v>644</v>
      </c>
      <c r="AA476" s="207" t="s">
        <v>1733</v>
      </c>
      <c r="AB476" s="205">
        <v>4</v>
      </c>
      <c r="AC476" s="205">
        <v>39</v>
      </c>
      <c r="AD476" s="208">
        <v>204</v>
      </c>
      <c r="AE476" s="208">
        <v>204</v>
      </c>
    </row>
    <row r="477" spans="24:31" x14ac:dyDescent="0.3">
      <c r="X477" s="205" t="s">
        <v>645</v>
      </c>
      <c r="Y477" s="205" t="s">
        <v>445</v>
      </c>
      <c r="Z477" s="206" t="s">
        <v>636</v>
      </c>
      <c r="AA477" s="207" t="s">
        <v>1733</v>
      </c>
      <c r="AB477" s="205">
        <v>4</v>
      </c>
      <c r="AC477" s="205">
        <v>40</v>
      </c>
      <c r="AD477" s="208">
        <v>188</v>
      </c>
      <c r="AE477" s="208">
        <v>188</v>
      </c>
    </row>
    <row r="478" spans="24:31" x14ac:dyDescent="0.3">
      <c r="X478" s="205" t="s">
        <v>646</v>
      </c>
      <c r="Y478" s="205" t="s">
        <v>469</v>
      </c>
      <c r="Z478" s="206" t="s">
        <v>647</v>
      </c>
      <c r="AA478" s="207" t="s">
        <v>1733</v>
      </c>
      <c r="AB478" s="205">
        <v>4</v>
      </c>
      <c r="AC478" s="205">
        <v>110</v>
      </c>
      <c r="AD478" s="208">
        <v>484</v>
      </c>
      <c r="AE478" s="208">
        <v>484</v>
      </c>
    </row>
    <row r="479" spans="24:31" x14ac:dyDescent="0.3">
      <c r="X479" s="205" t="s">
        <v>648</v>
      </c>
      <c r="Y479" s="205" t="s">
        <v>365</v>
      </c>
      <c r="Z479" s="206" t="s">
        <v>649</v>
      </c>
      <c r="AA479" s="207" t="s">
        <v>1735</v>
      </c>
      <c r="AB479" s="205">
        <v>5</v>
      </c>
      <c r="AC479" s="205">
        <v>32</v>
      </c>
      <c r="AD479" s="208">
        <v>148</v>
      </c>
      <c r="AE479" s="208">
        <v>148</v>
      </c>
    </row>
    <row r="480" spans="24:31" x14ac:dyDescent="0.3">
      <c r="X480" s="205" t="s">
        <v>650</v>
      </c>
      <c r="Y480" s="205" t="s">
        <v>448</v>
      </c>
      <c r="Z480" s="206" t="s">
        <v>651</v>
      </c>
      <c r="AA480" s="207" t="s">
        <v>1735</v>
      </c>
      <c r="AB480" s="205">
        <v>5</v>
      </c>
      <c r="AC480" s="205">
        <v>54</v>
      </c>
      <c r="AD480" s="208">
        <v>294</v>
      </c>
      <c r="AE480" s="208">
        <v>294</v>
      </c>
    </row>
    <row r="481" spans="24:31" x14ac:dyDescent="0.3">
      <c r="X481" s="205" t="s">
        <v>652</v>
      </c>
      <c r="Y481" s="205" t="s">
        <v>337</v>
      </c>
      <c r="Z481" s="206" t="s">
        <v>653</v>
      </c>
      <c r="AA481" s="207" t="s">
        <v>142</v>
      </c>
      <c r="AB481" s="205">
        <v>6</v>
      </c>
      <c r="AC481" s="205">
        <v>34</v>
      </c>
      <c r="AD481" s="208">
        <v>216</v>
      </c>
      <c r="AE481" s="208">
        <v>216</v>
      </c>
    </row>
    <row r="482" spans="24:31" x14ac:dyDescent="0.3">
      <c r="X482" s="205" t="s">
        <v>654</v>
      </c>
      <c r="Y482" s="205" t="s">
        <v>337</v>
      </c>
      <c r="Z482" s="206" t="s">
        <v>653</v>
      </c>
      <c r="AA482" s="207" t="s">
        <v>1735</v>
      </c>
      <c r="AB482" s="205">
        <v>6</v>
      </c>
      <c r="AC482" s="205">
        <v>34</v>
      </c>
      <c r="AD482" s="208">
        <v>186</v>
      </c>
      <c r="AE482" s="208">
        <v>186</v>
      </c>
    </row>
    <row r="483" spans="24:31" x14ac:dyDescent="0.3">
      <c r="X483" s="205" t="s">
        <v>655</v>
      </c>
      <c r="Y483" s="205" t="s">
        <v>337</v>
      </c>
      <c r="Z483" s="206" t="s">
        <v>653</v>
      </c>
      <c r="AA483" s="207" t="s">
        <v>1733</v>
      </c>
      <c r="AB483" s="205">
        <v>6</v>
      </c>
      <c r="AC483" s="205">
        <v>34</v>
      </c>
      <c r="AD483" s="208">
        <v>236</v>
      </c>
      <c r="AE483" s="208">
        <v>236</v>
      </c>
    </row>
    <row r="484" spans="24:31" x14ac:dyDescent="0.3">
      <c r="X484" s="205" t="s">
        <v>656</v>
      </c>
      <c r="Y484" s="205" t="s">
        <v>344</v>
      </c>
      <c r="Z484" s="206" t="s">
        <v>657</v>
      </c>
      <c r="AA484" s="205" t="s">
        <v>1733</v>
      </c>
      <c r="AB484" s="205">
        <v>6</v>
      </c>
      <c r="AC484" s="205">
        <v>55</v>
      </c>
      <c r="AD484" s="208">
        <v>405</v>
      </c>
      <c r="AE484" s="208">
        <v>405</v>
      </c>
    </row>
    <row r="485" spans="24:31" x14ac:dyDescent="0.3">
      <c r="X485" s="205" t="s">
        <v>658</v>
      </c>
      <c r="Y485" s="205" t="s">
        <v>365</v>
      </c>
      <c r="Z485" s="206" t="s">
        <v>659</v>
      </c>
      <c r="AA485" s="207" t="s">
        <v>1735</v>
      </c>
      <c r="AB485" s="205">
        <v>6</v>
      </c>
      <c r="AC485" s="205">
        <v>32</v>
      </c>
      <c r="AD485" s="208">
        <v>175</v>
      </c>
      <c r="AE485" s="208">
        <v>175</v>
      </c>
    </row>
    <row r="486" spans="24:31" x14ac:dyDescent="0.3">
      <c r="X486" s="205" t="s">
        <v>660</v>
      </c>
      <c r="Y486" s="205" t="s">
        <v>365</v>
      </c>
      <c r="Z486" s="206" t="s">
        <v>661</v>
      </c>
      <c r="AA486" s="207" t="s">
        <v>1735</v>
      </c>
      <c r="AB486" s="205">
        <v>6</v>
      </c>
      <c r="AC486" s="205">
        <v>32</v>
      </c>
      <c r="AD486" s="208">
        <v>156</v>
      </c>
      <c r="AE486" s="208">
        <v>156</v>
      </c>
    </row>
    <row r="487" spans="24:31" x14ac:dyDescent="0.3">
      <c r="X487" s="205" t="s">
        <v>662</v>
      </c>
      <c r="Y487" s="205" t="s">
        <v>365</v>
      </c>
      <c r="Z487" s="206" t="s">
        <v>663</v>
      </c>
      <c r="AA487" s="207" t="s">
        <v>1735</v>
      </c>
      <c r="AB487" s="205">
        <v>6</v>
      </c>
      <c r="AC487" s="205">
        <v>32</v>
      </c>
      <c r="AD487" s="208">
        <v>182</v>
      </c>
      <c r="AE487" s="208">
        <v>182</v>
      </c>
    </row>
    <row r="488" spans="24:31" x14ac:dyDescent="0.3">
      <c r="X488" s="205" t="s">
        <v>664</v>
      </c>
      <c r="Y488" s="205" t="s">
        <v>448</v>
      </c>
      <c r="Z488" s="206" t="s">
        <v>665</v>
      </c>
      <c r="AA488" s="207" t="s">
        <v>1735</v>
      </c>
      <c r="AB488" s="205">
        <v>6</v>
      </c>
      <c r="AC488" s="205">
        <v>54</v>
      </c>
      <c r="AD488" s="208">
        <v>351</v>
      </c>
      <c r="AE488" s="208">
        <v>351</v>
      </c>
    </row>
    <row r="489" spans="24:31" x14ac:dyDescent="0.3">
      <c r="X489" s="205" t="s">
        <v>666</v>
      </c>
      <c r="Y489" s="205" t="s">
        <v>445</v>
      </c>
      <c r="Z489" s="206" t="s">
        <v>667</v>
      </c>
      <c r="AA489" s="207" t="s">
        <v>142</v>
      </c>
      <c r="AB489" s="205">
        <v>6</v>
      </c>
      <c r="AC489" s="205">
        <v>40</v>
      </c>
      <c r="AD489" s="208">
        <v>258</v>
      </c>
      <c r="AE489" s="208">
        <v>258</v>
      </c>
    </row>
    <row r="490" spans="24:31" x14ac:dyDescent="0.3">
      <c r="X490" s="205" t="s">
        <v>668</v>
      </c>
      <c r="Y490" s="205" t="s">
        <v>445</v>
      </c>
      <c r="Z490" s="206" t="s">
        <v>667</v>
      </c>
      <c r="AA490" s="207" t="s">
        <v>1733</v>
      </c>
      <c r="AB490" s="205">
        <v>6</v>
      </c>
      <c r="AC490" s="205">
        <v>40</v>
      </c>
      <c r="AD490" s="208">
        <v>282</v>
      </c>
      <c r="AE490" s="208">
        <v>282</v>
      </c>
    </row>
    <row r="491" spans="24:31" x14ac:dyDescent="0.3">
      <c r="X491" s="205" t="s">
        <v>669</v>
      </c>
      <c r="Y491" s="205" t="s">
        <v>337</v>
      </c>
      <c r="Z491" s="206" t="s">
        <v>670</v>
      </c>
      <c r="AA491" s="207" t="s">
        <v>142</v>
      </c>
      <c r="AB491" s="205">
        <v>8</v>
      </c>
      <c r="AC491" s="205">
        <v>34</v>
      </c>
      <c r="AD491" s="208">
        <v>288</v>
      </c>
      <c r="AE491" s="208">
        <v>288</v>
      </c>
    </row>
    <row r="492" spans="24:31" x14ac:dyDescent="0.3">
      <c r="X492" s="205" t="s">
        <v>671</v>
      </c>
      <c r="Y492" s="205" t="s">
        <v>344</v>
      </c>
      <c r="Z492" s="206" t="s">
        <v>672</v>
      </c>
      <c r="AA492" s="205" t="s">
        <v>1733</v>
      </c>
      <c r="AB492" s="205">
        <v>8</v>
      </c>
      <c r="AC492" s="205">
        <v>55</v>
      </c>
      <c r="AD492" s="208">
        <v>540</v>
      </c>
      <c r="AE492" s="208">
        <v>540</v>
      </c>
    </row>
    <row r="493" spans="24:31" x14ac:dyDescent="0.3">
      <c r="X493" s="205" t="s">
        <v>673</v>
      </c>
      <c r="Y493" s="205" t="s">
        <v>365</v>
      </c>
      <c r="Z493" s="206" t="s">
        <v>674</v>
      </c>
      <c r="AA493" s="207" t="s">
        <v>1735</v>
      </c>
      <c r="AB493" s="205">
        <v>8</v>
      </c>
      <c r="AC493" s="205">
        <v>32</v>
      </c>
      <c r="AD493" s="208">
        <v>224</v>
      </c>
      <c r="AE493" s="208">
        <v>224</v>
      </c>
    </row>
    <row r="494" spans="24:31" x14ac:dyDescent="0.3">
      <c r="X494" s="205" t="s">
        <v>675</v>
      </c>
      <c r="Y494" s="205" t="s">
        <v>365</v>
      </c>
      <c r="Z494" s="206" t="s">
        <v>676</v>
      </c>
      <c r="AA494" s="207" t="s">
        <v>1735</v>
      </c>
      <c r="AB494" s="205">
        <v>8</v>
      </c>
      <c r="AC494" s="205">
        <v>32</v>
      </c>
      <c r="AD494" s="208">
        <v>204</v>
      </c>
      <c r="AE494" s="208">
        <v>204</v>
      </c>
    </row>
    <row r="495" spans="24:31" x14ac:dyDescent="0.3">
      <c r="X495" s="205" t="s">
        <v>677</v>
      </c>
      <c r="Y495" s="205" t="s">
        <v>448</v>
      </c>
      <c r="Z495" s="206" t="s">
        <v>678</v>
      </c>
      <c r="AA495" s="207" t="s">
        <v>1735</v>
      </c>
      <c r="AB495" s="205">
        <v>8</v>
      </c>
      <c r="AC495" s="205">
        <v>54</v>
      </c>
      <c r="AD495" s="208">
        <v>468</v>
      </c>
      <c r="AE495" s="208">
        <v>468</v>
      </c>
    </row>
    <row r="496" spans="24:31" x14ac:dyDescent="0.3">
      <c r="X496" s="205" t="s">
        <v>679</v>
      </c>
      <c r="Y496" s="205" t="s">
        <v>680</v>
      </c>
      <c r="Z496" s="206" t="s">
        <v>681</v>
      </c>
      <c r="AA496" s="207" t="s">
        <v>1735</v>
      </c>
      <c r="AB496" s="205">
        <v>1</v>
      </c>
      <c r="AC496" s="205">
        <v>55</v>
      </c>
      <c r="AD496" s="208">
        <v>59</v>
      </c>
      <c r="AE496" s="208">
        <v>59</v>
      </c>
    </row>
    <row r="497" spans="24:31" x14ac:dyDescent="0.3">
      <c r="X497" s="205" t="s">
        <v>682</v>
      </c>
      <c r="Y497" s="205" t="s">
        <v>683</v>
      </c>
      <c r="Z497" s="206" t="s">
        <v>684</v>
      </c>
      <c r="AA497" s="207" t="s">
        <v>1735</v>
      </c>
      <c r="AB497" s="205">
        <v>1</v>
      </c>
      <c r="AC497" s="205">
        <v>40</v>
      </c>
      <c r="AD497" s="208">
        <v>36</v>
      </c>
      <c r="AE497" s="208">
        <v>36</v>
      </c>
    </row>
    <row r="498" spans="24:31" x14ac:dyDescent="0.3">
      <c r="X498" s="205" t="s">
        <v>685</v>
      </c>
      <c r="Y498" s="205" t="s">
        <v>683</v>
      </c>
      <c r="Z498" s="206" t="s">
        <v>686</v>
      </c>
      <c r="AA498" s="207" t="s">
        <v>1735</v>
      </c>
      <c r="AB498" s="205">
        <v>1</v>
      </c>
      <c r="AC498" s="205">
        <v>40</v>
      </c>
      <c r="AD498" s="208">
        <v>36</v>
      </c>
      <c r="AE498" s="208">
        <v>36</v>
      </c>
    </row>
    <row r="499" spans="24:31" x14ac:dyDescent="0.3">
      <c r="X499" s="205" t="s">
        <v>687</v>
      </c>
      <c r="Y499" s="205" t="s">
        <v>683</v>
      </c>
      <c r="Z499" s="206" t="s">
        <v>688</v>
      </c>
      <c r="AA499" s="207" t="s">
        <v>1735</v>
      </c>
      <c r="AB499" s="205">
        <v>1</v>
      </c>
      <c r="AC499" s="205">
        <v>40</v>
      </c>
      <c r="AD499" s="208">
        <v>35</v>
      </c>
      <c r="AE499" s="208">
        <v>35</v>
      </c>
    </row>
    <row r="500" spans="24:31" x14ac:dyDescent="0.3">
      <c r="X500" s="205" t="s">
        <v>689</v>
      </c>
      <c r="Y500" s="205" t="s">
        <v>683</v>
      </c>
      <c r="Z500" s="206" t="s">
        <v>690</v>
      </c>
      <c r="AA500" s="207" t="s">
        <v>1735</v>
      </c>
      <c r="AB500" s="205">
        <v>1</v>
      </c>
      <c r="AC500" s="205">
        <v>40</v>
      </c>
      <c r="AD500" s="208">
        <v>34</v>
      </c>
      <c r="AE500" s="208">
        <v>34</v>
      </c>
    </row>
    <row r="501" spans="24:31" x14ac:dyDescent="0.3">
      <c r="X501" s="205" t="s">
        <v>691</v>
      </c>
      <c r="Y501" s="205" t="s">
        <v>683</v>
      </c>
      <c r="Z501" s="206" t="s">
        <v>692</v>
      </c>
      <c r="AA501" s="207" t="s">
        <v>1735</v>
      </c>
      <c r="AB501" s="205">
        <v>1</v>
      </c>
      <c r="AC501" s="205">
        <v>40</v>
      </c>
      <c r="AD501" s="208">
        <v>43</v>
      </c>
      <c r="AE501" s="208">
        <v>43</v>
      </c>
    </row>
    <row r="502" spans="24:31" x14ac:dyDescent="0.3">
      <c r="X502" s="205" t="s">
        <v>693</v>
      </c>
      <c r="Y502" s="205" t="s">
        <v>680</v>
      </c>
      <c r="Z502" s="206" t="s">
        <v>694</v>
      </c>
      <c r="AA502" s="207" t="s">
        <v>142</v>
      </c>
      <c r="AB502" s="205">
        <v>1</v>
      </c>
      <c r="AC502" s="205">
        <v>75</v>
      </c>
      <c r="AD502" s="208">
        <v>88</v>
      </c>
      <c r="AE502" s="208">
        <v>88</v>
      </c>
    </row>
    <row r="503" spans="24:31" x14ac:dyDescent="0.3">
      <c r="X503" s="205" t="s">
        <v>695</v>
      </c>
      <c r="Y503" s="205" t="s">
        <v>680</v>
      </c>
      <c r="Z503" s="206" t="s">
        <v>694</v>
      </c>
      <c r="AA503" s="207" t="s">
        <v>1735</v>
      </c>
      <c r="AB503" s="205">
        <v>1</v>
      </c>
      <c r="AC503" s="205">
        <v>75</v>
      </c>
      <c r="AD503" s="208">
        <v>69</v>
      </c>
      <c r="AE503" s="208">
        <v>69</v>
      </c>
    </row>
    <row r="504" spans="24:31" x14ac:dyDescent="0.3">
      <c r="X504" s="205" t="s">
        <v>696</v>
      </c>
      <c r="Y504" s="205" t="s">
        <v>697</v>
      </c>
      <c r="Z504" s="206" t="s">
        <v>698</v>
      </c>
      <c r="AA504" s="207" t="s">
        <v>1735</v>
      </c>
      <c r="AB504" s="205">
        <v>1</v>
      </c>
      <c r="AC504" s="205">
        <v>80</v>
      </c>
      <c r="AD504" s="208">
        <v>89</v>
      </c>
      <c r="AE504" s="208">
        <v>89</v>
      </c>
    </row>
    <row r="505" spans="24:31" x14ac:dyDescent="0.3">
      <c r="X505" s="205" t="s">
        <v>699</v>
      </c>
      <c r="Y505" s="205" t="s">
        <v>680</v>
      </c>
      <c r="Z505" s="206" t="s">
        <v>694</v>
      </c>
      <c r="AA505" s="207" t="s">
        <v>1733</v>
      </c>
      <c r="AB505" s="205">
        <v>1</v>
      </c>
      <c r="AC505" s="205">
        <v>75</v>
      </c>
      <c r="AD505" s="208">
        <v>92</v>
      </c>
      <c r="AE505" s="208">
        <v>92</v>
      </c>
    </row>
    <row r="506" spans="24:31" x14ac:dyDescent="0.3">
      <c r="X506" s="205" t="s">
        <v>700</v>
      </c>
      <c r="Y506" s="205" t="s">
        <v>701</v>
      </c>
      <c r="Z506" s="206" t="s">
        <v>702</v>
      </c>
      <c r="AA506" s="207" t="s">
        <v>1735</v>
      </c>
      <c r="AB506" s="205">
        <v>1</v>
      </c>
      <c r="AC506" s="205">
        <v>50</v>
      </c>
      <c r="AD506" s="208">
        <v>44</v>
      </c>
      <c r="AE506" s="208">
        <v>44</v>
      </c>
    </row>
    <row r="507" spans="24:31" x14ac:dyDescent="0.3">
      <c r="X507" s="205" t="s">
        <v>703</v>
      </c>
      <c r="Y507" s="205" t="s">
        <v>704</v>
      </c>
      <c r="Z507" s="206" t="s">
        <v>705</v>
      </c>
      <c r="AA507" s="207" t="s">
        <v>1735</v>
      </c>
      <c r="AB507" s="205">
        <v>1</v>
      </c>
      <c r="AC507" s="205">
        <v>35</v>
      </c>
      <c r="AD507" s="208">
        <v>39</v>
      </c>
      <c r="AE507" s="208">
        <v>39</v>
      </c>
    </row>
    <row r="508" spans="24:31" x14ac:dyDescent="0.3">
      <c r="X508" s="205" t="s">
        <v>706</v>
      </c>
      <c r="Y508" s="205" t="s">
        <v>701</v>
      </c>
      <c r="Z508" s="206" t="s">
        <v>702</v>
      </c>
      <c r="AA508" s="207" t="s">
        <v>1733</v>
      </c>
      <c r="AB508" s="205">
        <v>1</v>
      </c>
      <c r="AC508" s="205">
        <v>50</v>
      </c>
      <c r="AD508" s="208">
        <v>63</v>
      </c>
      <c r="AE508" s="208">
        <v>63</v>
      </c>
    </row>
    <row r="509" spans="24:31" x14ac:dyDescent="0.3">
      <c r="X509" s="205" t="s">
        <v>707</v>
      </c>
      <c r="Y509" s="205" t="s">
        <v>708</v>
      </c>
      <c r="Z509" s="206" t="s">
        <v>709</v>
      </c>
      <c r="AA509" s="207" t="s">
        <v>1733</v>
      </c>
      <c r="AB509" s="205">
        <v>1</v>
      </c>
      <c r="AC509" s="205">
        <v>135</v>
      </c>
      <c r="AD509" s="208">
        <v>165</v>
      </c>
      <c r="AE509" s="208">
        <v>165</v>
      </c>
    </row>
    <row r="510" spans="24:31" x14ac:dyDescent="0.3">
      <c r="X510" s="205" t="s">
        <v>710</v>
      </c>
      <c r="Y510" s="205" t="s">
        <v>680</v>
      </c>
      <c r="Z510" s="206" t="s">
        <v>711</v>
      </c>
      <c r="AA510" s="207" t="s">
        <v>1735</v>
      </c>
      <c r="AB510" s="205">
        <v>2</v>
      </c>
      <c r="AC510" s="205">
        <v>55</v>
      </c>
      <c r="AD510" s="208">
        <v>123</v>
      </c>
      <c r="AE510" s="208">
        <v>123</v>
      </c>
    </row>
    <row r="511" spans="24:31" x14ac:dyDescent="0.3">
      <c r="X511" s="205" t="s">
        <v>712</v>
      </c>
      <c r="Y511" s="205" t="s">
        <v>683</v>
      </c>
      <c r="Z511" s="206" t="s">
        <v>713</v>
      </c>
      <c r="AA511" s="207" t="s">
        <v>1735</v>
      </c>
      <c r="AB511" s="205">
        <v>2</v>
      </c>
      <c r="AC511" s="205">
        <v>40</v>
      </c>
      <c r="AD511" s="208">
        <v>72</v>
      </c>
      <c r="AE511" s="208">
        <v>72</v>
      </c>
    </row>
    <row r="512" spans="24:31" x14ac:dyDescent="0.3">
      <c r="X512" s="205" t="s">
        <v>714</v>
      </c>
      <c r="Y512" s="205" t="s">
        <v>683</v>
      </c>
      <c r="Z512" s="206" t="s">
        <v>715</v>
      </c>
      <c r="AA512" s="207" t="s">
        <v>1735</v>
      </c>
      <c r="AB512" s="205">
        <v>2</v>
      </c>
      <c r="AC512" s="205">
        <v>40</v>
      </c>
      <c r="AD512" s="208">
        <v>67</v>
      </c>
      <c r="AE512" s="208">
        <v>67</v>
      </c>
    </row>
    <row r="513" spans="24:31" x14ac:dyDescent="0.3">
      <c r="X513" s="205" t="s">
        <v>716</v>
      </c>
      <c r="Y513" s="205" t="s">
        <v>683</v>
      </c>
      <c r="Z513" s="206" t="s">
        <v>717</v>
      </c>
      <c r="AA513" s="207" t="s">
        <v>1735</v>
      </c>
      <c r="AB513" s="205">
        <v>2</v>
      </c>
      <c r="AC513" s="205">
        <v>40</v>
      </c>
      <c r="AD513" s="208">
        <v>80</v>
      </c>
      <c r="AE513" s="208">
        <v>80</v>
      </c>
    </row>
    <row r="514" spans="24:31" x14ac:dyDescent="0.3">
      <c r="X514" s="210" t="s">
        <v>718</v>
      </c>
      <c r="Y514" s="210" t="s">
        <v>683</v>
      </c>
      <c r="Z514" s="211" t="s">
        <v>719</v>
      </c>
      <c r="AA514" s="212" t="s">
        <v>1735</v>
      </c>
      <c r="AB514" s="210">
        <v>2</v>
      </c>
      <c r="AC514" s="210">
        <v>40</v>
      </c>
      <c r="AD514" s="213">
        <v>73</v>
      </c>
      <c r="AE514" s="213">
        <v>73</v>
      </c>
    </row>
    <row r="515" spans="24:31" x14ac:dyDescent="0.3">
      <c r="X515" s="205" t="s">
        <v>720</v>
      </c>
      <c r="Y515" s="205" t="s">
        <v>680</v>
      </c>
      <c r="Z515" s="206" t="s">
        <v>721</v>
      </c>
      <c r="AA515" s="207" t="s">
        <v>142</v>
      </c>
      <c r="AB515" s="205">
        <v>2</v>
      </c>
      <c r="AC515" s="205">
        <v>75</v>
      </c>
      <c r="AD515" s="208">
        <v>176</v>
      </c>
      <c r="AE515" s="208">
        <v>176</v>
      </c>
    </row>
    <row r="516" spans="24:31" x14ac:dyDescent="0.3">
      <c r="X516" s="205" t="s">
        <v>722</v>
      </c>
      <c r="Y516" s="205" t="s">
        <v>680</v>
      </c>
      <c r="Z516" s="206" t="s">
        <v>721</v>
      </c>
      <c r="AA516" s="207" t="s">
        <v>1735</v>
      </c>
      <c r="AB516" s="205">
        <v>2</v>
      </c>
      <c r="AC516" s="205">
        <v>75</v>
      </c>
      <c r="AD516" s="208">
        <v>138</v>
      </c>
      <c r="AE516" s="208">
        <v>138</v>
      </c>
    </row>
    <row r="517" spans="24:31" x14ac:dyDescent="0.3">
      <c r="X517" s="205" t="s">
        <v>723</v>
      </c>
      <c r="Y517" s="205" t="s">
        <v>680</v>
      </c>
      <c r="Z517" s="206" t="s">
        <v>721</v>
      </c>
      <c r="AA517" s="207" t="s">
        <v>1733</v>
      </c>
      <c r="AB517" s="205">
        <v>2</v>
      </c>
      <c r="AC517" s="205">
        <v>75</v>
      </c>
      <c r="AD517" s="208">
        <v>168</v>
      </c>
      <c r="AE517" s="208">
        <v>168</v>
      </c>
    </row>
    <row r="518" spans="24:31" x14ac:dyDescent="0.3">
      <c r="X518" s="205" t="s">
        <v>724</v>
      </c>
      <c r="Y518" s="205" t="s">
        <v>701</v>
      </c>
      <c r="Z518" s="206" t="s">
        <v>725</v>
      </c>
      <c r="AA518" s="207" t="s">
        <v>1735</v>
      </c>
      <c r="AB518" s="205">
        <v>2</v>
      </c>
      <c r="AC518" s="205">
        <v>50</v>
      </c>
      <c r="AD518" s="208">
        <v>88</v>
      </c>
      <c r="AE518" s="208">
        <v>88</v>
      </c>
    </row>
    <row r="519" spans="24:31" x14ac:dyDescent="0.3">
      <c r="X519" s="205" t="s">
        <v>726</v>
      </c>
      <c r="Y519" s="205" t="s">
        <v>704</v>
      </c>
      <c r="Z519" s="206" t="s">
        <v>727</v>
      </c>
      <c r="AA519" s="207" t="s">
        <v>1735</v>
      </c>
      <c r="AB519" s="205">
        <v>2</v>
      </c>
      <c r="AC519" s="205">
        <v>35</v>
      </c>
      <c r="AD519" s="208">
        <v>76</v>
      </c>
      <c r="AE519" s="208">
        <v>76</v>
      </c>
    </row>
    <row r="520" spans="24:31" x14ac:dyDescent="0.3">
      <c r="X520" s="205" t="s">
        <v>728</v>
      </c>
      <c r="Y520" s="205" t="s">
        <v>701</v>
      </c>
      <c r="Z520" s="206" t="s">
        <v>725</v>
      </c>
      <c r="AA520" s="207" t="s">
        <v>1733</v>
      </c>
      <c r="AB520" s="205">
        <v>2</v>
      </c>
      <c r="AC520" s="205">
        <v>50</v>
      </c>
      <c r="AD520" s="208">
        <v>128</v>
      </c>
      <c r="AE520" s="208">
        <v>128</v>
      </c>
    </row>
    <row r="521" spans="24:31" x14ac:dyDescent="0.3">
      <c r="X521" s="205" t="s">
        <v>729</v>
      </c>
      <c r="Y521" s="205" t="s">
        <v>708</v>
      </c>
      <c r="Z521" s="206" t="s">
        <v>730</v>
      </c>
      <c r="AA521" s="207" t="s">
        <v>1733</v>
      </c>
      <c r="AB521" s="205">
        <v>2</v>
      </c>
      <c r="AC521" s="205">
        <v>135</v>
      </c>
      <c r="AD521" s="208">
        <v>310</v>
      </c>
      <c r="AE521" s="208">
        <v>310</v>
      </c>
    </row>
    <row r="522" spans="24:31" x14ac:dyDescent="0.3">
      <c r="X522" s="205" t="s">
        <v>731</v>
      </c>
      <c r="Y522" s="205" t="s">
        <v>683</v>
      </c>
      <c r="Z522" s="206" t="s">
        <v>732</v>
      </c>
      <c r="AA522" s="207" t="s">
        <v>1735</v>
      </c>
      <c r="AB522" s="205">
        <v>3</v>
      </c>
      <c r="AC522" s="205">
        <v>40</v>
      </c>
      <c r="AD522" s="208">
        <v>106</v>
      </c>
      <c r="AE522" s="208">
        <v>106</v>
      </c>
    </row>
    <row r="523" spans="24:31" x14ac:dyDescent="0.3">
      <c r="X523" s="205" t="s">
        <v>733</v>
      </c>
      <c r="Y523" s="205" t="s">
        <v>683</v>
      </c>
      <c r="Z523" s="206" t="s">
        <v>734</v>
      </c>
      <c r="AA523" s="207" t="s">
        <v>1735</v>
      </c>
      <c r="AB523" s="205">
        <v>3</v>
      </c>
      <c r="AC523" s="205">
        <v>40</v>
      </c>
      <c r="AD523" s="208">
        <v>108</v>
      </c>
      <c r="AE523" s="208">
        <v>108</v>
      </c>
    </row>
    <row r="524" spans="24:31" x14ac:dyDescent="0.3">
      <c r="X524" s="205" t="s">
        <v>735</v>
      </c>
      <c r="Y524" s="205" t="s">
        <v>683</v>
      </c>
      <c r="Z524" s="206" t="s">
        <v>736</v>
      </c>
      <c r="AA524" s="207" t="s">
        <v>1735</v>
      </c>
      <c r="AB524" s="205">
        <v>4</v>
      </c>
      <c r="AC524" s="205">
        <v>40</v>
      </c>
      <c r="AD524" s="208">
        <v>134</v>
      </c>
      <c r="AE524" s="208">
        <v>134</v>
      </c>
    </row>
    <row r="525" spans="24:31" x14ac:dyDescent="0.3">
      <c r="X525" s="205" t="s">
        <v>737</v>
      </c>
      <c r="Y525" s="205" t="s">
        <v>683</v>
      </c>
      <c r="Z525" s="206" t="s">
        <v>738</v>
      </c>
      <c r="AA525" s="207" t="s">
        <v>1735</v>
      </c>
      <c r="AB525" s="205">
        <v>4</v>
      </c>
      <c r="AC525" s="205">
        <v>40</v>
      </c>
      <c r="AD525" s="208">
        <v>126</v>
      </c>
      <c r="AE525" s="208">
        <v>126</v>
      </c>
    </row>
    <row r="526" spans="24:31" x14ac:dyDescent="0.3">
      <c r="X526" s="205" t="s">
        <v>739</v>
      </c>
      <c r="Y526" s="205" t="s">
        <v>740</v>
      </c>
      <c r="Z526" s="206" t="s">
        <v>741</v>
      </c>
      <c r="AA526" s="207" t="s">
        <v>1735</v>
      </c>
      <c r="AB526" s="205">
        <v>1</v>
      </c>
      <c r="AC526" s="205">
        <v>55</v>
      </c>
      <c r="AD526" s="208">
        <v>68</v>
      </c>
      <c r="AE526" s="208">
        <v>68</v>
      </c>
    </row>
    <row r="527" spans="24:31" x14ac:dyDescent="0.3">
      <c r="X527" s="205" t="s">
        <v>742</v>
      </c>
      <c r="Y527" s="205" t="s">
        <v>740</v>
      </c>
      <c r="Z527" s="206" t="s">
        <v>743</v>
      </c>
      <c r="AA527" s="207" t="s">
        <v>142</v>
      </c>
      <c r="AB527" s="205">
        <v>1</v>
      </c>
      <c r="AC527" s="205">
        <v>55</v>
      </c>
      <c r="AD527" s="208">
        <v>76</v>
      </c>
      <c r="AE527" s="208">
        <v>76</v>
      </c>
    </row>
    <row r="528" spans="24:31" x14ac:dyDescent="0.3">
      <c r="X528" s="205" t="s">
        <v>744</v>
      </c>
      <c r="Y528" s="205" t="s">
        <v>745</v>
      </c>
      <c r="Z528" s="206" t="s">
        <v>746</v>
      </c>
      <c r="AA528" s="207" t="s">
        <v>1733</v>
      </c>
      <c r="AB528" s="205">
        <v>1</v>
      </c>
      <c r="AC528" s="205">
        <v>85</v>
      </c>
      <c r="AD528" s="208">
        <v>120</v>
      </c>
      <c r="AE528" s="208">
        <v>120</v>
      </c>
    </row>
    <row r="529" spans="24:31" x14ac:dyDescent="0.3">
      <c r="X529" s="205" t="s">
        <v>747</v>
      </c>
      <c r="Y529" s="205" t="s">
        <v>740</v>
      </c>
      <c r="Z529" s="206" t="s">
        <v>743</v>
      </c>
      <c r="AA529" s="207" t="s">
        <v>1733</v>
      </c>
      <c r="AB529" s="205">
        <v>1</v>
      </c>
      <c r="AC529" s="205">
        <v>55</v>
      </c>
      <c r="AD529" s="208">
        <v>90</v>
      </c>
      <c r="AE529" s="208">
        <v>90</v>
      </c>
    </row>
    <row r="530" spans="24:31" x14ac:dyDescent="0.3">
      <c r="X530" s="205" t="s">
        <v>748</v>
      </c>
      <c r="Y530" s="205" t="s">
        <v>749</v>
      </c>
      <c r="Z530" s="206" t="s">
        <v>750</v>
      </c>
      <c r="AA530" s="207" t="s">
        <v>1733</v>
      </c>
      <c r="AB530" s="205">
        <v>1</v>
      </c>
      <c r="AC530" s="205">
        <v>160</v>
      </c>
      <c r="AD530" s="208">
        <v>180</v>
      </c>
      <c r="AE530" s="208">
        <v>180</v>
      </c>
    </row>
    <row r="531" spans="24:31" x14ac:dyDescent="0.3">
      <c r="X531" s="205" t="s">
        <v>751</v>
      </c>
      <c r="Y531" s="205" t="s">
        <v>752</v>
      </c>
      <c r="Z531" s="206" t="s">
        <v>753</v>
      </c>
      <c r="AA531" s="207" t="s">
        <v>1735</v>
      </c>
      <c r="AB531" s="205">
        <v>2</v>
      </c>
      <c r="AC531" s="205">
        <v>65</v>
      </c>
      <c r="AD531" s="208">
        <v>147</v>
      </c>
      <c r="AE531" s="208">
        <v>147</v>
      </c>
    </row>
    <row r="532" spans="24:31" x14ac:dyDescent="0.3">
      <c r="X532" s="205" t="s">
        <v>754</v>
      </c>
      <c r="Y532" s="205" t="s">
        <v>740</v>
      </c>
      <c r="Z532" s="206" t="s">
        <v>755</v>
      </c>
      <c r="AA532" s="207" t="s">
        <v>1735</v>
      </c>
      <c r="AB532" s="205">
        <v>2</v>
      </c>
      <c r="AC532" s="205">
        <v>55</v>
      </c>
      <c r="AD532" s="208">
        <v>108</v>
      </c>
      <c r="AE532" s="208">
        <v>108</v>
      </c>
    </row>
    <row r="533" spans="24:31" x14ac:dyDescent="0.3">
      <c r="X533" s="205" t="s">
        <v>756</v>
      </c>
      <c r="Y533" s="205" t="s">
        <v>740</v>
      </c>
      <c r="Z533" s="206" t="s">
        <v>757</v>
      </c>
      <c r="AA533" s="207" t="s">
        <v>142</v>
      </c>
      <c r="AB533" s="205">
        <v>2</v>
      </c>
      <c r="AC533" s="205">
        <v>55</v>
      </c>
      <c r="AD533" s="208">
        <v>122</v>
      </c>
      <c r="AE533" s="208">
        <v>122</v>
      </c>
    </row>
    <row r="534" spans="24:31" x14ac:dyDescent="0.3">
      <c r="X534" s="205" t="s">
        <v>758</v>
      </c>
      <c r="Y534" s="205" t="s">
        <v>745</v>
      </c>
      <c r="Z534" s="206" t="s">
        <v>759</v>
      </c>
      <c r="AA534" s="207" t="s">
        <v>142</v>
      </c>
      <c r="AB534" s="205">
        <v>2</v>
      </c>
      <c r="AC534" s="205">
        <v>85</v>
      </c>
      <c r="AD534" s="208">
        <v>194</v>
      </c>
      <c r="AE534" s="208">
        <v>194</v>
      </c>
    </row>
    <row r="535" spans="24:31" x14ac:dyDescent="0.3">
      <c r="X535" s="205" t="s">
        <v>760</v>
      </c>
      <c r="Y535" s="205" t="s">
        <v>745</v>
      </c>
      <c r="Z535" s="206" t="s">
        <v>759</v>
      </c>
      <c r="AA535" s="207" t="s">
        <v>1733</v>
      </c>
      <c r="AB535" s="205">
        <v>2</v>
      </c>
      <c r="AC535" s="205">
        <v>85</v>
      </c>
      <c r="AD535" s="208">
        <v>220</v>
      </c>
      <c r="AE535" s="208">
        <v>220</v>
      </c>
    </row>
    <row r="536" spans="24:31" x14ac:dyDescent="0.3">
      <c r="X536" s="205" t="s">
        <v>761</v>
      </c>
      <c r="Y536" s="205" t="s">
        <v>740</v>
      </c>
      <c r="Z536" s="206" t="s">
        <v>757</v>
      </c>
      <c r="AA536" s="207" t="s">
        <v>1735</v>
      </c>
      <c r="AB536" s="205">
        <v>2</v>
      </c>
      <c r="AC536" s="205">
        <v>55</v>
      </c>
      <c r="AD536" s="208">
        <v>108</v>
      </c>
      <c r="AE536" s="208">
        <v>108</v>
      </c>
    </row>
    <row r="537" spans="24:31" x14ac:dyDescent="0.3">
      <c r="X537" s="205" t="s">
        <v>762</v>
      </c>
      <c r="Y537" s="205" t="s">
        <v>740</v>
      </c>
      <c r="Z537" s="206" t="s">
        <v>757</v>
      </c>
      <c r="AA537" s="207" t="s">
        <v>1733</v>
      </c>
      <c r="AB537" s="205">
        <v>2</v>
      </c>
      <c r="AC537" s="205">
        <v>55</v>
      </c>
      <c r="AD537" s="208">
        <v>145</v>
      </c>
      <c r="AE537" s="208">
        <v>145</v>
      </c>
    </row>
    <row r="538" spans="24:31" x14ac:dyDescent="0.3">
      <c r="X538" s="205" t="s">
        <v>763</v>
      </c>
      <c r="Y538" s="205" t="s">
        <v>749</v>
      </c>
      <c r="Z538" s="206" t="s">
        <v>764</v>
      </c>
      <c r="AA538" s="207" t="s">
        <v>1733</v>
      </c>
      <c r="AB538" s="205">
        <v>2</v>
      </c>
      <c r="AC538" s="205">
        <v>160</v>
      </c>
      <c r="AD538" s="208">
        <v>330</v>
      </c>
      <c r="AE538" s="208">
        <v>330</v>
      </c>
    </row>
    <row r="539" spans="24:31" x14ac:dyDescent="0.3">
      <c r="X539" s="205" t="s">
        <v>765</v>
      </c>
      <c r="Y539" s="205" t="s">
        <v>740</v>
      </c>
      <c r="Z539" s="206" t="s">
        <v>766</v>
      </c>
      <c r="AA539" s="207" t="s">
        <v>1735</v>
      </c>
      <c r="AB539" s="205">
        <v>3</v>
      </c>
      <c r="AC539" s="205">
        <v>55</v>
      </c>
      <c r="AD539" s="208">
        <v>176</v>
      </c>
      <c r="AE539" s="208">
        <v>176</v>
      </c>
    </row>
    <row r="540" spans="24:31" x14ac:dyDescent="0.3">
      <c r="X540" s="205" t="s">
        <v>767</v>
      </c>
      <c r="Y540" s="205" t="s">
        <v>740</v>
      </c>
      <c r="Z540" s="206" t="s">
        <v>768</v>
      </c>
      <c r="AA540" s="207" t="s">
        <v>1733</v>
      </c>
      <c r="AB540" s="205">
        <v>3</v>
      </c>
      <c r="AC540" s="205">
        <v>55</v>
      </c>
      <c r="AD540" s="208">
        <v>202</v>
      </c>
      <c r="AE540" s="208">
        <v>202</v>
      </c>
    </row>
    <row r="541" spans="24:31" x14ac:dyDescent="0.3">
      <c r="X541" s="205" t="s">
        <v>769</v>
      </c>
      <c r="Y541" s="205" t="s">
        <v>740</v>
      </c>
      <c r="Z541" s="206" t="s">
        <v>770</v>
      </c>
      <c r="AA541" s="207" t="s">
        <v>1735</v>
      </c>
      <c r="AB541" s="205">
        <v>4</v>
      </c>
      <c r="AC541" s="205">
        <v>55</v>
      </c>
      <c r="AD541" s="208">
        <v>216</v>
      </c>
      <c r="AE541" s="208">
        <v>216</v>
      </c>
    </row>
    <row r="542" spans="24:31" x14ac:dyDescent="0.3">
      <c r="X542" s="205" t="s">
        <v>771</v>
      </c>
      <c r="Y542" s="205" t="s">
        <v>740</v>
      </c>
      <c r="Z542" s="206" t="s">
        <v>772</v>
      </c>
      <c r="AA542" s="207" t="s">
        <v>142</v>
      </c>
      <c r="AB542" s="205">
        <v>4</v>
      </c>
      <c r="AC542" s="205">
        <v>55</v>
      </c>
      <c r="AD542" s="208">
        <v>230</v>
      </c>
      <c r="AE542" s="208">
        <v>230</v>
      </c>
    </row>
    <row r="543" spans="24:31" x14ac:dyDescent="0.3">
      <c r="X543" s="205" t="s">
        <v>773</v>
      </c>
      <c r="Y543" s="205" t="s">
        <v>745</v>
      </c>
      <c r="Z543" s="206" t="s">
        <v>774</v>
      </c>
      <c r="AA543" s="207" t="s">
        <v>142</v>
      </c>
      <c r="AB543" s="205">
        <v>4</v>
      </c>
      <c r="AC543" s="205">
        <v>85</v>
      </c>
      <c r="AD543" s="208">
        <v>388</v>
      </c>
      <c r="AE543" s="208">
        <v>388</v>
      </c>
    </row>
    <row r="544" spans="24:31" x14ac:dyDescent="0.3">
      <c r="X544" s="205" t="s">
        <v>775</v>
      </c>
      <c r="Y544" s="205" t="s">
        <v>740</v>
      </c>
      <c r="Z544" s="206" t="s">
        <v>772</v>
      </c>
      <c r="AA544" s="207" t="s">
        <v>1733</v>
      </c>
      <c r="AB544" s="205">
        <v>4</v>
      </c>
      <c r="AC544" s="205">
        <v>55</v>
      </c>
      <c r="AD544" s="208">
        <v>244</v>
      </c>
      <c r="AE544" s="208">
        <v>244</v>
      </c>
    </row>
    <row r="545" spans="24:31" x14ac:dyDescent="0.3">
      <c r="X545" s="205" t="s">
        <v>776</v>
      </c>
      <c r="Y545" s="205" t="s">
        <v>779</v>
      </c>
      <c r="Z545" s="206" t="s">
        <v>780</v>
      </c>
      <c r="AA545" s="207" t="s">
        <v>142</v>
      </c>
      <c r="AB545" s="205">
        <v>1</v>
      </c>
      <c r="AC545" s="205">
        <v>60</v>
      </c>
      <c r="AD545" s="208">
        <v>61</v>
      </c>
      <c r="AE545" s="208">
        <v>61</v>
      </c>
    </row>
    <row r="546" spans="24:31" x14ac:dyDescent="0.3">
      <c r="X546" s="205" t="s">
        <v>781</v>
      </c>
      <c r="Y546" s="205" t="s">
        <v>779</v>
      </c>
      <c r="Z546" s="206" t="s">
        <v>782</v>
      </c>
      <c r="AA546" s="207" t="s">
        <v>142</v>
      </c>
      <c r="AB546" s="205">
        <v>1</v>
      </c>
      <c r="AC546" s="205">
        <v>60</v>
      </c>
      <c r="AD546" s="208">
        <v>62</v>
      </c>
      <c r="AE546" s="208">
        <v>62</v>
      </c>
    </row>
    <row r="547" spans="24:31" x14ac:dyDescent="0.3">
      <c r="X547" s="205" t="s">
        <v>783</v>
      </c>
      <c r="Y547" s="205" t="s">
        <v>784</v>
      </c>
      <c r="Z547" s="206" t="s">
        <v>785</v>
      </c>
      <c r="AA547" s="207" t="s">
        <v>1735</v>
      </c>
      <c r="AB547" s="205">
        <v>1</v>
      </c>
      <c r="AC547" s="205">
        <v>95</v>
      </c>
      <c r="AD547" s="208">
        <v>80</v>
      </c>
      <c r="AE547" s="208">
        <v>80</v>
      </c>
    </row>
    <row r="548" spans="24:31" x14ac:dyDescent="0.3">
      <c r="X548" s="205" t="s">
        <v>786</v>
      </c>
      <c r="Y548" s="205" t="s">
        <v>784</v>
      </c>
      <c r="Z548" s="206" t="s">
        <v>787</v>
      </c>
      <c r="AA548" s="207" t="s">
        <v>1735</v>
      </c>
      <c r="AB548" s="205">
        <v>1</v>
      </c>
      <c r="AC548" s="205">
        <v>95</v>
      </c>
      <c r="AD548" s="208">
        <v>85</v>
      </c>
      <c r="AE548" s="208">
        <v>85</v>
      </c>
    </row>
    <row r="549" spans="24:31" x14ac:dyDescent="0.3">
      <c r="X549" s="205" t="s">
        <v>788</v>
      </c>
      <c r="Y549" s="205" t="s">
        <v>784</v>
      </c>
      <c r="Z549" s="206" t="s">
        <v>785</v>
      </c>
      <c r="AA549" s="207" t="s">
        <v>1733</v>
      </c>
      <c r="AB549" s="205">
        <v>1</v>
      </c>
      <c r="AC549" s="205">
        <v>95</v>
      </c>
      <c r="AD549" s="208">
        <v>125</v>
      </c>
      <c r="AE549" s="208">
        <v>125</v>
      </c>
    </row>
    <row r="550" spans="24:31" x14ac:dyDescent="0.3">
      <c r="X550" s="205" t="s">
        <v>789</v>
      </c>
      <c r="Y550" s="205" t="s">
        <v>779</v>
      </c>
      <c r="Z550" s="206" t="s">
        <v>780</v>
      </c>
      <c r="AA550" s="207" t="s">
        <v>1735</v>
      </c>
      <c r="AB550" s="205">
        <v>1</v>
      </c>
      <c r="AC550" s="205">
        <v>60</v>
      </c>
      <c r="AD550" s="208">
        <v>60</v>
      </c>
      <c r="AE550" s="208">
        <v>60</v>
      </c>
    </row>
    <row r="551" spans="24:31" x14ac:dyDescent="0.3">
      <c r="X551" s="205" t="s">
        <v>790</v>
      </c>
      <c r="Y551" s="205" t="s">
        <v>779</v>
      </c>
      <c r="Z551" s="206" t="s">
        <v>791</v>
      </c>
      <c r="AA551" s="207" t="s">
        <v>1735</v>
      </c>
      <c r="AB551" s="205">
        <v>1</v>
      </c>
      <c r="AC551" s="205">
        <v>60</v>
      </c>
      <c r="AD551" s="208">
        <v>55</v>
      </c>
      <c r="AE551" s="208">
        <v>55</v>
      </c>
    </row>
    <row r="552" spans="24:31" x14ac:dyDescent="0.3">
      <c r="X552" s="205" t="s">
        <v>792</v>
      </c>
      <c r="Y552" s="205" t="s">
        <v>779</v>
      </c>
      <c r="Z552" s="206" t="s">
        <v>780</v>
      </c>
      <c r="AA552" s="207" t="s">
        <v>1733</v>
      </c>
      <c r="AB552" s="205">
        <v>1</v>
      </c>
      <c r="AC552" s="205">
        <v>60</v>
      </c>
      <c r="AD552" s="208">
        <v>83</v>
      </c>
      <c r="AE552" s="208">
        <v>83</v>
      </c>
    </row>
    <row r="553" spans="24:31" x14ac:dyDescent="0.3">
      <c r="X553" s="205" t="s">
        <v>793</v>
      </c>
      <c r="Y553" s="205" t="s">
        <v>779</v>
      </c>
      <c r="Z553" s="206" t="s">
        <v>782</v>
      </c>
      <c r="AA553" s="207" t="s">
        <v>1733</v>
      </c>
      <c r="AB553" s="205">
        <v>1</v>
      </c>
      <c r="AC553" s="205">
        <v>60</v>
      </c>
      <c r="AD553" s="208">
        <v>64</v>
      </c>
      <c r="AE553" s="208">
        <v>64</v>
      </c>
    </row>
    <row r="554" spans="24:31" x14ac:dyDescent="0.3">
      <c r="X554" s="205" t="s">
        <v>794</v>
      </c>
      <c r="Y554" s="205" t="s">
        <v>795</v>
      </c>
      <c r="Z554" s="206" t="s">
        <v>796</v>
      </c>
      <c r="AA554" s="207" t="s">
        <v>1733</v>
      </c>
      <c r="AB554" s="205">
        <v>1</v>
      </c>
      <c r="AC554" s="205">
        <v>185</v>
      </c>
      <c r="AD554" s="208">
        <v>200</v>
      </c>
      <c r="AE554" s="208">
        <v>200</v>
      </c>
    </row>
    <row r="555" spans="24:31" x14ac:dyDescent="0.3">
      <c r="X555" s="205" t="s">
        <v>797</v>
      </c>
      <c r="Y555" s="205" t="s">
        <v>798</v>
      </c>
      <c r="Z555" s="206" t="s">
        <v>799</v>
      </c>
      <c r="AA555" s="207" t="s">
        <v>1735</v>
      </c>
      <c r="AB555" s="205">
        <v>1</v>
      </c>
      <c r="AC555" s="205">
        <v>59</v>
      </c>
      <c r="AD555" s="208">
        <v>58</v>
      </c>
      <c r="AE555" s="208">
        <v>58</v>
      </c>
    </row>
    <row r="556" spans="24:31" x14ac:dyDescent="0.3">
      <c r="X556" s="205" t="s">
        <v>800</v>
      </c>
      <c r="Y556" s="205" t="s">
        <v>798</v>
      </c>
      <c r="Z556" s="206" t="s">
        <v>801</v>
      </c>
      <c r="AA556" s="207" t="s">
        <v>1735</v>
      </c>
      <c r="AB556" s="205">
        <v>1</v>
      </c>
      <c r="AC556" s="205">
        <v>59</v>
      </c>
      <c r="AD556" s="208">
        <v>55</v>
      </c>
      <c r="AE556" s="208">
        <v>55</v>
      </c>
    </row>
    <row r="557" spans="24:31" x14ac:dyDescent="0.3">
      <c r="X557" s="205" t="s">
        <v>802</v>
      </c>
      <c r="Y557" s="205" t="s">
        <v>798</v>
      </c>
      <c r="Z557" s="206" t="s">
        <v>803</v>
      </c>
      <c r="AA557" s="207" t="s">
        <v>1735</v>
      </c>
      <c r="AB557" s="205">
        <v>1</v>
      </c>
      <c r="AC557" s="205">
        <v>59</v>
      </c>
      <c r="AD557" s="208">
        <v>49</v>
      </c>
      <c r="AE557" s="208">
        <v>49</v>
      </c>
    </row>
    <row r="558" spans="24:31" x14ac:dyDescent="0.3">
      <c r="X558" s="205" t="s">
        <v>804</v>
      </c>
      <c r="Y558" s="205" t="s">
        <v>798</v>
      </c>
      <c r="Z558" s="206" t="s">
        <v>805</v>
      </c>
      <c r="AA558" s="207" t="s">
        <v>1735</v>
      </c>
      <c r="AB558" s="205">
        <v>1</v>
      </c>
      <c r="AC558" s="205">
        <v>59</v>
      </c>
      <c r="AD558" s="208">
        <v>68</v>
      </c>
      <c r="AE558" s="208">
        <v>68</v>
      </c>
    </row>
    <row r="559" spans="24:31" x14ac:dyDescent="0.3">
      <c r="X559" s="205" t="s">
        <v>806</v>
      </c>
      <c r="Y559" s="205" t="s">
        <v>798</v>
      </c>
      <c r="Z559" s="206" t="s">
        <v>807</v>
      </c>
      <c r="AA559" s="207" t="s">
        <v>1735</v>
      </c>
      <c r="AB559" s="205">
        <v>1</v>
      </c>
      <c r="AC559" s="205">
        <v>59</v>
      </c>
      <c r="AD559" s="208">
        <v>57</v>
      </c>
      <c r="AE559" s="208">
        <v>57</v>
      </c>
    </row>
    <row r="560" spans="24:31" x14ac:dyDescent="0.3">
      <c r="X560" s="205" t="s">
        <v>808</v>
      </c>
      <c r="Y560" s="205" t="s">
        <v>798</v>
      </c>
      <c r="Z560" s="206" t="s">
        <v>809</v>
      </c>
      <c r="AA560" s="207" t="s">
        <v>1735</v>
      </c>
      <c r="AB560" s="205">
        <v>1</v>
      </c>
      <c r="AC560" s="205">
        <v>59</v>
      </c>
      <c r="AD560" s="208">
        <v>71</v>
      </c>
      <c r="AE560" s="208">
        <v>71</v>
      </c>
    </row>
    <row r="561" spans="24:31" x14ac:dyDescent="0.3">
      <c r="X561" s="205" t="s">
        <v>810</v>
      </c>
      <c r="Y561" s="205" t="s">
        <v>811</v>
      </c>
      <c r="Z561" s="206" t="s">
        <v>812</v>
      </c>
      <c r="AA561" s="207" t="s">
        <v>1735</v>
      </c>
      <c r="AB561" s="205">
        <v>1</v>
      </c>
      <c r="AC561" s="205">
        <v>86</v>
      </c>
      <c r="AD561" s="208">
        <v>85</v>
      </c>
      <c r="AE561" s="208">
        <v>85</v>
      </c>
    </row>
    <row r="562" spans="24:31" x14ac:dyDescent="0.3">
      <c r="X562" s="205" t="s">
        <v>813</v>
      </c>
      <c r="Y562" s="205" t="s">
        <v>811</v>
      </c>
      <c r="Z562" s="206" t="s">
        <v>838</v>
      </c>
      <c r="AA562" s="207" t="s">
        <v>1735</v>
      </c>
      <c r="AB562" s="205">
        <v>1</v>
      </c>
      <c r="AC562" s="205">
        <v>86</v>
      </c>
      <c r="AD562" s="208">
        <v>80</v>
      </c>
      <c r="AE562" s="208">
        <v>80</v>
      </c>
    </row>
    <row r="563" spans="24:31" x14ac:dyDescent="0.3">
      <c r="X563" s="205" t="s">
        <v>839</v>
      </c>
      <c r="Y563" s="205" t="s">
        <v>840</v>
      </c>
      <c r="Z563" s="206" t="s">
        <v>841</v>
      </c>
      <c r="AA563" s="207" t="s">
        <v>142</v>
      </c>
      <c r="AB563" s="205">
        <v>1</v>
      </c>
      <c r="AC563" s="205">
        <v>75</v>
      </c>
      <c r="AD563" s="208">
        <v>91</v>
      </c>
      <c r="AE563" s="208">
        <v>91</v>
      </c>
    </row>
    <row r="564" spans="24:31" x14ac:dyDescent="0.3">
      <c r="X564" s="205" t="s">
        <v>843</v>
      </c>
      <c r="Y564" s="205" t="s">
        <v>842</v>
      </c>
      <c r="Z564" s="206" t="s">
        <v>844</v>
      </c>
      <c r="AA564" s="207" t="s">
        <v>142</v>
      </c>
      <c r="AB564" s="205">
        <v>1</v>
      </c>
      <c r="AC564" s="205">
        <v>110</v>
      </c>
      <c r="AD564" s="208">
        <v>132</v>
      </c>
      <c r="AE564" s="208">
        <v>132</v>
      </c>
    </row>
    <row r="565" spans="24:31" x14ac:dyDescent="0.3">
      <c r="X565" s="205" t="s">
        <v>845</v>
      </c>
      <c r="Y565" s="205" t="s">
        <v>842</v>
      </c>
      <c r="Z565" s="206" t="s">
        <v>846</v>
      </c>
      <c r="AA565" s="207" t="s">
        <v>1735</v>
      </c>
      <c r="AB565" s="205">
        <v>1</v>
      </c>
      <c r="AC565" s="205">
        <v>110</v>
      </c>
      <c r="AD565" s="208">
        <v>98</v>
      </c>
      <c r="AE565" s="208">
        <v>98</v>
      </c>
    </row>
    <row r="566" spans="24:31" x14ac:dyDescent="0.3">
      <c r="X566" s="205" t="s">
        <v>847</v>
      </c>
      <c r="Y566" s="205" t="s">
        <v>842</v>
      </c>
      <c r="Z566" s="206" t="s">
        <v>844</v>
      </c>
      <c r="AA566" s="207" t="s">
        <v>1733</v>
      </c>
      <c r="AB566" s="205">
        <v>1</v>
      </c>
      <c r="AC566" s="205">
        <v>110</v>
      </c>
      <c r="AD566" s="208">
        <v>145</v>
      </c>
      <c r="AE566" s="208">
        <v>145</v>
      </c>
    </row>
    <row r="567" spans="24:31" x14ac:dyDescent="0.3">
      <c r="X567" s="205" t="s">
        <v>848</v>
      </c>
      <c r="Y567" s="205" t="s">
        <v>840</v>
      </c>
      <c r="Z567" s="206" t="s">
        <v>849</v>
      </c>
      <c r="AA567" s="207" t="s">
        <v>1735</v>
      </c>
      <c r="AB567" s="205">
        <v>1</v>
      </c>
      <c r="AC567" s="205">
        <v>75</v>
      </c>
      <c r="AD567" s="208">
        <v>70</v>
      </c>
      <c r="AE567" s="208">
        <v>70</v>
      </c>
    </row>
    <row r="568" spans="24:31" x14ac:dyDescent="0.3">
      <c r="X568" s="205" t="s">
        <v>850</v>
      </c>
      <c r="Y568" s="205" t="s">
        <v>840</v>
      </c>
      <c r="Z568" s="206" t="s">
        <v>851</v>
      </c>
      <c r="AA568" s="207" t="s">
        <v>1735</v>
      </c>
      <c r="AB568" s="205">
        <v>1</v>
      </c>
      <c r="AC568" s="205">
        <v>75</v>
      </c>
      <c r="AD568" s="208">
        <v>67</v>
      </c>
      <c r="AE568" s="208">
        <v>67</v>
      </c>
    </row>
    <row r="569" spans="24:31" x14ac:dyDescent="0.3">
      <c r="X569" s="205" t="s">
        <v>852</v>
      </c>
      <c r="Y569" s="205" t="s">
        <v>840</v>
      </c>
      <c r="Z569" s="206" t="s">
        <v>841</v>
      </c>
      <c r="AA569" s="207" t="s">
        <v>1733</v>
      </c>
      <c r="AB569" s="205">
        <v>1</v>
      </c>
      <c r="AC569" s="205">
        <v>75</v>
      </c>
      <c r="AD569" s="208">
        <v>100</v>
      </c>
      <c r="AE569" s="208">
        <v>100</v>
      </c>
    </row>
    <row r="570" spans="24:31" x14ac:dyDescent="0.3">
      <c r="X570" s="205" t="s">
        <v>853</v>
      </c>
      <c r="Y570" s="205" t="s">
        <v>854</v>
      </c>
      <c r="Z570" s="206" t="s">
        <v>855</v>
      </c>
      <c r="AA570" s="207" t="s">
        <v>1733</v>
      </c>
      <c r="AB570" s="205">
        <v>1</v>
      </c>
      <c r="AC570" s="205">
        <v>215</v>
      </c>
      <c r="AD570" s="208">
        <v>230</v>
      </c>
      <c r="AE570" s="208">
        <v>230</v>
      </c>
    </row>
    <row r="571" spans="24:31" x14ac:dyDescent="0.3">
      <c r="X571" s="205" t="s">
        <v>856</v>
      </c>
      <c r="Y571" s="205" t="s">
        <v>779</v>
      </c>
      <c r="Z571" s="206" t="s">
        <v>857</v>
      </c>
      <c r="AA571" s="207" t="s">
        <v>142</v>
      </c>
      <c r="AB571" s="205">
        <v>2</v>
      </c>
      <c r="AC571" s="205">
        <v>60</v>
      </c>
      <c r="AD571" s="208">
        <v>123</v>
      </c>
      <c r="AE571" s="208">
        <v>123</v>
      </c>
    </row>
    <row r="572" spans="24:31" x14ac:dyDescent="0.3">
      <c r="X572" s="205" t="s">
        <v>858</v>
      </c>
      <c r="Y572" s="205" t="s">
        <v>784</v>
      </c>
      <c r="Z572" s="206" t="s">
        <v>859</v>
      </c>
      <c r="AA572" s="207" t="s">
        <v>142</v>
      </c>
      <c r="AB572" s="205">
        <v>2</v>
      </c>
      <c r="AC572" s="205">
        <v>95</v>
      </c>
      <c r="AD572" s="208">
        <v>207</v>
      </c>
      <c r="AE572" s="208">
        <v>207</v>
      </c>
    </row>
    <row r="573" spans="24:31" x14ac:dyDescent="0.3">
      <c r="X573" s="205" t="s">
        <v>860</v>
      </c>
      <c r="Y573" s="205" t="s">
        <v>784</v>
      </c>
      <c r="Z573" s="206" t="s">
        <v>859</v>
      </c>
      <c r="AA573" s="207" t="s">
        <v>1735</v>
      </c>
      <c r="AB573" s="205">
        <v>2</v>
      </c>
      <c r="AC573" s="205">
        <v>95</v>
      </c>
      <c r="AD573" s="208">
        <v>170</v>
      </c>
      <c r="AE573" s="208">
        <v>170</v>
      </c>
    </row>
    <row r="574" spans="24:31" x14ac:dyDescent="0.3">
      <c r="X574" s="205" t="s">
        <v>861</v>
      </c>
      <c r="Y574" s="205" t="s">
        <v>784</v>
      </c>
      <c r="Z574" s="206" t="s">
        <v>859</v>
      </c>
      <c r="AA574" s="207" t="s">
        <v>1733</v>
      </c>
      <c r="AB574" s="205">
        <v>2</v>
      </c>
      <c r="AC574" s="205">
        <v>95</v>
      </c>
      <c r="AD574" s="208">
        <v>227</v>
      </c>
      <c r="AE574" s="208">
        <v>227</v>
      </c>
    </row>
    <row r="575" spans="24:31" x14ac:dyDescent="0.3">
      <c r="X575" s="205" t="s">
        <v>862</v>
      </c>
      <c r="Y575" s="205" t="s">
        <v>779</v>
      </c>
      <c r="Z575" s="206" t="s">
        <v>857</v>
      </c>
      <c r="AA575" s="207" t="s">
        <v>1735</v>
      </c>
      <c r="AB575" s="205">
        <v>2</v>
      </c>
      <c r="AC575" s="205">
        <v>60</v>
      </c>
      <c r="AD575" s="208">
        <v>110</v>
      </c>
      <c r="AE575" s="208">
        <v>110</v>
      </c>
    </row>
    <row r="576" spans="24:31" x14ac:dyDescent="0.3">
      <c r="X576" s="210" t="s">
        <v>863</v>
      </c>
      <c r="Y576" s="210" t="s">
        <v>779</v>
      </c>
      <c r="Z576" s="211" t="s">
        <v>857</v>
      </c>
      <c r="AA576" s="212" t="s">
        <v>1733</v>
      </c>
      <c r="AB576" s="210">
        <v>2</v>
      </c>
      <c r="AC576" s="210">
        <v>60</v>
      </c>
      <c r="AD576" s="213">
        <v>138</v>
      </c>
      <c r="AE576" s="213">
        <v>138</v>
      </c>
    </row>
    <row r="577" spans="24:31" x14ac:dyDescent="0.3">
      <c r="X577" s="205" t="s">
        <v>864</v>
      </c>
      <c r="Y577" s="205" t="s">
        <v>795</v>
      </c>
      <c r="Z577" s="206" t="s">
        <v>865</v>
      </c>
      <c r="AA577" s="207" t="s">
        <v>1733</v>
      </c>
      <c r="AB577" s="205">
        <v>2</v>
      </c>
      <c r="AC577" s="205">
        <v>185</v>
      </c>
      <c r="AD577" s="208">
        <v>390</v>
      </c>
      <c r="AE577" s="208">
        <v>390</v>
      </c>
    </row>
    <row r="578" spans="24:31" x14ac:dyDescent="0.3">
      <c r="X578" s="205" t="s">
        <v>866</v>
      </c>
      <c r="Y578" s="205" t="s">
        <v>798</v>
      </c>
      <c r="Z578" s="206" t="s">
        <v>867</v>
      </c>
      <c r="AA578" s="207" t="s">
        <v>1735</v>
      </c>
      <c r="AB578" s="205">
        <v>2</v>
      </c>
      <c r="AC578" s="205">
        <v>59</v>
      </c>
      <c r="AD578" s="208">
        <v>109</v>
      </c>
      <c r="AE578" s="208">
        <v>109</v>
      </c>
    </row>
    <row r="579" spans="24:31" x14ac:dyDescent="0.3">
      <c r="X579" s="205" t="s">
        <v>868</v>
      </c>
      <c r="Y579" s="205" t="s">
        <v>798</v>
      </c>
      <c r="Z579" s="206" t="s">
        <v>869</v>
      </c>
      <c r="AA579" s="207" t="s">
        <v>1735</v>
      </c>
      <c r="AB579" s="205">
        <v>2</v>
      </c>
      <c r="AC579" s="205">
        <v>59</v>
      </c>
      <c r="AD579" s="208">
        <v>98</v>
      </c>
      <c r="AE579" s="208">
        <v>98</v>
      </c>
    </row>
    <row r="580" spans="24:31" x14ac:dyDescent="0.3">
      <c r="X580" s="205" t="s">
        <v>870</v>
      </c>
      <c r="Y580" s="205" t="s">
        <v>811</v>
      </c>
      <c r="Z580" s="206" t="s">
        <v>871</v>
      </c>
      <c r="AA580" s="207" t="s">
        <v>1735</v>
      </c>
      <c r="AB580" s="205">
        <v>2</v>
      </c>
      <c r="AC580" s="205">
        <v>86</v>
      </c>
      <c r="AD580" s="208">
        <v>160</v>
      </c>
      <c r="AE580" s="208">
        <v>160</v>
      </c>
    </row>
    <row r="581" spans="24:31" x14ac:dyDescent="0.3">
      <c r="X581" s="205" t="s">
        <v>872</v>
      </c>
      <c r="Y581" s="205" t="s">
        <v>840</v>
      </c>
      <c r="Z581" s="206" t="s">
        <v>873</v>
      </c>
      <c r="AA581" s="207" t="s">
        <v>142</v>
      </c>
      <c r="AB581" s="205">
        <v>2</v>
      </c>
      <c r="AC581" s="205">
        <v>75</v>
      </c>
      <c r="AD581" s="208">
        <v>158</v>
      </c>
      <c r="AE581" s="208">
        <v>158</v>
      </c>
    </row>
    <row r="582" spans="24:31" x14ac:dyDescent="0.3">
      <c r="X582" s="205" t="s">
        <v>874</v>
      </c>
      <c r="Y582" s="205" t="s">
        <v>842</v>
      </c>
      <c r="Z582" s="206" t="s">
        <v>875</v>
      </c>
      <c r="AA582" s="207" t="s">
        <v>142</v>
      </c>
      <c r="AB582" s="205">
        <v>2</v>
      </c>
      <c r="AC582" s="205">
        <v>110</v>
      </c>
      <c r="AD582" s="208">
        <v>237</v>
      </c>
      <c r="AE582" s="208">
        <v>237</v>
      </c>
    </row>
    <row r="583" spans="24:31" x14ac:dyDescent="0.3">
      <c r="X583" s="205" t="s">
        <v>876</v>
      </c>
      <c r="Y583" s="205" t="s">
        <v>842</v>
      </c>
      <c r="Z583" s="206" t="s">
        <v>875</v>
      </c>
      <c r="AA583" s="207" t="s">
        <v>1735</v>
      </c>
      <c r="AB583" s="205">
        <v>2</v>
      </c>
      <c r="AC583" s="205">
        <v>110</v>
      </c>
      <c r="AD583" s="208">
        <v>195</v>
      </c>
      <c r="AE583" s="208">
        <v>195</v>
      </c>
    </row>
    <row r="584" spans="24:31" x14ac:dyDescent="0.3">
      <c r="X584" s="205" t="s">
        <v>877</v>
      </c>
      <c r="Y584" s="205" t="s">
        <v>842</v>
      </c>
      <c r="Z584" s="206" t="s">
        <v>875</v>
      </c>
      <c r="AA584" s="207" t="s">
        <v>1733</v>
      </c>
      <c r="AB584" s="205">
        <v>2</v>
      </c>
      <c r="AC584" s="205">
        <v>110</v>
      </c>
      <c r="AD584" s="208">
        <v>257</v>
      </c>
      <c r="AE584" s="208">
        <v>257</v>
      </c>
    </row>
    <row r="585" spans="24:31" x14ac:dyDescent="0.3">
      <c r="X585" s="205" t="s">
        <v>878</v>
      </c>
      <c r="Y585" s="205" t="s">
        <v>840</v>
      </c>
      <c r="Z585" s="206" t="s">
        <v>879</v>
      </c>
      <c r="AA585" s="207" t="s">
        <v>1735</v>
      </c>
      <c r="AB585" s="205">
        <v>2</v>
      </c>
      <c r="AC585" s="205">
        <v>75</v>
      </c>
      <c r="AD585" s="208">
        <v>134</v>
      </c>
      <c r="AE585" s="208">
        <v>134</v>
      </c>
    </row>
    <row r="586" spans="24:31" x14ac:dyDescent="0.3">
      <c r="X586" s="205" t="s">
        <v>880</v>
      </c>
      <c r="Y586" s="205" t="s">
        <v>840</v>
      </c>
      <c r="Z586" s="206" t="s">
        <v>873</v>
      </c>
      <c r="AA586" s="207" t="s">
        <v>1733</v>
      </c>
      <c r="AB586" s="205">
        <v>2</v>
      </c>
      <c r="AC586" s="205">
        <v>75</v>
      </c>
      <c r="AD586" s="208">
        <v>173</v>
      </c>
      <c r="AE586" s="208">
        <v>173</v>
      </c>
    </row>
    <row r="587" spans="24:31" x14ac:dyDescent="0.3">
      <c r="X587" s="205" t="s">
        <v>881</v>
      </c>
      <c r="Y587" s="205" t="s">
        <v>854</v>
      </c>
      <c r="Z587" s="206" t="s">
        <v>882</v>
      </c>
      <c r="AA587" s="207" t="s">
        <v>1733</v>
      </c>
      <c r="AB587" s="205">
        <v>2</v>
      </c>
      <c r="AC587" s="205">
        <v>215</v>
      </c>
      <c r="AD587" s="208">
        <v>450</v>
      </c>
      <c r="AE587" s="208">
        <v>450</v>
      </c>
    </row>
    <row r="588" spans="24:31" x14ac:dyDescent="0.3">
      <c r="X588" s="205" t="s">
        <v>883</v>
      </c>
      <c r="Y588" s="205" t="s">
        <v>779</v>
      </c>
      <c r="Z588" s="206" t="s">
        <v>884</v>
      </c>
      <c r="AA588" s="207" t="s">
        <v>142</v>
      </c>
      <c r="AB588" s="205">
        <v>3</v>
      </c>
      <c r="AC588" s="205">
        <v>60</v>
      </c>
      <c r="AD588" s="208">
        <v>210</v>
      </c>
      <c r="AE588" s="208">
        <v>210</v>
      </c>
    </row>
    <row r="589" spans="24:31" x14ac:dyDescent="0.3">
      <c r="X589" s="205" t="s">
        <v>885</v>
      </c>
      <c r="Y589" s="205" t="s">
        <v>784</v>
      </c>
      <c r="Z589" s="206" t="s">
        <v>886</v>
      </c>
      <c r="AA589" s="207" t="s">
        <v>887</v>
      </c>
      <c r="AB589" s="205">
        <v>3</v>
      </c>
      <c r="AC589" s="205">
        <v>95</v>
      </c>
      <c r="AD589" s="208">
        <v>319</v>
      </c>
      <c r="AE589" s="208">
        <v>319</v>
      </c>
    </row>
    <row r="590" spans="24:31" x14ac:dyDescent="0.3">
      <c r="X590" s="205" t="s">
        <v>888</v>
      </c>
      <c r="Y590" s="205" t="s">
        <v>784</v>
      </c>
      <c r="Z590" s="206" t="s">
        <v>889</v>
      </c>
      <c r="AA590" s="207" t="s">
        <v>1733</v>
      </c>
      <c r="AB590" s="205">
        <v>3</v>
      </c>
      <c r="AC590" s="205">
        <v>95</v>
      </c>
      <c r="AD590" s="208">
        <v>352</v>
      </c>
      <c r="AE590" s="208">
        <v>352</v>
      </c>
    </row>
    <row r="591" spans="24:31" x14ac:dyDescent="0.3">
      <c r="X591" s="205" t="s">
        <v>890</v>
      </c>
      <c r="Y591" s="205" t="s">
        <v>779</v>
      </c>
      <c r="Z591" s="206" t="s">
        <v>884</v>
      </c>
      <c r="AA591" s="207" t="s">
        <v>1735</v>
      </c>
      <c r="AB591" s="205">
        <v>3</v>
      </c>
      <c r="AC591" s="205">
        <v>60</v>
      </c>
      <c r="AD591" s="208">
        <v>179</v>
      </c>
      <c r="AE591" s="208">
        <v>179</v>
      </c>
    </row>
    <row r="592" spans="24:31" x14ac:dyDescent="0.3">
      <c r="X592" s="205" t="s">
        <v>891</v>
      </c>
      <c r="Y592" s="205" t="s">
        <v>779</v>
      </c>
      <c r="Z592" s="206" t="s">
        <v>884</v>
      </c>
      <c r="AA592" s="207" t="s">
        <v>1733</v>
      </c>
      <c r="AB592" s="205">
        <v>3</v>
      </c>
      <c r="AC592" s="205">
        <v>60</v>
      </c>
      <c r="AD592" s="208">
        <v>221</v>
      </c>
      <c r="AE592" s="208">
        <v>221</v>
      </c>
    </row>
    <row r="593" spans="24:31" x14ac:dyDescent="0.3">
      <c r="X593" s="205" t="s">
        <v>892</v>
      </c>
      <c r="Y593" s="205" t="s">
        <v>795</v>
      </c>
      <c r="Z593" s="206" t="s">
        <v>893</v>
      </c>
      <c r="AA593" s="207" t="s">
        <v>1733</v>
      </c>
      <c r="AB593" s="205">
        <v>3</v>
      </c>
      <c r="AC593" s="205">
        <v>185</v>
      </c>
      <c r="AD593" s="208">
        <v>590</v>
      </c>
      <c r="AE593" s="208">
        <v>590</v>
      </c>
    </row>
    <row r="594" spans="24:31" x14ac:dyDescent="0.3">
      <c r="X594" s="205" t="s">
        <v>894</v>
      </c>
      <c r="Y594" s="205" t="s">
        <v>798</v>
      </c>
      <c r="Z594" s="206" t="s">
        <v>895</v>
      </c>
      <c r="AA594" s="207" t="s">
        <v>1735</v>
      </c>
      <c r="AB594" s="205">
        <v>3</v>
      </c>
      <c r="AC594" s="205">
        <v>59</v>
      </c>
      <c r="AD594" s="208">
        <v>167</v>
      </c>
      <c r="AE594" s="208">
        <v>167</v>
      </c>
    </row>
    <row r="595" spans="24:31" x14ac:dyDescent="0.3">
      <c r="X595" s="205" t="s">
        <v>896</v>
      </c>
      <c r="Y595" s="205" t="s">
        <v>842</v>
      </c>
      <c r="Z595" s="206" t="s">
        <v>897</v>
      </c>
      <c r="AA595" s="207" t="s">
        <v>1733</v>
      </c>
      <c r="AB595" s="205">
        <v>3</v>
      </c>
      <c r="AC595" s="205">
        <v>110</v>
      </c>
      <c r="AD595" s="208">
        <v>392</v>
      </c>
      <c r="AE595" s="208">
        <v>392</v>
      </c>
    </row>
    <row r="596" spans="24:31" x14ac:dyDescent="0.3">
      <c r="X596" s="205" t="s">
        <v>898</v>
      </c>
      <c r="Y596" s="205" t="s">
        <v>840</v>
      </c>
      <c r="Z596" s="206" t="s">
        <v>899</v>
      </c>
      <c r="AA596" s="207" t="s">
        <v>1733</v>
      </c>
      <c r="AB596" s="205">
        <v>3</v>
      </c>
      <c r="AC596" s="205">
        <v>75</v>
      </c>
      <c r="AD596" s="208">
        <v>273</v>
      </c>
      <c r="AE596" s="208">
        <v>273</v>
      </c>
    </row>
    <row r="597" spans="24:31" x14ac:dyDescent="0.3">
      <c r="X597" s="205" t="s">
        <v>900</v>
      </c>
      <c r="Y597" s="205" t="s">
        <v>854</v>
      </c>
      <c r="Z597" s="206" t="s">
        <v>901</v>
      </c>
      <c r="AA597" s="207" t="s">
        <v>1733</v>
      </c>
      <c r="AB597" s="205">
        <v>3</v>
      </c>
      <c r="AC597" s="205">
        <v>215</v>
      </c>
      <c r="AD597" s="208">
        <v>680</v>
      </c>
      <c r="AE597" s="208">
        <v>680</v>
      </c>
    </row>
    <row r="598" spans="24:31" x14ac:dyDescent="0.3">
      <c r="X598" s="205" t="s">
        <v>902</v>
      </c>
      <c r="Y598" s="205" t="s">
        <v>779</v>
      </c>
      <c r="Z598" s="206" t="s">
        <v>903</v>
      </c>
      <c r="AA598" s="207" t="s">
        <v>142</v>
      </c>
      <c r="AB598" s="205">
        <v>4</v>
      </c>
      <c r="AC598" s="205">
        <v>60</v>
      </c>
      <c r="AD598" s="208">
        <v>246</v>
      </c>
      <c r="AE598" s="208">
        <v>246</v>
      </c>
    </row>
    <row r="599" spans="24:31" x14ac:dyDescent="0.3">
      <c r="X599" s="205" t="s">
        <v>904</v>
      </c>
      <c r="Y599" s="205" t="s">
        <v>784</v>
      </c>
      <c r="Z599" s="206" t="s">
        <v>905</v>
      </c>
      <c r="AA599" s="207" t="s">
        <v>142</v>
      </c>
      <c r="AB599" s="205">
        <v>4</v>
      </c>
      <c r="AC599" s="205">
        <v>95</v>
      </c>
      <c r="AD599" s="208">
        <v>414</v>
      </c>
      <c r="AE599" s="208">
        <v>414</v>
      </c>
    </row>
    <row r="600" spans="24:31" x14ac:dyDescent="0.3">
      <c r="X600" s="205" t="s">
        <v>906</v>
      </c>
      <c r="Y600" s="205" t="s">
        <v>784</v>
      </c>
      <c r="Z600" s="206" t="s">
        <v>905</v>
      </c>
      <c r="AA600" s="207" t="s">
        <v>1735</v>
      </c>
      <c r="AB600" s="205">
        <v>4</v>
      </c>
      <c r="AC600" s="205">
        <v>95</v>
      </c>
      <c r="AD600" s="208">
        <v>340</v>
      </c>
      <c r="AE600" s="208">
        <v>340</v>
      </c>
    </row>
    <row r="601" spans="24:31" x14ac:dyDescent="0.3">
      <c r="X601" s="205" t="s">
        <v>907</v>
      </c>
      <c r="Y601" s="205" t="s">
        <v>784</v>
      </c>
      <c r="Z601" s="206" t="s">
        <v>905</v>
      </c>
      <c r="AA601" s="207" t="s">
        <v>1733</v>
      </c>
      <c r="AB601" s="205">
        <v>4</v>
      </c>
      <c r="AC601" s="205">
        <v>95</v>
      </c>
      <c r="AD601" s="208">
        <v>454</v>
      </c>
      <c r="AE601" s="208">
        <v>454</v>
      </c>
    </row>
    <row r="602" spans="24:31" x14ac:dyDescent="0.3">
      <c r="X602" s="205" t="s">
        <v>908</v>
      </c>
      <c r="Y602" s="205" t="s">
        <v>779</v>
      </c>
      <c r="Z602" s="206" t="s">
        <v>903</v>
      </c>
      <c r="AA602" s="207" t="s">
        <v>1735</v>
      </c>
      <c r="AB602" s="205">
        <v>4</v>
      </c>
      <c r="AC602" s="205">
        <v>60</v>
      </c>
      <c r="AD602" s="208">
        <v>220</v>
      </c>
      <c r="AE602" s="208">
        <v>220</v>
      </c>
    </row>
    <row r="603" spans="24:31" x14ac:dyDescent="0.3">
      <c r="X603" s="205" t="s">
        <v>909</v>
      </c>
      <c r="Y603" s="205" t="s">
        <v>779</v>
      </c>
      <c r="Z603" s="206" t="s">
        <v>903</v>
      </c>
      <c r="AA603" s="207" t="s">
        <v>1733</v>
      </c>
      <c r="AB603" s="205">
        <v>4</v>
      </c>
      <c r="AC603" s="205">
        <v>60</v>
      </c>
      <c r="AD603" s="208">
        <v>276</v>
      </c>
      <c r="AE603" s="208">
        <v>276</v>
      </c>
    </row>
    <row r="604" spans="24:31" x14ac:dyDescent="0.3">
      <c r="X604" s="205" t="s">
        <v>910</v>
      </c>
      <c r="Y604" s="205" t="s">
        <v>795</v>
      </c>
      <c r="Z604" s="206" t="s">
        <v>911</v>
      </c>
      <c r="AA604" s="207" t="s">
        <v>1733</v>
      </c>
      <c r="AB604" s="205">
        <v>4</v>
      </c>
      <c r="AC604" s="205">
        <v>185</v>
      </c>
      <c r="AD604" s="208">
        <v>780</v>
      </c>
      <c r="AE604" s="208">
        <v>780</v>
      </c>
    </row>
    <row r="605" spans="24:31" x14ac:dyDescent="0.3">
      <c r="X605" s="205" t="s">
        <v>912</v>
      </c>
      <c r="Y605" s="205" t="s">
        <v>798</v>
      </c>
      <c r="Z605" s="206" t="s">
        <v>913</v>
      </c>
      <c r="AA605" s="207" t="s">
        <v>1735</v>
      </c>
      <c r="AB605" s="205">
        <v>4</v>
      </c>
      <c r="AC605" s="205">
        <v>59</v>
      </c>
      <c r="AD605" s="208">
        <v>219</v>
      </c>
      <c r="AE605" s="208">
        <v>219</v>
      </c>
    </row>
    <row r="606" spans="24:31" x14ac:dyDescent="0.3">
      <c r="X606" s="205" t="s">
        <v>914</v>
      </c>
      <c r="Y606" s="205" t="s">
        <v>811</v>
      </c>
      <c r="Z606" s="206" t="s">
        <v>915</v>
      </c>
      <c r="AA606" s="207" t="s">
        <v>1735</v>
      </c>
      <c r="AB606" s="205">
        <v>4</v>
      </c>
      <c r="AC606" s="205">
        <v>86</v>
      </c>
      <c r="AD606" s="208">
        <v>320</v>
      </c>
      <c r="AE606" s="208">
        <v>320</v>
      </c>
    </row>
    <row r="607" spans="24:31" x14ac:dyDescent="0.3">
      <c r="X607" s="205" t="s">
        <v>916</v>
      </c>
      <c r="Y607" s="205" t="s">
        <v>840</v>
      </c>
      <c r="Z607" s="206" t="s">
        <v>917</v>
      </c>
      <c r="AA607" s="207" t="s">
        <v>142</v>
      </c>
      <c r="AB607" s="205">
        <v>4</v>
      </c>
      <c r="AC607" s="205">
        <v>75</v>
      </c>
      <c r="AD607" s="208">
        <v>316</v>
      </c>
      <c r="AE607" s="208">
        <v>316</v>
      </c>
    </row>
    <row r="608" spans="24:31" x14ac:dyDescent="0.3">
      <c r="X608" s="205" t="s">
        <v>918</v>
      </c>
      <c r="Y608" s="205" t="s">
        <v>842</v>
      </c>
      <c r="Z608" s="206" t="s">
        <v>919</v>
      </c>
      <c r="AA608" s="207" t="s">
        <v>142</v>
      </c>
      <c r="AB608" s="205">
        <v>4</v>
      </c>
      <c r="AC608" s="205">
        <v>110</v>
      </c>
      <c r="AD608" s="208">
        <v>474</v>
      </c>
      <c r="AE608" s="208">
        <v>474</v>
      </c>
    </row>
    <row r="609" spans="24:31" x14ac:dyDescent="0.3">
      <c r="X609" s="205" t="s">
        <v>920</v>
      </c>
      <c r="Y609" s="205" t="s">
        <v>842</v>
      </c>
      <c r="Z609" s="206" t="s">
        <v>2052</v>
      </c>
      <c r="AA609" s="207" t="s">
        <v>1735</v>
      </c>
      <c r="AB609" s="205">
        <v>4</v>
      </c>
      <c r="AC609" s="205">
        <v>110</v>
      </c>
      <c r="AD609" s="208">
        <v>390</v>
      </c>
      <c r="AE609" s="208">
        <v>390</v>
      </c>
    </row>
    <row r="610" spans="24:31" x14ac:dyDescent="0.3">
      <c r="X610" s="205" t="s">
        <v>921</v>
      </c>
      <c r="Y610" s="205" t="s">
        <v>842</v>
      </c>
      <c r="Z610" s="206" t="s">
        <v>919</v>
      </c>
      <c r="AA610" s="207" t="s">
        <v>1733</v>
      </c>
      <c r="AB610" s="205">
        <v>4</v>
      </c>
      <c r="AC610" s="205">
        <v>110</v>
      </c>
      <c r="AD610" s="208">
        <v>514</v>
      </c>
      <c r="AE610" s="208">
        <v>514</v>
      </c>
    </row>
    <row r="611" spans="24:31" x14ac:dyDescent="0.3">
      <c r="X611" s="205" t="s">
        <v>922</v>
      </c>
      <c r="Y611" s="205" t="s">
        <v>840</v>
      </c>
      <c r="Z611" s="206" t="s">
        <v>923</v>
      </c>
      <c r="AA611" s="207" t="s">
        <v>1735</v>
      </c>
      <c r="AB611" s="205">
        <v>4</v>
      </c>
      <c r="AC611" s="205">
        <v>75</v>
      </c>
      <c r="AD611" s="208">
        <v>268</v>
      </c>
      <c r="AE611" s="208">
        <v>268</v>
      </c>
    </row>
    <row r="612" spans="24:31" x14ac:dyDescent="0.3">
      <c r="X612" s="205" t="s">
        <v>924</v>
      </c>
      <c r="Y612" s="205" t="s">
        <v>840</v>
      </c>
      <c r="Z612" s="206" t="s">
        <v>917</v>
      </c>
      <c r="AA612" s="207" t="s">
        <v>1733</v>
      </c>
      <c r="AB612" s="205">
        <v>4</v>
      </c>
      <c r="AC612" s="205">
        <v>75</v>
      </c>
      <c r="AD612" s="208">
        <v>346</v>
      </c>
      <c r="AE612" s="208">
        <v>346</v>
      </c>
    </row>
    <row r="613" spans="24:31" x14ac:dyDescent="0.3">
      <c r="X613" s="205" t="s">
        <v>925</v>
      </c>
      <c r="Y613" s="205" t="s">
        <v>854</v>
      </c>
      <c r="Z613" s="206" t="s">
        <v>926</v>
      </c>
      <c r="AA613" s="207" t="s">
        <v>1733</v>
      </c>
      <c r="AB613" s="205">
        <v>4</v>
      </c>
      <c r="AC613" s="205">
        <v>215</v>
      </c>
      <c r="AD613" s="208">
        <v>900</v>
      </c>
      <c r="AE613" s="208">
        <v>900</v>
      </c>
    </row>
    <row r="614" spans="24:31" x14ac:dyDescent="0.3">
      <c r="X614" s="205" t="s">
        <v>927</v>
      </c>
      <c r="Y614" s="205" t="s">
        <v>784</v>
      </c>
      <c r="Z614" s="206" t="s">
        <v>928</v>
      </c>
      <c r="AA614" s="207" t="s">
        <v>1733</v>
      </c>
      <c r="AB614" s="205">
        <v>6</v>
      </c>
      <c r="AC614" s="205">
        <v>95</v>
      </c>
      <c r="AD614" s="208">
        <v>721</v>
      </c>
      <c r="AE614" s="208">
        <v>721</v>
      </c>
    </row>
    <row r="615" spans="24:31" x14ac:dyDescent="0.3">
      <c r="X615" s="205" t="s">
        <v>929</v>
      </c>
      <c r="Y615" s="205" t="s">
        <v>798</v>
      </c>
      <c r="Z615" s="206" t="s">
        <v>930</v>
      </c>
      <c r="AA615" s="207" t="s">
        <v>1735</v>
      </c>
      <c r="AB615" s="205">
        <v>6</v>
      </c>
      <c r="AC615" s="205">
        <v>59</v>
      </c>
      <c r="AD615" s="208">
        <v>328</v>
      </c>
      <c r="AE615" s="208">
        <v>328</v>
      </c>
    </row>
    <row r="616" spans="24:31" x14ac:dyDescent="0.3">
      <c r="X616" s="205" t="s">
        <v>931</v>
      </c>
      <c r="Y616" s="205" t="s">
        <v>779</v>
      </c>
      <c r="Z616" s="206" t="s">
        <v>932</v>
      </c>
      <c r="AA616" s="207" t="s">
        <v>142</v>
      </c>
      <c r="AB616" s="205">
        <v>6</v>
      </c>
      <c r="AC616" s="205">
        <v>60</v>
      </c>
      <c r="AD616" s="208">
        <v>369</v>
      </c>
      <c r="AE616" s="208">
        <v>369</v>
      </c>
    </row>
    <row r="617" spans="24:31" x14ac:dyDescent="0.3">
      <c r="X617" s="205" t="s">
        <v>933</v>
      </c>
      <c r="Y617" s="205" t="s">
        <v>779</v>
      </c>
      <c r="Z617" s="206" t="s">
        <v>932</v>
      </c>
      <c r="AA617" s="207" t="s">
        <v>1735</v>
      </c>
      <c r="AB617" s="205">
        <v>6</v>
      </c>
      <c r="AC617" s="205">
        <v>60</v>
      </c>
      <c r="AD617" s="208">
        <v>330</v>
      </c>
      <c r="AE617" s="208">
        <v>330</v>
      </c>
    </row>
    <row r="618" spans="24:31" x14ac:dyDescent="0.3">
      <c r="X618" s="205" t="s">
        <v>935</v>
      </c>
      <c r="Y618" s="205" t="s">
        <v>936</v>
      </c>
      <c r="Z618" s="206" t="s">
        <v>937</v>
      </c>
      <c r="AA618" s="207" t="s">
        <v>1733</v>
      </c>
      <c r="AB618" s="205">
        <v>1</v>
      </c>
      <c r="AC618" s="205">
        <v>32</v>
      </c>
      <c r="AD618" s="208">
        <v>31</v>
      </c>
      <c r="AE618" s="208">
        <v>31</v>
      </c>
    </row>
    <row r="619" spans="24:31" x14ac:dyDescent="0.3">
      <c r="X619" s="205" t="s">
        <v>938</v>
      </c>
      <c r="Y619" s="205" t="s">
        <v>936</v>
      </c>
      <c r="Z619" s="206" t="s">
        <v>939</v>
      </c>
      <c r="AA619" s="207" t="s">
        <v>1733</v>
      </c>
      <c r="AB619" s="205">
        <v>2</v>
      </c>
      <c r="AC619" s="205">
        <v>32</v>
      </c>
      <c r="AD619" s="208">
        <v>62</v>
      </c>
      <c r="AE619" s="208">
        <v>62</v>
      </c>
    </row>
    <row r="620" spans="24:31" x14ac:dyDescent="0.3">
      <c r="X620" s="205" t="s">
        <v>940</v>
      </c>
      <c r="Y620" s="205" t="s">
        <v>941</v>
      </c>
      <c r="Z620" s="206" t="s">
        <v>942</v>
      </c>
      <c r="AA620" s="207" t="s">
        <v>1733</v>
      </c>
      <c r="AB620" s="205">
        <v>1</v>
      </c>
      <c r="AC620" s="205">
        <v>40</v>
      </c>
      <c r="AD620" s="208">
        <v>35</v>
      </c>
      <c r="AE620" s="208">
        <v>35</v>
      </c>
    </row>
    <row r="621" spans="24:31" x14ac:dyDescent="0.3">
      <c r="X621" s="205" t="s">
        <v>943</v>
      </c>
      <c r="Y621" s="205" t="s">
        <v>944</v>
      </c>
      <c r="Z621" s="206" t="s">
        <v>945</v>
      </c>
      <c r="AA621" s="207" t="s">
        <v>1733</v>
      </c>
      <c r="AB621" s="205">
        <v>1</v>
      </c>
      <c r="AC621" s="205">
        <v>20</v>
      </c>
      <c r="AD621" s="208">
        <v>20</v>
      </c>
      <c r="AE621" s="208">
        <v>20</v>
      </c>
    </row>
    <row r="622" spans="24:31" x14ac:dyDescent="0.3">
      <c r="X622" s="205" t="s">
        <v>946</v>
      </c>
      <c r="Y622" s="205" t="s">
        <v>947</v>
      </c>
      <c r="Z622" s="206" t="s">
        <v>948</v>
      </c>
      <c r="AA622" s="207" t="s">
        <v>1733</v>
      </c>
      <c r="AB622" s="205">
        <v>1</v>
      </c>
      <c r="AC622" s="205">
        <v>22</v>
      </c>
      <c r="AD622" s="208">
        <v>20</v>
      </c>
      <c r="AE622" s="208">
        <v>20</v>
      </c>
    </row>
    <row r="623" spans="24:31" x14ac:dyDescent="0.3">
      <c r="X623" s="205" t="s">
        <v>949</v>
      </c>
      <c r="Y623" s="205" t="s">
        <v>950</v>
      </c>
      <c r="Z623" s="206" t="s">
        <v>951</v>
      </c>
      <c r="AA623" s="207" t="s">
        <v>1733</v>
      </c>
      <c r="AB623" s="205">
        <v>1</v>
      </c>
      <c r="AC623" s="205" t="s">
        <v>952</v>
      </c>
      <c r="AD623" s="208">
        <v>58</v>
      </c>
      <c r="AE623" s="208">
        <v>58</v>
      </c>
    </row>
    <row r="624" spans="24:31" x14ac:dyDescent="0.3">
      <c r="X624" s="205" t="s">
        <v>953</v>
      </c>
      <c r="Y624" s="205" t="s">
        <v>936</v>
      </c>
      <c r="Z624" s="206" t="s">
        <v>954</v>
      </c>
      <c r="AA624" s="207" t="s">
        <v>1733</v>
      </c>
      <c r="AB624" s="205">
        <v>1</v>
      </c>
      <c r="AC624" s="205">
        <v>32</v>
      </c>
      <c r="AD624" s="208">
        <v>40</v>
      </c>
      <c r="AE624" s="208">
        <v>40</v>
      </c>
    </row>
    <row r="625" spans="24:31" x14ac:dyDescent="0.3">
      <c r="X625" s="205" t="s">
        <v>955</v>
      </c>
      <c r="Y625" s="205" t="s">
        <v>956</v>
      </c>
      <c r="Z625" s="206" t="s">
        <v>957</v>
      </c>
      <c r="AA625" s="207" t="s">
        <v>1733</v>
      </c>
      <c r="AB625" s="205">
        <v>1</v>
      </c>
      <c r="AC625" s="205" t="s">
        <v>958</v>
      </c>
      <c r="AD625" s="208">
        <v>80</v>
      </c>
      <c r="AE625" s="208">
        <v>80</v>
      </c>
    </row>
    <row r="626" spans="24:31" x14ac:dyDescent="0.3">
      <c r="X626" s="205" t="s">
        <v>959</v>
      </c>
      <c r="Y626" s="205" t="s">
        <v>941</v>
      </c>
      <c r="Z626" s="206" t="s">
        <v>954</v>
      </c>
      <c r="AA626" s="207" t="s">
        <v>1733</v>
      </c>
      <c r="AB626" s="205">
        <v>1</v>
      </c>
      <c r="AC626" s="205">
        <v>32</v>
      </c>
      <c r="AD626" s="208">
        <v>42</v>
      </c>
      <c r="AE626" s="208">
        <v>42</v>
      </c>
    </row>
    <row r="627" spans="24:31" x14ac:dyDescent="0.3">
      <c r="X627" s="205" t="s">
        <v>960</v>
      </c>
      <c r="Y627" s="205" t="s">
        <v>961</v>
      </c>
      <c r="Z627" s="206" t="s">
        <v>962</v>
      </c>
      <c r="AA627" s="207" t="s">
        <v>1733</v>
      </c>
      <c r="AB627" s="205">
        <v>1</v>
      </c>
      <c r="AC627" s="205">
        <v>44</v>
      </c>
      <c r="AD627" s="208">
        <v>46</v>
      </c>
      <c r="AE627" s="208">
        <v>46</v>
      </c>
    </row>
    <row r="628" spans="24:31" x14ac:dyDescent="0.3">
      <c r="X628" s="205" t="s">
        <v>963</v>
      </c>
      <c r="Y628" s="205" t="s">
        <v>944</v>
      </c>
      <c r="Z628" s="206" t="s">
        <v>964</v>
      </c>
      <c r="AA628" s="207" t="s">
        <v>1733</v>
      </c>
      <c r="AB628" s="205">
        <v>1</v>
      </c>
      <c r="AC628" s="205">
        <v>20</v>
      </c>
      <c r="AD628" s="208">
        <v>25</v>
      </c>
      <c r="AE628" s="208">
        <v>25</v>
      </c>
    </row>
    <row r="629" spans="24:31" x14ac:dyDescent="0.3">
      <c r="X629" s="205" t="s">
        <v>965</v>
      </c>
      <c r="Y629" s="205" t="s">
        <v>947</v>
      </c>
      <c r="Z629" s="206" t="s">
        <v>966</v>
      </c>
      <c r="AA629" s="207" t="s">
        <v>1733</v>
      </c>
      <c r="AB629" s="205">
        <v>1</v>
      </c>
      <c r="AC629" s="205">
        <v>22</v>
      </c>
      <c r="AD629" s="208">
        <v>26</v>
      </c>
      <c r="AE629" s="208">
        <v>26</v>
      </c>
    </row>
    <row r="630" spans="24:31" x14ac:dyDescent="0.3">
      <c r="X630" s="205" t="s">
        <v>967</v>
      </c>
      <c r="Y630" s="205" t="s">
        <v>947</v>
      </c>
      <c r="Z630" s="206" t="s">
        <v>968</v>
      </c>
      <c r="AA630" s="207" t="s">
        <v>1733</v>
      </c>
      <c r="AB630" s="205">
        <v>2</v>
      </c>
      <c r="AC630" s="205">
        <v>22</v>
      </c>
      <c r="AD630" s="208">
        <v>52</v>
      </c>
      <c r="AE630" s="208">
        <v>52</v>
      </c>
    </row>
    <row r="631" spans="24:31" x14ac:dyDescent="0.3">
      <c r="X631" s="205" t="s">
        <v>970</v>
      </c>
      <c r="Y631" s="205" t="s">
        <v>971</v>
      </c>
      <c r="Z631" s="206" t="s">
        <v>972</v>
      </c>
      <c r="AA631" s="207" t="s">
        <v>142</v>
      </c>
      <c r="AB631" s="205">
        <v>1</v>
      </c>
      <c r="AC631" s="205">
        <v>34</v>
      </c>
      <c r="AD631" s="208">
        <v>43</v>
      </c>
      <c r="AE631" s="208">
        <v>43</v>
      </c>
    </row>
    <row r="632" spans="24:31" x14ac:dyDescent="0.3">
      <c r="X632" s="205" t="s">
        <v>973</v>
      </c>
      <c r="Y632" s="205" t="s">
        <v>974</v>
      </c>
      <c r="Z632" s="206" t="s">
        <v>975</v>
      </c>
      <c r="AA632" s="207" t="s">
        <v>1735</v>
      </c>
      <c r="AB632" s="205">
        <v>1</v>
      </c>
      <c r="AC632" s="205">
        <v>32</v>
      </c>
      <c r="AD632" s="208">
        <v>31</v>
      </c>
      <c r="AE632" s="208">
        <v>31</v>
      </c>
    </row>
    <row r="633" spans="24:31" x14ac:dyDescent="0.3">
      <c r="X633" s="205" t="s">
        <v>976</v>
      </c>
      <c r="Y633" s="205" t="s">
        <v>974</v>
      </c>
      <c r="Z633" s="206" t="s">
        <v>977</v>
      </c>
      <c r="AA633" s="207" t="s">
        <v>1735</v>
      </c>
      <c r="AB633" s="205">
        <v>1</v>
      </c>
      <c r="AC633" s="205">
        <v>32</v>
      </c>
      <c r="AD633" s="208">
        <v>32</v>
      </c>
      <c r="AE633" s="208">
        <v>32</v>
      </c>
    </row>
    <row r="634" spans="24:31" x14ac:dyDescent="0.3">
      <c r="X634" s="205" t="s">
        <v>978</v>
      </c>
      <c r="Y634" s="205" t="s">
        <v>974</v>
      </c>
      <c r="Z634" s="206" t="s">
        <v>979</v>
      </c>
      <c r="AA634" s="205" t="s">
        <v>1735</v>
      </c>
      <c r="AB634" s="205">
        <v>1</v>
      </c>
      <c r="AC634" s="205">
        <v>31</v>
      </c>
      <c r="AD634" s="214">
        <v>27</v>
      </c>
      <c r="AE634" s="214">
        <v>27</v>
      </c>
    </row>
    <row r="635" spans="24:31" x14ac:dyDescent="0.3">
      <c r="X635" s="205" t="s">
        <v>980</v>
      </c>
      <c r="Y635" s="205" t="s">
        <v>981</v>
      </c>
      <c r="Z635" s="206" t="s">
        <v>982</v>
      </c>
      <c r="AA635" s="207" t="s">
        <v>1733</v>
      </c>
      <c r="AB635" s="205">
        <v>2</v>
      </c>
      <c r="AC635" s="205">
        <v>40</v>
      </c>
      <c r="AD635" s="208">
        <v>96</v>
      </c>
      <c r="AE635" s="208">
        <v>96</v>
      </c>
    </row>
    <row r="636" spans="24:31" x14ac:dyDescent="0.3">
      <c r="X636" s="205" t="s">
        <v>983</v>
      </c>
      <c r="Y636" s="205" t="s">
        <v>981</v>
      </c>
      <c r="Z636" s="206" t="s">
        <v>982</v>
      </c>
      <c r="AA636" s="207" t="s">
        <v>142</v>
      </c>
      <c r="AB636" s="205">
        <v>2</v>
      </c>
      <c r="AC636" s="205">
        <v>40</v>
      </c>
      <c r="AD636" s="208">
        <v>85</v>
      </c>
      <c r="AE636" s="208">
        <v>85</v>
      </c>
    </row>
    <row r="637" spans="24:31" x14ac:dyDescent="0.3">
      <c r="X637" s="205" t="s">
        <v>984</v>
      </c>
      <c r="Y637" s="205" t="s">
        <v>971</v>
      </c>
      <c r="Z637" s="206" t="s">
        <v>985</v>
      </c>
      <c r="AA637" s="207" t="s">
        <v>142</v>
      </c>
      <c r="AB637" s="205">
        <v>2</v>
      </c>
      <c r="AC637" s="205">
        <v>34</v>
      </c>
      <c r="AD637" s="208">
        <v>72</v>
      </c>
      <c r="AE637" s="208">
        <v>72</v>
      </c>
    </row>
    <row r="638" spans="24:31" x14ac:dyDescent="0.3">
      <c r="X638" s="205" t="s">
        <v>986</v>
      </c>
      <c r="Y638" s="205" t="s">
        <v>971</v>
      </c>
      <c r="Z638" s="206" t="s">
        <v>985</v>
      </c>
      <c r="AA638" s="207" t="s">
        <v>1733</v>
      </c>
      <c r="AB638" s="205">
        <v>2</v>
      </c>
      <c r="AC638" s="205">
        <v>34</v>
      </c>
      <c r="AD638" s="208">
        <v>82</v>
      </c>
      <c r="AE638" s="208">
        <v>82</v>
      </c>
    </row>
    <row r="639" spans="24:31" x14ac:dyDescent="0.3">
      <c r="X639" s="205" t="s">
        <v>987</v>
      </c>
      <c r="Y639" s="205" t="s">
        <v>974</v>
      </c>
      <c r="Z639" s="206" t="s">
        <v>988</v>
      </c>
      <c r="AA639" s="207" t="s">
        <v>1735</v>
      </c>
      <c r="AB639" s="205">
        <v>2</v>
      </c>
      <c r="AC639" s="205">
        <v>32</v>
      </c>
      <c r="AD639" s="208">
        <v>59</v>
      </c>
      <c r="AE639" s="208">
        <v>59</v>
      </c>
    </row>
    <row r="640" spans="24:31" x14ac:dyDescent="0.3">
      <c r="X640" s="205" t="s">
        <v>989</v>
      </c>
      <c r="Y640" s="205" t="s">
        <v>974</v>
      </c>
      <c r="Z640" s="206" t="s">
        <v>990</v>
      </c>
      <c r="AA640" s="207" t="s">
        <v>1735</v>
      </c>
      <c r="AB640" s="205">
        <v>2</v>
      </c>
      <c r="AC640" s="205">
        <v>32</v>
      </c>
      <c r="AD640" s="208">
        <v>56</v>
      </c>
      <c r="AE640" s="208">
        <v>56</v>
      </c>
    </row>
    <row r="641" spans="24:31" x14ac:dyDescent="0.3">
      <c r="X641" s="205" t="s">
        <v>991</v>
      </c>
      <c r="Y641" s="205" t="s">
        <v>974</v>
      </c>
      <c r="Z641" s="206" t="s">
        <v>992</v>
      </c>
      <c r="AA641" s="207" t="s">
        <v>1735</v>
      </c>
      <c r="AB641" s="205">
        <v>2</v>
      </c>
      <c r="AC641" s="205">
        <v>32</v>
      </c>
      <c r="AD641" s="208">
        <v>51</v>
      </c>
      <c r="AE641" s="208">
        <v>51</v>
      </c>
    </row>
    <row r="642" spans="24:31" x14ac:dyDescent="0.3">
      <c r="X642" s="205" t="s">
        <v>993</v>
      </c>
      <c r="Y642" s="205" t="s">
        <v>974</v>
      </c>
      <c r="Z642" s="206" t="s">
        <v>994</v>
      </c>
      <c r="AA642" s="207" t="s">
        <v>1735</v>
      </c>
      <c r="AB642" s="205">
        <v>2</v>
      </c>
      <c r="AC642" s="205">
        <v>32</v>
      </c>
      <c r="AD642" s="208">
        <v>65</v>
      </c>
      <c r="AE642" s="208">
        <v>65</v>
      </c>
    </row>
    <row r="643" spans="24:31" x14ac:dyDescent="0.3">
      <c r="X643" s="205" t="s">
        <v>995</v>
      </c>
      <c r="Y643" s="205" t="s">
        <v>974</v>
      </c>
      <c r="Z643" s="206" t="s">
        <v>996</v>
      </c>
      <c r="AA643" s="207" t="s">
        <v>1735</v>
      </c>
      <c r="AB643" s="205">
        <v>2</v>
      </c>
      <c r="AC643" s="205">
        <v>32</v>
      </c>
      <c r="AD643" s="208">
        <v>52</v>
      </c>
      <c r="AE643" s="208">
        <v>52</v>
      </c>
    </row>
    <row r="644" spans="24:31" x14ac:dyDescent="0.3">
      <c r="X644" s="205" t="s">
        <v>997</v>
      </c>
      <c r="Y644" s="205" t="s">
        <v>974</v>
      </c>
      <c r="Z644" s="206" t="s">
        <v>998</v>
      </c>
      <c r="AA644" s="207" t="s">
        <v>1735</v>
      </c>
      <c r="AB644" s="205">
        <v>2</v>
      </c>
      <c r="AC644" s="205">
        <v>32</v>
      </c>
      <c r="AD644" s="208">
        <v>60</v>
      </c>
      <c r="AE644" s="208">
        <v>60</v>
      </c>
    </row>
    <row r="645" spans="24:31" x14ac:dyDescent="0.3">
      <c r="X645" s="205" t="s">
        <v>999</v>
      </c>
      <c r="Y645" s="205" t="s">
        <v>974</v>
      </c>
      <c r="Z645" s="206" t="s">
        <v>1000</v>
      </c>
      <c r="AA645" s="207" t="s">
        <v>1735</v>
      </c>
      <c r="AB645" s="205">
        <v>2</v>
      </c>
      <c r="AC645" s="205">
        <v>32</v>
      </c>
      <c r="AD645" s="208">
        <v>59</v>
      </c>
      <c r="AE645" s="208">
        <v>59</v>
      </c>
    </row>
    <row r="646" spans="24:31" x14ac:dyDescent="0.3">
      <c r="X646" s="205" t="s">
        <v>1001</v>
      </c>
      <c r="Y646" s="205" t="s">
        <v>974</v>
      </c>
      <c r="Z646" s="206" t="s">
        <v>1002</v>
      </c>
      <c r="AA646" s="205" t="s">
        <v>1735</v>
      </c>
      <c r="AB646" s="209">
        <v>2</v>
      </c>
      <c r="AC646" s="205">
        <v>31</v>
      </c>
      <c r="AD646" s="214">
        <v>54</v>
      </c>
      <c r="AE646" s="214">
        <v>54</v>
      </c>
    </row>
    <row r="647" spans="24:31" x14ac:dyDescent="0.3">
      <c r="X647" s="205" t="s">
        <v>1003</v>
      </c>
      <c r="Y647" s="205" t="s">
        <v>971</v>
      </c>
      <c r="Z647" s="206" t="s">
        <v>1004</v>
      </c>
      <c r="AA647" s="207" t="s">
        <v>142</v>
      </c>
      <c r="AB647" s="205">
        <v>3</v>
      </c>
      <c r="AC647" s="205">
        <v>35</v>
      </c>
      <c r="AD647" s="208">
        <v>115</v>
      </c>
      <c r="AE647" s="208">
        <v>115</v>
      </c>
    </row>
    <row r="648" spans="24:31" x14ac:dyDescent="0.3">
      <c r="X648" s="205" t="s">
        <v>1005</v>
      </c>
      <c r="Y648" s="205" t="s">
        <v>974</v>
      </c>
      <c r="Z648" s="206" t="s">
        <v>1006</v>
      </c>
      <c r="AA648" s="207" t="s">
        <v>1735</v>
      </c>
      <c r="AB648" s="205">
        <v>3</v>
      </c>
      <c r="AC648" s="205">
        <v>32</v>
      </c>
      <c r="AD648" s="208">
        <v>89</v>
      </c>
      <c r="AE648" s="208">
        <v>89</v>
      </c>
    </row>
    <row r="649" spans="24:31" x14ac:dyDescent="0.3">
      <c r="X649" s="205" t="s">
        <v>1007</v>
      </c>
      <c r="Y649" s="205" t="s">
        <v>974</v>
      </c>
      <c r="Z649" s="206" t="s">
        <v>1008</v>
      </c>
      <c r="AA649" s="207" t="s">
        <v>1735</v>
      </c>
      <c r="AB649" s="205">
        <v>3</v>
      </c>
      <c r="AC649" s="205">
        <v>32</v>
      </c>
      <c r="AD649" s="208">
        <v>78</v>
      </c>
      <c r="AE649" s="208">
        <v>78</v>
      </c>
    </row>
    <row r="650" spans="24:31" x14ac:dyDescent="0.3">
      <c r="X650" s="205" t="s">
        <v>1010</v>
      </c>
      <c r="Y650" s="205" t="s">
        <v>1011</v>
      </c>
      <c r="Z650" s="206" t="s">
        <v>1012</v>
      </c>
      <c r="AA650" s="207"/>
      <c r="AB650" s="205">
        <v>1</v>
      </c>
      <c r="AC650" s="205">
        <v>100</v>
      </c>
      <c r="AD650" s="208">
        <v>100</v>
      </c>
      <c r="AE650" s="208">
        <v>100</v>
      </c>
    </row>
    <row r="651" spans="24:31" x14ac:dyDescent="0.3">
      <c r="X651" s="205" t="s">
        <v>1013</v>
      </c>
      <c r="Y651" s="205" t="s">
        <v>1011</v>
      </c>
      <c r="Z651" s="206" t="s">
        <v>1014</v>
      </c>
      <c r="AA651" s="207"/>
      <c r="AB651" s="205">
        <v>2</v>
      </c>
      <c r="AC651" s="205">
        <v>100</v>
      </c>
      <c r="AD651" s="208">
        <v>200</v>
      </c>
      <c r="AE651" s="208">
        <v>200</v>
      </c>
    </row>
    <row r="652" spans="24:31" x14ac:dyDescent="0.3">
      <c r="X652" s="205" t="s">
        <v>1015</v>
      </c>
      <c r="Y652" s="205" t="s">
        <v>1011</v>
      </c>
      <c r="Z652" s="206" t="s">
        <v>1016</v>
      </c>
      <c r="AA652" s="207"/>
      <c r="AB652" s="205">
        <v>3</v>
      </c>
      <c r="AC652" s="205">
        <v>100</v>
      </c>
      <c r="AD652" s="208">
        <v>300</v>
      </c>
      <c r="AE652" s="208">
        <v>300</v>
      </c>
    </row>
    <row r="653" spans="24:31" x14ac:dyDescent="0.3">
      <c r="X653" s="205" t="s">
        <v>1017</v>
      </c>
      <c r="Y653" s="205" t="s">
        <v>1011</v>
      </c>
      <c r="Z653" s="206" t="s">
        <v>1018</v>
      </c>
      <c r="AA653" s="207"/>
      <c r="AB653" s="205">
        <v>4</v>
      </c>
      <c r="AC653" s="205">
        <v>100</v>
      </c>
      <c r="AD653" s="208">
        <v>400</v>
      </c>
      <c r="AE653" s="208">
        <v>400</v>
      </c>
    </row>
    <row r="654" spans="24:31" x14ac:dyDescent="0.3">
      <c r="X654" s="205" t="s">
        <v>1019</v>
      </c>
      <c r="Y654" s="205" t="s">
        <v>1011</v>
      </c>
      <c r="Z654" s="206" t="s">
        <v>1020</v>
      </c>
      <c r="AA654" s="207"/>
      <c r="AB654" s="205">
        <v>5</v>
      </c>
      <c r="AC654" s="205">
        <v>100</v>
      </c>
      <c r="AD654" s="208">
        <v>500</v>
      </c>
      <c r="AE654" s="208">
        <v>500</v>
      </c>
    </row>
    <row r="655" spans="24:31" x14ac:dyDescent="0.3">
      <c r="X655" s="205" t="s">
        <v>1021</v>
      </c>
      <c r="Y655" s="205" t="s">
        <v>1022</v>
      </c>
      <c r="Z655" s="206" t="s">
        <v>1023</v>
      </c>
      <c r="AA655" s="207"/>
      <c r="AB655" s="205">
        <v>1</v>
      </c>
      <c r="AC655" s="205">
        <v>1000</v>
      </c>
      <c r="AD655" s="208">
        <v>1000</v>
      </c>
      <c r="AE655" s="208">
        <v>1000</v>
      </c>
    </row>
    <row r="656" spans="24:31" x14ac:dyDescent="0.3">
      <c r="X656" s="205" t="s">
        <v>1024</v>
      </c>
      <c r="Y656" s="205" t="s">
        <v>1025</v>
      </c>
      <c r="Z656" s="206" t="s">
        <v>1026</v>
      </c>
      <c r="AA656" s="207"/>
      <c r="AB656" s="205">
        <v>1</v>
      </c>
      <c r="AC656" s="205">
        <v>90</v>
      </c>
      <c r="AD656" s="208">
        <v>90</v>
      </c>
      <c r="AE656" s="208">
        <v>90</v>
      </c>
    </row>
    <row r="657" spans="24:31" x14ac:dyDescent="0.3">
      <c r="X657" s="205" t="s">
        <v>1027</v>
      </c>
      <c r="Y657" s="205" t="s">
        <v>1028</v>
      </c>
      <c r="Z657" s="206" t="s">
        <v>1029</v>
      </c>
      <c r="AA657" s="207"/>
      <c r="AB657" s="205">
        <v>1</v>
      </c>
      <c r="AC657" s="205">
        <v>90</v>
      </c>
      <c r="AD657" s="208">
        <v>90</v>
      </c>
      <c r="AE657" s="208">
        <v>90</v>
      </c>
    </row>
    <row r="658" spans="24:31" x14ac:dyDescent="0.3">
      <c r="X658" s="205" t="s">
        <v>1030</v>
      </c>
      <c r="Y658" s="205" t="s">
        <v>1031</v>
      </c>
      <c r="Z658" s="206" t="s">
        <v>1032</v>
      </c>
      <c r="AA658" s="207"/>
      <c r="AB658" s="205">
        <v>1</v>
      </c>
      <c r="AC658" s="205">
        <v>120</v>
      </c>
      <c r="AD658" s="208">
        <v>120</v>
      </c>
      <c r="AE658" s="208">
        <v>120</v>
      </c>
    </row>
    <row r="659" spans="24:31" x14ac:dyDescent="0.3">
      <c r="X659" s="205" t="s">
        <v>1033</v>
      </c>
      <c r="Y659" s="205" t="s">
        <v>1031</v>
      </c>
      <c r="Z659" s="206" t="s">
        <v>1034</v>
      </c>
      <c r="AA659" s="207"/>
      <c r="AB659" s="205">
        <v>2</v>
      </c>
      <c r="AC659" s="205">
        <v>120</v>
      </c>
      <c r="AD659" s="208">
        <v>240</v>
      </c>
      <c r="AE659" s="208">
        <v>240</v>
      </c>
    </row>
    <row r="660" spans="24:31" x14ac:dyDescent="0.3">
      <c r="X660" s="205" t="s">
        <v>1035</v>
      </c>
      <c r="Y660" s="205" t="s">
        <v>1036</v>
      </c>
      <c r="Z660" s="206" t="s">
        <v>1037</v>
      </c>
      <c r="AA660" s="207"/>
      <c r="AB660" s="205">
        <v>1</v>
      </c>
      <c r="AC660" s="205">
        <v>125</v>
      </c>
      <c r="AD660" s="208">
        <v>125</v>
      </c>
      <c r="AE660" s="208">
        <v>125</v>
      </c>
    </row>
    <row r="661" spans="24:31" x14ac:dyDescent="0.3">
      <c r="X661" s="205" t="s">
        <v>1038</v>
      </c>
      <c r="Y661" s="205" t="s">
        <v>1039</v>
      </c>
      <c r="Z661" s="206" t="s">
        <v>1040</v>
      </c>
      <c r="AA661" s="207"/>
      <c r="AB661" s="205">
        <v>1</v>
      </c>
      <c r="AC661" s="205">
        <v>135</v>
      </c>
      <c r="AD661" s="208">
        <v>135</v>
      </c>
      <c r="AE661" s="208">
        <v>135</v>
      </c>
    </row>
    <row r="662" spans="24:31" x14ac:dyDescent="0.3">
      <c r="X662" s="205" t="s">
        <v>1041</v>
      </c>
      <c r="Y662" s="205" t="s">
        <v>1039</v>
      </c>
      <c r="Z662" s="206" t="s">
        <v>1042</v>
      </c>
      <c r="AA662" s="207"/>
      <c r="AB662" s="205">
        <v>2</v>
      </c>
      <c r="AC662" s="205">
        <v>135</v>
      </c>
      <c r="AD662" s="208">
        <v>270</v>
      </c>
      <c r="AE662" s="208">
        <v>270</v>
      </c>
    </row>
    <row r="663" spans="24:31" x14ac:dyDescent="0.3">
      <c r="X663" s="205" t="s">
        <v>1043</v>
      </c>
      <c r="Y663" s="205" t="s">
        <v>23</v>
      </c>
      <c r="Z663" s="206" t="s">
        <v>1044</v>
      </c>
      <c r="AA663" s="207"/>
      <c r="AB663" s="205">
        <v>1</v>
      </c>
      <c r="AC663" s="205">
        <v>15</v>
      </c>
      <c r="AD663" s="208">
        <v>15</v>
      </c>
      <c r="AE663" s="208">
        <v>15</v>
      </c>
    </row>
    <row r="664" spans="24:31" x14ac:dyDescent="0.3">
      <c r="X664" s="205" t="s">
        <v>1045</v>
      </c>
      <c r="Y664" s="205" t="s">
        <v>23</v>
      </c>
      <c r="Z664" s="206" t="s">
        <v>1046</v>
      </c>
      <c r="AA664" s="207"/>
      <c r="AB664" s="205">
        <v>2</v>
      </c>
      <c r="AC664" s="205">
        <v>15</v>
      </c>
      <c r="AD664" s="208">
        <v>30</v>
      </c>
      <c r="AE664" s="208">
        <v>30</v>
      </c>
    </row>
    <row r="665" spans="24:31" x14ac:dyDescent="0.3">
      <c r="X665" s="205" t="s">
        <v>1047</v>
      </c>
      <c r="Y665" s="205" t="s">
        <v>1048</v>
      </c>
      <c r="Z665" s="206" t="s">
        <v>1049</v>
      </c>
      <c r="AA665" s="207"/>
      <c r="AB665" s="205">
        <v>1</v>
      </c>
      <c r="AC665" s="205">
        <v>150</v>
      </c>
      <c r="AD665" s="208">
        <v>150</v>
      </c>
      <c r="AE665" s="208">
        <v>150</v>
      </c>
    </row>
    <row r="666" spans="24:31" x14ac:dyDescent="0.3">
      <c r="X666" s="205" t="s">
        <v>1050</v>
      </c>
      <c r="Y666" s="205" t="s">
        <v>1048</v>
      </c>
      <c r="Z666" s="206" t="s">
        <v>1051</v>
      </c>
      <c r="AA666" s="207"/>
      <c r="AB666" s="205">
        <v>2</v>
      </c>
      <c r="AC666" s="205">
        <v>150</v>
      </c>
      <c r="AD666" s="208">
        <v>300</v>
      </c>
      <c r="AE666" s="208">
        <v>300</v>
      </c>
    </row>
    <row r="667" spans="24:31" x14ac:dyDescent="0.3">
      <c r="X667" s="205" t="s">
        <v>1052</v>
      </c>
      <c r="Y667" s="205" t="s">
        <v>1053</v>
      </c>
      <c r="Z667" s="206" t="s">
        <v>1054</v>
      </c>
      <c r="AA667" s="207"/>
      <c r="AB667" s="205">
        <v>1</v>
      </c>
      <c r="AC667" s="205">
        <v>1500</v>
      </c>
      <c r="AD667" s="208">
        <v>1500</v>
      </c>
      <c r="AE667" s="208">
        <v>1500</v>
      </c>
    </row>
    <row r="668" spans="24:31" x14ac:dyDescent="0.3">
      <c r="X668" s="205" t="s">
        <v>1055</v>
      </c>
      <c r="Y668" s="205" t="s">
        <v>1056</v>
      </c>
      <c r="Z668" s="206" t="s">
        <v>1057</v>
      </c>
      <c r="AA668" s="207"/>
      <c r="AB668" s="205">
        <v>1</v>
      </c>
      <c r="AC668" s="205">
        <v>135</v>
      </c>
      <c r="AD668" s="208">
        <v>135</v>
      </c>
      <c r="AE668" s="208">
        <v>135</v>
      </c>
    </row>
    <row r="669" spans="24:31" x14ac:dyDescent="0.3">
      <c r="X669" s="205" t="s">
        <v>1058</v>
      </c>
      <c r="Y669" s="205" t="s">
        <v>1059</v>
      </c>
      <c r="Z669" s="206" t="s">
        <v>1060</v>
      </c>
      <c r="AA669" s="207"/>
      <c r="AB669" s="205">
        <v>1</v>
      </c>
      <c r="AC669" s="205">
        <v>135</v>
      </c>
      <c r="AD669" s="208">
        <v>135</v>
      </c>
      <c r="AE669" s="208">
        <v>135</v>
      </c>
    </row>
    <row r="670" spans="24:31" x14ac:dyDescent="0.3">
      <c r="X670" s="205" t="s">
        <v>1061</v>
      </c>
      <c r="Y670" s="205" t="s">
        <v>1062</v>
      </c>
      <c r="Z670" s="206" t="s">
        <v>1063</v>
      </c>
      <c r="AA670" s="207"/>
      <c r="AB670" s="205">
        <v>1</v>
      </c>
      <c r="AC670" s="205">
        <v>170</v>
      </c>
      <c r="AD670" s="208">
        <v>170</v>
      </c>
      <c r="AE670" s="208">
        <v>170</v>
      </c>
    </row>
    <row r="671" spans="24:31" x14ac:dyDescent="0.3">
      <c r="X671" s="205" t="s">
        <v>1064</v>
      </c>
      <c r="Y671" s="205" t="s">
        <v>28</v>
      </c>
      <c r="Z671" s="206" t="s">
        <v>1065</v>
      </c>
      <c r="AA671" s="207"/>
      <c r="AB671" s="205">
        <v>1</v>
      </c>
      <c r="AC671" s="205">
        <v>20</v>
      </c>
      <c r="AD671" s="208">
        <v>20</v>
      </c>
      <c r="AE671" s="208">
        <v>20</v>
      </c>
    </row>
    <row r="672" spans="24:31" x14ac:dyDescent="0.3">
      <c r="X672" s="205" t="s">
        <v>1066</v>
      </c>
      <c r="Y672" s="205" t="s">
        <v>28</v>
      </c>
      <c r="Z672" s="206" t="s">
        <v>1067</v>
      </c>
      <c r="AA672" s="207"/>
      <c r="AB672" s="205">
        <v>2</v>
      </c>
      <c r="AC672" s="205">
        <v>20</v>
      </c>
      <c r="AD672" s="208">
        <v>40</v>
      </c>
      <c r="AE672" s="208">
        <v>40</v>
      </c>
    </row>
    <row r="673" spans="24:31" x14ac:dyDescent="0.3">
      <c r="X673" s="205" t="s">
        <v>1068</v>
      </c>
      <c r="Y673" s="205" t="s">
        <v>1069</v>
      </c>
      <c r="Z673" s="206" t="s">
        <v>1070</v>
      </c>
      <c r="AA673" s="207"/>
      <c r="AB673" s="205">
        <v>1</v>
      </c>
      <c r="AC673" s="205">
        <v>200</v>
      </c>
      <c r="AD673" s="208">
        <v>200</v>
      </c>
      <c r="AE673" s="208">
        <v>200</v>
      </c>
    </row>
    <row r="674" spans="24:31" x14ac:dyDescent="0.3">
      <c r="X674" s="205" t="s">
        <v>1071</v>
      </c>
      <c r="Y674" s="205" t="s">
        <v>1069</v>
      </c>
      <c r="Z674" s="206" t="s">
        <v>1072</v>
      </c>
      <c r="AA674" s="207"/>
      <c r="AB674" s="205">
        <v>2</v>
      </c>
      <c r="AC674" s="205">
        <v>200</v>
      </c>
      <c r="AD674" s="208">
        <v>400</v>
      </c>
      <c r="AE674" s="208">
        <v>400</v>
      </c>
    </row>
    <row r="675" spans="24:31" x14ac:dyDescent="0.3">
      <c r="X675" s="205" t="s">
        <v>1073</v>
      </c>
      <c r="Y675" s="205" t="s">
        <v>1074</v>
      </c>
      <c r="Z675" s="206" t="s">
        <v>1075</v>
      </c>
      <c r="AA675" s="207"/>
      <c r="AB675" s="205">
        <v>1</v>
      </c>
      <c r="AC675" s="205">
        <v>2000</v>
      </c>
      <c r="AD675" s="208">
        <v>2000</v>
      </c>
      <c r="AE675" s="208">
        <v>2000</v>
      </c>
    </row>
    <row r="676" spans="24:31" x14ac:dyDescent="0.3">
      <c r="X676" s="205" t="s">
        <v>1076</v>
      </c>
      <c r="Y676" s="205" t="s">
        <v>1077</v>
      </c>
      <c r="Z676" s="206" t="s">
        <v>1078</v>
      </c>
      <c r="AA676" s="207"/>
      <c r="AB676" s="205">
        <v>1</v>
      </c>
      <c r="AC676" s="205">
        <v>200</v>
      </c>
      <c r="AD676" s="208">
        <v>200</v>
      </c>
      <c r="AE676" s="208">
        <v>200</v>
      </c>
    </row>
    <row r="677" spans="24:31" x14ac:dyDescent="0.3">
      <c r="X677" s="205" t="s">
        <v>1079</v>
      </c>
      <c r="Y677" s="205" t="s">
        <v>33</v>
      </c>
      <c r="Z677" s="206" t="s">
        <v>1080</v>
      </c>
      <c r="AA677" s="207"/>
      <c r="AB677" s="205">
        <v>1</v>
      </c>
      <c r="AC677" s="205">
        <v>25</v>
      </c>
      <c r="AD677" s="208">
        <v>25</v>
      </c>
      <c r="AE677" s="208">
        <v>25</v>
      </c>
    </row>
    <row r="678" spans="24:31" x14ac:dyDescent="0.3">
      <c r="X678" s="205" t="s">
        <v>1081</v>
      </c>
      <c r="Y678" s="205" t="s">
        <v>33</v>
      </c>
      <c r="Z678" s="206" t="s">
        <v>1082</v>
      </c>
      <c r="AA678" s="207"/>
      <c r="AB678" s="205">
        <v>2</v>
      </c>
      <c r="AC678" s="205">
        <v>25</v>
      </c>
      <c r="AD678" s="208">
        <v>50</v>
      </c>
      <c r="AE678" s="208">
        <v>50</v>
      </c>
    </row>
    <row r="679" spans="24:31" x14ac:dyDescent="0.3">
      <c r="X679" s="205" t="s">
        <v>1083</v>
      </c>
      <c r="Y679" s="205" t="s">
        <v>33</v>
      </c>
      <c r="Z679" s="206" t="s">
        <v>1084</v>
      </c>
      <c r="AA679" s="207"/>
      <c r="AB679" s="205">
        <v>4</v>
      </c>
      <c r="AC679" s="205">
        <v>25</v>
      </c>
      <c r="AD679" s="208">
        <v>100</v>
      </c>
      <c r="AE679" s="208">
        <v>100</v>
      </c>
    </row>
    <row r="680" spans="24:31" x14ac:dyDescent="0.3">
      <c r="X680" s="205" t="s">
        <v>1085</v>
      </c>
      <c r="Y680" s="205" t="s">
        <v>1086</v>
      </c>
      <c r="Z680" s="206" t="s">
        <v>1087</v>
      </c>
      <c r="AA680" s="207"/>
      <c r="AB680" s="205">
        <v>1</v>
      </c>
      <c r="AC680" s="205">
        <v>250</v>
      </c>
      <c r="AD680" s="208">
        <v>250</v>
      </c>
      <c r="AE680" s="208">
        <v>250</v>
      </c>
    </row>
    <row r="681" spans="24:31" x14ac:dyDescent="0.3">
      <c r="X681" s="205" t="s">
        <v>1088</v>
      </c>
      <c r="Y681" s="205" t="s">
        <v>1089</v>
      </c>
      <c r="Z681" s="206" t="s">
        <v>1090</v>
      </c>
      <c r="AA681" s="207"/>
      <c r="AB681" s="205">
        <v>1</v>
      </c>
      <c r="AC681" s="205">
        <v>300</v>
      </c>
      <c r="AD681" s="208">
        <v>300</v>
      </c>
      <c r="AE681" s="208">
        <v>300</v>
      </c>
    </row>
    <row r="682" spans="24:31" x14ac:dyDescent="0.3">
      <c r="X682" s="205" t="s">
        <v>1091</v>
      </c>
      <c r="Y682" s="205" t="s">
        <v>38</v>
      </c>
      <c r="Z682" s="206" t="s">
        <v>1092</v>
      </c>
      <c r="AA682" s="207"/>
      <c r="AB682" s="205">
        <v>1</v>
      </c>
      <c r="AC682" s="205">
        <v>34</v>
      </c>
      <c r="AD682" s="208">
        <v>34</v>
      </c>
      <c r="AE682" s="208">
        <v>34</v>
      </c>
    </row>
    <row r="683" spans="24:31" x14ac:dyDescent="0.3">
      <c r="X683" s="205" t="s">
        <v>1093</v>
      </c>
      <c r="Y683" s="205" t="s">
        <v>38</v>
      </c>
      <c r="Z683" s="206" t="s">
        <v>1094</v>
      </c>
      <c r="AA683" s="207"/>
      <c r="AB683" s="205">
        <v>2</v>
      </c>
      <c r="AC683" s="205">
        <v>34</v>
      </c>
      <c r="AD683" s="208">
        <v>68</v>
      </c>
      <c r="AE683" s="208">
        <v>68</v>
      </c>
    </row>
    <row r="684" spans="24:31" x14ac:dyDescent="0.3">
      <c r="X684" s="205" t="s">
        <v>1095</v>
      </c>
      <c r="Y684" s="205" t="s">
        <v>1096</v>
      </c>
      <c r="Z684" s="206" t="s">
        <v>1097</v>
      </c>
      <c r="AA684" s="207"/>
      <c r="AB684" s="205">
        <v>1</v>
      </c>
      <c r="AC684" s="205">
        <v>36</v>
      </c>
      <c r="AD684" s="208">
        <v>36</v>
      </c>
      <c r="AE684" s="208">
        <v>36</v>
      </c>
    </row>
    <row r="685" spans="24:31" x14ac:dyDescent="0.3">
      <c r="X685" s="205" t="s">
        <v>1098</v>
      </c>
      <c r="Y685" s="205" t="s">
        <v>43</v>
      </c>
      <c r="Z685" s="206" t="s">
        <v>1099</v>
      </c>
      <c r="AA685" s="207"/>
      <c r="AB685" s="205">
        <v>1</v>
      </c>
      <c r="AC685" s="205">
        <v>40</v>
      </c>
      <c r="AD685" s="208">
        <v>40</v>
      </c>
      <c r="AE685" s="208">
        <v>40</v>
      </c>
    </row>
    <row r="686" spans="24:31" x14ac:dyDescent="0.3">
      <c r="X686" s="205" t="s">
        <v>1100</v>
      </c>
      <c r="Y686" s="205" t="s">
        <v>43</v>
      </c>
      <c r="Z686" s="206" t="s">
        <v>1101</v>
      </c>
      <c r="AA686" s="207"/>
      <c r="AB686" s="205">
        <v>2</v>
      </c>
      <c r="AC686" s="205">
        <v>40</v>
      </c>
      <c r="AD686" s="208">
        <v>80</v>
      </c>
      <c r="AE686" s="208">
        <v>80</v>
      </c>
    </row>
    <row r="687" spans="24:31" x14ac:dyDescent="0.3">
      <c r="X687" s="205" t="s">
        <v>1102</v>
      </c>
      <c r="Y687" s="205" t="s">
        <v>1103</v>
      </c>
      <c r="Z687" s="206" t="s">
        <v>1104</v>
      </c>
      <c r="AA687" s="207"/>
      <c r="AB687" s="205">
        <v>1</v>
      </c>
      <c r="AC687" s="205">
        <v>400</v>
      </c>
      <c r="AD687" s="208">
        <v>400</v>
      </c>
      <c r="AE687" s="208">
        <v>400</v>
      </c>
    </row>
    <row r="688" spans="24:31" x14ac:dyDescent="0.3">
      <c r="X688" s="205" t="s">
        <v>1105</v>
      </c>
      <c r="Y688" s="205" t="s">
        <v>1106</v>
      </c>
      <c r="Z688" s="206" t="s">
        <v>1107</v>
      </c>
      <c r="AA688" s="207"/>
      <c r="AB688" s="205">
        <v>1</v>
      </c>
      <c r="AC688" s="205">
        <v>34</v>
      </c>
      <c r="AD688" s="208">
        <v>34</v>
      </c>
      <c r="AE688" s="208">
        <v>34</v>
      </c>
    </row>
    <row r="689" spans="24:31" x14ac:dyDescent="0.3">
      <c r="X689" s="205" t="s">
        <v>1108</v>
      </c>
      <c r="Y689" s="205" t="s">
        <v>1109</v>
      </c>
      <c r="Z689" s="206" t="s">
        <v>1110</v>
      </c>
      <c r="AA689" s="207"/>
      <c r="AB689" s="205">
        <v>1</v>
      </c>
      <c r="AC689" s="205">
        <v>34</v>
      </c>
      <c r="AD689" s="208">
        <v>34</v>
      </c>
      <c r="AE689" s="208">
        <v>34</v>
      </c>
    </row>
    <row r="690" spans="24:31" x14ac:dyDescent="0.3">
      <c r="X690" s="205" t="s">
        <v>1111</v>
      </c>
      <c r="Y690" s="205" t="s">
        <v>1112</v>
      </c>
      <c r="Z690" s="206" t="s">
        <v>1113</v>
      </c>
      <c r="AA690" s="207"/>
      <c r="AB690" s="205">
        <v>1</v>
      </c>
      <c r="AC690" s="205">
        <v>42</v>
      </c>
      <c r="AD690" s="208">
        <v>42</v>
      </c>
      <c r="AE690" s="208">
        <v>42</v>
      </c>
    </row>
    <row r="691" spans="24:31" x14ac:dyDescent="0.3">
      <c r="X691" s="205" t="s">
        <v>1114</v>
      </c>
      <c r="Y691" s="205" t="s">
        <v>1115</v>
      </c>
      <c r="Z691" s="206" t="s">
        <v>1116</v>
      </c>
      <c r="AA691" s="207"/>
      <c r="AB691" s="205">
        <v>1</v>
      </c>
      <c r="AC691" s="205">
        <v>448</v>
      </c>
      <c r="AD691" s="208">
        <v>448</v>
      </c>
      <c r="AE691" s="208">
        <v>448</v>
      </c>
    </row>
    <row r="692" spans="24:31" x14ac:dyDescent="0.3">
      <c r="X692" s="205" t="s">
        <v>1117</v>
      </c>
      <c r="Y692" s="205" t="s">
        <v>1118</v>
      </c>
      <c r="Z692" s="206" t="s">
        <v>1119</v>
      </c>
      <c r="AA692" s="207"/>
      <c r="AB692" s="205">
        <v>1</v>
      </c>
      <c r="AC692" s="205">
        <v>45</v>
      </c>
      <c r="AD692" s="208">
        <v>45</v>
      </c>
      <c r="AE692" s="208">
        <v>45</v>
      </c>
    </row>
    <row r="693" spans="24:31" x14ac:dyDescent="0.3">
      <c r="X693" s="210" t="s">
        <v>1120</v>
      </c>
      <c r="Y693" s="210" t="s">
        <v>53</v>
      </c>
      <c r="Z693" s="211" t="s">
        <v>1121</v>
      </c>
      <c r="AA693" s="212"/>
      <c r="AB693" s="210">
        <v>1</v>
      </c>
      <c r="AC693" s="210">
        <v>50</v>
      </c>
      <c r="AD693" s="213">
        <v>50</v>
      </c>
      <c r="AE693" s="213">
        <v>50</v>
      </c>
    </row>
    <row r="694" spans="24:31" x14ac:dyDescent="0.3">
      <c r="X694" s="205" t="s">
        <v>1122</v>
      </c>
      <c r="Y694" s="205" t="s">
        <v>53</v>
      </c>
      <c r="Z694" s="206" t="s">
        <v>1123</v>
      </c>
      <c r="AA694" s="207"/>
      <c r="AB694" s="205">
        <v>2</v>
      </c>
      <c r="AC694" s="205">
        <v>50</v>
      </c>
      <c r="AD694" s="208">
        <v>100</v>
      </c>
      <c r="AE694" s="208">
        <v>100</v>
      </c>
    </row>
    <row r="695" spans="24:31" x14ac:dyDescent="0.3">
      <c r="X695" s="205" t="s">
        <v>1124</v>
      </c>
      <c r="Y695" s="205" t="s">
        <v>1125</v>
      </c>
      <c r="Z695" s="206" t="s">
        <v>1126</v>
      </c>
      <c r="AA695" s="207"/>
      <c r="AB695" s="205">
        <v>1</v>
      </c>
      <c r="AC695" s="205">
        <v>500</v>
      </c>
      <c r="AD695" s="208">
        <v>500</v>
      </c>
      <c r="AE695" s="208">
        <v>500</v>
      </c>
    </row>
    <row r="696" spans="24:31" x14ac:dyDescent="0.3">
      <c r="X696" s="205" t="s">
        <v>1127</v>
      </c>
      <c r="Y696" s="205" t="s">
        <v>1128</v>
      </c>
      <c r="Z696" s="206" t="s">
        <v>1129</v>
      </c>
      <c r="AA696" s="207"/>
      <c r="AB696" s="205">
        <v>1</v>
      </c>
      <c r="AC696" s="205">
        <v>52</v>
      </c>
      <c r="AD696" s="208">
        <v>52</v>
      </c>
      <c r="AE696" s="208">
        <v>52</v>
      </c>
    </row>
    <row r="697" spans="24:31" x14ac:dyDescent="0.3">
      <c r="X697" s="205" t="s">
        <v>1130</v>
      </c>
      <c r="Y697" s="205" t="s">
        <v>1128</v>
      </c>
      <c r="Z697" s="206" t="s">
        <v>1131</v>
      </c>
      <c r="AA697" s="207"/>
      <c r="AB697" s="205">
        <v>2</v>
      </c>
      <c r="AC697" s="205">
        <v>52</v>
      </c>
      <c r="AD697" s="208">
        <v>104</v>
      </c>
      <c r="AE697" s="208">
        <v>104</v>
      </c>
    </row>
    <row r="698" spans="24:31" x14ac:dyDescent="0.3">
      <c r="X698" s="205" t="s">
        <v>1132</v>
      </c>
      <c r="Y698" s="205" t="s">
        <v>1133</v>
      </c>
      <c r="Z698" s="206" t="s">
        <v>1134</v>
      </c>
      <c r="AA698" s="207"/>
      <c r="AB698" s="205">
        <v>1</v>
      </c>
      <c r="AC698" s="205">
        <v>54</v>
      </c>
      <c r="AD698" s="208">
        <v>54</v>
      </c>
      <c r="AE698" s="208">
        <v>54</v>
      </c>
    </row>
    <row r="699" spans="24:31" x14ac:dyDescent="0.3">
      <c r="X699" s="205" t="s">
        <v>1135</v>
      </c>
      <c r="Y699" s="205" t="s">
        <v>1133</v>
      </c>
      <c r="Z699" s="206" t="s">
        <v>1136</v>
      </c>
      <c r="AA699" s="207"/>
      <c r="AB699" s="205">
        <v>2</v>
      </c>
      <c r="AC699" s="205">
        <v>54</v>
      </c>
      <c r="AD699" s="208">
        <v>108</v>
      </c>
      <c r="AE699" s="208">
        <v>108</v>
      </c>
    </row>
    <row r="700" spans="24:31" x14ac:dyDescent="0.3">
      <c r="X700" s="205" t="s">
        <v>1137</v>
      </c>
      <c r="Y700" s="205" t="s">
        <v>1138</v>
      </c>
      <c r="Z700" s="206" t="s">
        <v>1139</v>
      </c>
      <c r="AA700" s="207"/>
      <c r="AB700" s="205">
        <v>1</v>
      </c>
      <c r="AC700" s="205">
        <v>55</v>
      </c>
      <c r="AD700" s="208">
        <v>55</v>
      </c>
      <c r="AE700" s="208">
        <v>55</v>
      </c>
    </row>
    <row r="701" spans="24:31" x14ac:dyDescent="0.3">
      <c r="X701" s="205" t="s">
        <v>1140</v>
      </c>
      <c r="Y701" s="205" t="s">
        <v>1138</v>
      </c>
      <c r="Z701" s="206" t="s">
        <v>1141</v>
      </c>
      <c r="AA701" s="207"/>
      <c r="AB701" s="205">
        <v>2</v>
      </c>
      <c r="AC701" s="205">
        <v>55</v>
      </c>
      <c r="AD701" s="208">
        <v>110</v>
      </c>
      <c r="AE701" s="208">
        <v>110</v>
      </c>
    </row>
    <row r="702" spans="24:31" x14ac:dyDescent="0.3">
      <c r="X702" s="205" t="s">
        <v>1142</v>
      </c>
      <c r="Y702" s="205" t="s">
        <v>1143</v>
      </c>
      <c r="Z702" s="206" t="s">
        <v>1144</v>
      </c>
      <c r="AA702" s="207"/>
      <c r="AB702" s="205">
        <v>1</v>
      </c>
      <c r="AC702" s="205">
        <v>60</v>
      </c>
      <c r="AD702" s="208">
        <v>60</v>
      </c>
      <c r="AE702" s="208">
        <v>60</v>
      </c>
    </row>
    <row r="703" spans="24:31" x14ac:dyDescent="0.3">
      <c r="X703" s="205" t="s">
        <v>1145</v>
      </c>
      <c r="Y703" s="205" t="s">
        <v>1143</v>
      </c>
      <c r="Z703" s="206" t="s">
        <v>1146</v>
      </c>
      <c r="AA703" s="207"/>
      <c r="AB703" s="205">
        <v>2</v>
      </c>
      <c r="AC703" s="205">
        <v>60</v>
      </c>
      <c r="AD703" s="208">
        <v>120</v>
      </c>
      <c r="AE703" s="208">
        <v>120</v>
      </c>
    </row>
    <row r="704" spans="24:31" x14ac:dyDescent="0.3">
      <c r="X704" s="205" t="s">
        <v>1147</v>
      </c>
      <c r="Y704" s="205" t="s">
        <v>1143</v>
      </c>
      <c r="Z704" s="206" t="s">
        <v>1148</v>
      </c>
      <c r="AA704" s="207"/>
      <c r="AB704" s="205">
        <v>3</v>
      </c>
      <c r="AC704" s="205">
        <v>60</v>
      </c>
      <c r="AD704" s="208">
        <v>180</v>
      </c>
      <c r="AE704" s="208">
        <v>180</v>
      </c>
    </row>
    <row r="705" spans="24:31" x14ac:dyDescent="0.3">
      <c r="X705" s="205" t="s">
        <v>1149</v>
      </c>
      <c r="Y705" s="205" t="s">
        <v>1143</v>
      </c>
      <c r="Z705" s="206" t="s">
        <v>1150</v>
      </c>
      <c r="AA705" s="207"/>
      <c r="AB705" s="205">
        <v>4</v>
      </c>
      <c r="AC705" s="205">
        <v>60</v>
      </c>
      <c r="AD705" s="208">
        <v>240</v>
      </c>
      <c r="AE705" s="208">
        <v>240</v>
      </c>
    </row>
    <row r="706" spans="24:31" x14ac:dyDescent="0.3">
      <c r="X706" s="205" t="s">
        <v>1151</v>
      </c>
      <c r="Y706" s="205" t="s">
        <v>1143</v>
      </c>
      <c r="Z706" s="206" t="s">
        <v>1152</v>
      </c>
      <c r="AA706" s="207"/>
      <c r="AB706" s="205">
        <v>5</v>
      </c>
      <c r="AC706" s="205">
        <v>60</v>
      </c>
      <c r="AD706" s="208">
        <v>300</v>
      </c>
      <c r="AE706" s="208">
        <v>300</v>
      </c>
    </row>
    <row r="707" spans="24:31" x14ac:dyDescent="0.3">
      <c r="X707" s="205" t="s">
        <v>1153</v>
      </c>
      <c r="Y707" s="205" t="s">
        <v>1154</v>
      </c>
      <c r="Z707" s="206" t="s">
        <v>1155</v>
      </c>
      <c r="AA707" s="207"/>
      <c r="AB707" s="205">
        <v>1</v>
      </c>
      <c r="AC707" s="205">
        <v>52</v>
      </c>
      <c r="AD707" s="208">
        <v>52</v>
      </c>
      <c r="AE707" s="208">
        <v>52</v>
      </c>
    </row>
    <row r="708" spans="24:31" x14ac:dyDescent="0.3">
      <c r="X708" s="205" t="s">
        <v>1156</v>
      </c>
      <c r="Y708" s="205" t="s">
        <v>1157</v>
      </c>
      <c r="Z708" s="206" t="s">
        <v>1158</v>
      </c>
      <c r="AA708" s="207"/>
      <c r="AB708" s="205">
        <v>1</v>
      </c>
      <c r="AC708" s="205">
        <v>52</v>
      </c>
      <c r="AD708" s="208">
        <v>52</v>
      </c>
      <c r="AE708" s="208">
        <v>52</v>
      </c>
    </row>
    <row r="709" spans="24:31" x14ac:dyDescent="0.3">
      <c r="X709" s="205" t="s">
        <v>1159</v>
      </c>
      <c r="Y709" s="205" t="s">
        <v>1160</v>
      </c>
      <c r="Z709" s="206" t="s">
        <v>1161</v>
      </c>
      <c r="AA709" s="207"/>
      <c r="AB709" s="205">
        <v>1</v>
      </c>
      <c r="AC709" s="205">
        <v>65</v>
      </c>
      <c r="AD709" s="208">
        <v>65</v>
      </c>
      <c r="AE709" s="208">
        <v>65</v>
      </c>
    </row>
    <row r="710" spans="24:31" x14ac:dyDescent="0.3">
      <c r="X710" s="205" t="s">
        <v>1162</v>
      </c>
      <c r="Y710" s="205" t="s">
        <v>1160</v>
      </c>
      <c r="Z710" s="206" t="s">
        <v>1163</v>
      </c>
      <c r="AA710" s="207"/>
      <c r="AB710" s="205">
        <v>2</v>
      </c>
      <c r="AC710" s="205">
        <v>65</v>
      </c>
      <c r="AD710" s="208">
        <v>130</v>
      </c>
      <c r="AE710" s="208">
        <v>130</v>
      </c>
    </row>
    <row r="711" spans="24:31" x14ac:dyDescent="0.3">
      <c r="X711" s="205" t="s">
        <v>1164</v>
      </c>
      <c r="Y711" s="205" t="s">
        <v>1165</v>
      </c>
      <c r="Z711" s="206" t="s">
        <v>1166</v>
      </c>
      <c r="AA711" s="207"/>
      <c r="AB711" s="205">
        <v>1</v>
      </c>
      <c r="AC711" s="205">
        <v>67</v>
      </c>
      <c r="AD711" s="208">
        <v>67</v>
      </c>
      <c r="AE711" s="208">
        <v>67</v>
      </c>
    </row>
    <row r="712" spans="24:31" x14ac:dyDescent="0.3">
      <c r="X712" s="205" t="s">
        <v>1167</v>
      </c>
      <c r="Y712" s="205" t="s">
        <v>1165</v>
      </c>
      <c r="Z712" s="206" t="s">
        <v>1168</v>
      </c>
      <c r="AA712" s="207"/>
      <c r="AB712" s="205">
        <v>2</v>
      </c>
      <c r="AC712" s="205">
        <v>67</v>
      </c>
      <c r="AD712" s="208">
        <v>134</v>
      </c>
      <c r="AE712" s="208">
        <v>134</v>
      </c>
    </row>
    <row r="713" spans="24:31" x14ac:dyDescent="0.3">
      <c r="X713" s="205" t="s">
        <v>1169</v>
      </c>
      <c r="Y713" s="205" t="s">
        <v>1165</v>
      </c>
      <c r="Z713" s="206" t="s">
        <v>1170</v>
      </c>
      <c r="AA713" s="207"/>
      <c r="AB713" s="205">
        <v>3</v>
      </c>
      <c r="AC713" s="205">
        <v>67</v>
      </c>
      <c r="AD713" s="208">
        <v>201</v>
      </c>
      <c r="AE713" s="208">
        <v>201</v>
      </c>
    </row>
    <row r="714" spans="24:31" x14ac:dyDescent="0.3">
      <c r="X714" s="205" t="s">
        <v>1171</v>
      </c>
      <c r="Y714" s="205" t="s">
        <v>1172</v>
      </c>
      <c r="Z714" s="206" t="s">
        <v>1173</v>
      </c>
      <c r="AA714" s="207"/>
      <c r="AB714" s="205">
        <v>1</v>
      </c>
      <c r="AC714" s="205">
        <v>69</v>
      </c>
      <c r="AD714" s="208">
        <v>69</v>
      </c>
      <c r="AE714" s="208">
        <v>69</v>
      </c>
    </row>
    <row r="715" spans="24:31" x14ac:dyDescent="0.3">
      <c r="X715" s="205" t="s">
        <v>1174</v>
      </c>
      <c r="Y715" s="205" t="s">
        <v>56</v>
      </c>
      <c r="Z715" s="206" t="s">
        <v>1175</v>
      </c>
      <c r="AA715" s="207"/>
      <c r="AB715" s="205">
        <v>1</v>
      </c>
      <c r="AC715" s="205">
        <v>7.5</v>
      </c>
      <c r="AD715" s="208">
        <v>8</v>
      </c>
      <c r="AE715" s="208">
        <v>8</v>
      </c>
    </row>
    <row r="716" spans="24:31" x14ac:dyDescent="0.3">
      <c r="X716" s="205" t="s">
        <v>1176</v>
      </c>
      <c r="Y716" s="205" t="s">
        <v>56</v>
      </c>
      <c r="Z716" s="206" t="s">
        <v>1177</v>
      </c>
      <c r="AA716" s="207"/>
      <c r="AB716" s="205">
        <v>2</v>
      </c>
      <c r="AC716" s="205">
        <v>7.5</v>
      </c>
      <c r="AD716" s="208">
        <v>15</v>
      </c>
      <c r="AE716" s="208">
        <v>15</v>
      </c>
    </row>
    <row r="717" spans="24:31" x14ac:dyDescent="0.3">
      <c r="X717" s="205" t="s">
        <v>1178</v>
      </c>
      <c r="Y717" s="205" t="s">
        <v>1179</v>
      </c>
      <c r="Z717" s="206" t="s">
        <v>1180</v>
      </c>
      <c r="AA717" s="207"/>
      <c r="AB717" s="205">
        <v>1</v>
      </c>
      <c r="AC717" s="205">
        <v>72</v>
      </c>
      <c r="AD717" s="208">
        <v>72</v>
      </c>
      <c r="AE717" s="208">
        <v>72</v>
      </c>
    </row>
    <row r="718" spans="24:31" x14ac:dyDescent="0.3">
      <c r="X718" s="205" t="s">
        <v>1181</v>
      </c>
      <c r="Y718" s="205" t="s">
        <v>1182</v>
      </c>
      <c r="Z718" s="206" t="s">
        <v>1183</v>
      </c>
      <c r="AA718" s="207"/>
      <c r="AB718" s="205">
        <v>1</v>
      </c>
      <c r="AC718" s="205">
        <v>75</v>
      </c>
      <c r="AD718" s="208">
        <v>75</v>
      </c>
      <c r="AE718" s="208">
        <v>75</v>
      </c>
    </row>
    <row r="719" spans="24:31" x14ac:dyDescent="0.3">
      <c r="X719" s="205" t="s">
        <v>1184</v>
      </c>
      <c r="Y719" s="205" t="s">
        <v>1182</v>
      </c>
      <c r="Z719" s="206" t="s">
        <v>1185</v>
      </c>
      <c r="AA719" s="207"/>
      <c r="AB719" s="205">
        <v>2</v>
      </c>
      <c r="AC719" s="205">
        <v>75</v>
      </c>
      <c r="AD719" s="208">
        <v>150</v>
      </c>
      <c r="AE719" s="208">
        <v>150</v>
      </c>
    </row>
    <row r="720" spans="24:31" x14ac:dyDescent="0.3">
      <c r="X720" s="205" t="s">
        <v>1186</v>
      </c>
      <c r="Y720" s="205" t="s">
        <v>1182</v>
      </c>
      <c r="Z720" s="206" t="s">
        <v>1187</v>
      </c>
      <c r="AA720" s="207"/>
      <c r="AB720" s="205">
        <v>3</v>
      </c>
      <c r="AC720" s="205">
        <v>75</v>
      </c>
      <c r="AD720" s="208">
        <v>225</v>
      </c>
      <c r="AE720" s="208">
        <v>225</v>
      </c>
    </row>
    <row r="721" spans="24:31" x14ac:dyDescent="0.3">
      <c r="X721" s="205" t="s">
        <v>1188</v>
      </c>
      <c r="Y721" s="205" t="s">
        <v>1182</v>
      </c>
      <c r="Z721" s="206" t="s">
        <v>1189</v>
      </c>
      <c r="AA721" s="207"/>
      <c r="AB721" s="205">
        <v>4</v>
      </c>
      <c r="AC721" s="205">
        <v>75</v>
      </c>
      <c r="AD721" s="208">
        <v>300</v>
      </c>
      <c r="AE721" s="208">
        <v>300</v>
      </c>
    </row>
    <row r="722" spans="24:31" x14ac:dyDescent="0.3">
      <c r="X722" s="205" t="s">
        <v>1190</v>
      </c>
      <c r="Y722" s="205" t="s">
        <v>1191</v>
      </c>
      <c r="Z722" s="206" t="s">
        <v>1192</v>
      </c>
      <c r="AA722" s="207"/>
      <c r="AB722" s="205">
        <v>1</v>
      </c>
      <c r="AC722" s="205">
        <v>750</v>
      </c>
      <c r="AD722" s="208">
        <v>750</v>
      </c>
      <c r="AE722" s="208">
        <v>750</v>
      </c>
    </row>
    <row r="723" spans="24:31" x14ac:dyDescent="0.3">
      <c r="X723" s="205" t="s">
        <v>1193</v>
      </c>
      <c r="Y723" s="205" t="s">
        <v>1194</v>
      </c>
      <c r="Z723" s="206" t="s">
        <v>1195</v>
      </c>
      <c r="AA723" s="207"/>
      <c r="AB723" s="205">
        <v>1</v>
      </c>
      <c r="AC723" s="205">
        <v>67</v>
      </c>
      <c r="AD723" s="208">
        <v>67</v>
      </c>
      <c r="AE723" s="208">
        <v>67</v>
      </c>
    </row>
    <row r="724" spans="24:31" x14ac:dyDescent="0.3">
      <c r="X724" s="205" t="s">
        <v>1196</v>
      </c>
      <c r="Y724" s="205" t="s">
        <v>1197</v>
      </c>
      <c r="Z724" s="206" t="s">
        <v>1198</v>
      </c>
      <c r="AA724" s="207"/>
      <c r="AB724" s="205">
        <v>1</v>
      </c>
      <c r="AC724" s="205">
        <v>67</v>
      </c>
      <c r="AD724" s="208">
        <v>67</v>
      </c>
      <c r="AE724" s="208">
        <v>67</v>
      </c>
    </row>
    <row r="725" spans="24:31" x14ac:dyDescent="0.3">
      <c r="X725" s="205" t="s">
        <v>1199</v>
      </c>
      <c r="Y725" s="205" t="s">
        <v>1200</v>
      </c>
      <c r="Z725" s="206" t="s">
        <v>1201</v>
      </c>
      <c r="AA725" s="207"/>
      <c r="AB725" s="205">
        <v>1</v>
      </c>
      <c r="AC725" s="205">
        <v>80</v>
      </c>
      <c r="AD725" s="208">
        <v>80</v>
      </c>
      <c r="AE725" s="208">
        <v>80</v>
      </c>
    </row>
    <row r="726" spans="24:31" x14ac:dyDescent="0.3">
      <c r="X726" s="205" t="s">
        <v>1202</v>
      </c>
      <c r="Y726" s="205" t="s">
        <v>1203</v>
      </c>
      <c r="Z726" s="206" t="s">
        <v>1204</v>
      </c>
      <c r="AA726" s="207"/>
      <c r="AB726" s="205">
        <v>1</v>
      </c>
      <c r="AC726" s="205">
        <v>85</v>
      </c>
      <c r="AD726" s="208">
        <v>85</v>
      </c>
      <c r="AE726" s="208">
        <v>85</v>
      </c>
    </row>
    <row r="727" spans="24:31" x14ac:dyDescent="0.3">
      <c r="X727" s="205" t="s">
        <v>1205</v>
      </c>
      <c r="Y727" s="205" t="s">
        <v>1206</v>
      </c>
      <c r="Z727" s="206" t="s">
        <v>1207</v>
      </c>
      <c r="AA727" s="207"/>
      <c r="AB727" s="205">
        <v>1</v>
      </c>
      <c r="AC727" s="205">
        <v>90</v>
      </c>
      <c r="AD727" s="208">
        <v>90</v>
      </c>
      <c r="AE727" s="208">
        <v>90</v>
      </c>
    </row>
    <row r="728" spans="24:31" x14ac:dyDescent="0.3">
      <c r="X728" s="205" t="s">
        <v>1208</v>
      </c>
      <c r="Y728" s="205" t="s">
        <v>1206</v>
      </c>
      <c r="Z728" s="206" t="s">
        <v>1209</v>
      </c>
      <c r="AA728" s="207"/>
      <c r="AB728" s="205">
        <v>2</v>
      </c>
      <c r="AC728" s="205">
        <v>90</v>
      </c>
      <c r="AD728" s="208">
        <v>180</v>
      </c>
      <c r="AE728" s="208">
        <v>180</v>
      </c>
    </row>
    <row r="729" spans="24:31" x14ac:dyDescent="0.3">
      <c r="X729" s="205" t="s">
        <v>1210</v>
      </c>
      <c r="Y729" s="205" t="s">
        <v>1206</v>
      </c>
      <c r="Z729" s="206" t="s">
        <v>1211</v>
      </c>
      <c r="AA729" s="207"/>
      <c r="AB729" s="205">
        <v>3</v>
      </c>
      <c r="AC729" s="205">
        <v>90</v>
      </c>
      <c r="AD729" s="208">
        <v>270</v>
      </c>
      <c r="AE729" s="208">
        <v>270</v>
      </c>
    </row>
    <row r="730" spans="24:31" x14ac:dyDescent="0.3">
      <c r="X730" s="205" t="s">
        <v>1212</v>
      </c>
      <c r="Y730" s="205" t="s">
        <v>1213</v>
      </c>
      <c r="Z730" s="206" t="s">
        <v>1214</v>
      </c>
      <c r="AA730" s="207"/>
      <c r="AB730" s="205">
        <v>1</v>
      </c>
      <c r="AC730" s="205">
        <v>93</v>
      </c>
      <c r="AD730" s="208">
        <v>93</v>
      </c>
      <c r="AE730" s="208">
        <v>93</v>
      </c>
    </row>
    <row r="731" spans="24:31" x14ac:dyDescent="0.3">
      <c r="X731" s="205" t="s">
        <v>1215</v>
      </c>
      <c r="Y731" s="205" t="s">
        <v>1216</v>
      </c>
      <c r="Z731" s="206" t="s">
        <v>1217</v>
      </c>
      <c r="AA731" s="207"/>
      <c r="AB731" s="205">
        <v>1</v>
      </c>
      <c r="AC731" s="205">
        <v>95</v>
      </c>
      <c r="AD731" s="208">
        <v>95</v>
      </c>
      <c r="AE731" s="208">
        <v>95</v>
      </c>
    </row>
    <row r="732" spans="24:31" x14ac:dyDescent="0.3">
      <c r="X732" s="205" t="s">
        <v>1218</v>
      </c>
      <c r="Y732" s="205" t="s">
        <v>1216</v>
      </c>
      <c r="Z732" s="206" t="s">
        <v>1219</v>
      </c>
      <c r="AA732" s="207"/>
      <c r="AB732" s="205">
        <v>2</v>
      </c>
      <c r="AC732" s="205">
        <v>95</v>
      </c>
      <c r="AD732" s="208">
        <v>190</v>
      </c>
      <c r="AE732" s="208">
        <v>190</v>
      </c>
    </row>
    <row r="733" spans="24:31" x14ac:dyDescent="0.3">
      <c r="X733" s="205" t="s">
        <v>1221</v>
      </c>
      <c r="Y733" s="205" t="s">
        <v>1222</v>
      </c>
      <c r="Z733" s="206" t="s">
        <v>1223</v>
      </c>
      <c r="AA733" s="207"/>
      <c r="AB733" s="205">
        <v>1</v>
      </c>
      <c r="AC733" s="205">
        <v>100</v>
      </c>
      <c r="AD733" s="208">
        <v>100</v>
      </c>
      <c r="AE733" s="208">
        <v>100</v>
      </c>
    </row>
    <row r="734" spans="24:31" x14ac:dyDescent="0.3">
      <c r="X734" s="205" t="s">
        <v>1224</v>
      </c>
      <c r="Y734" s="205" t="s">
        <v>1225</v>
      </c>
      <c r="Z734" s="206" t="s">
        <v>1226</v>
      </c>
      <c r="AA734" s="207"/>
      <c r="AB734" s="205">
        <v>1</v>
      </c>
      <c r="AC734" s="205">
        <v>1000</v>
      </c>
      <c r="AD734" s="208">
        <v>1000</v>
      </c>
      <c r="AE734" s="208">
        <v>1000</v>
      </c>
    </row>
    <row r="735" spans="24:31" x14ac:dyDescent="0.3">
      <c r="X735" s="205" t="s">
        <v>1227</v>
      </c>
      <c r="Y735" s="205" t="s">
        <v>1228</v>
      </c>
      <c r="Z735" s="206" t="s">
        <v>1229</v>
      </c>
      <c r="AA735" s="207"/>
      <c r="AB735" s="205">
        <v>1</v>
      </c>
      <c r="AC735" s="205">
        <v>1200</v>
      </c>
      <c r="AD735" s="208">
        <v>1200</v>
      </c>
      <c r="AE735" s="208">
        <v>1200</v>
      </c>
    </row>
    <row r="736" spans="24:31" x14ac:dyDescent="0.3">
      <c r="X736" s="205" t="s">
        <v>1230</v>
      </c>
      <c r="Y736" s="205" t="s">
        <v>1231</v>
      </c>
      <c r="Z736" s="206" t="s">
        <v>1232</v>
      </c>
      <c r="AA736" s="207"/>
      <c r="AB736" s="205">
        <v>1</v>
      </c>
      <c r="AC736" s="205">
        <v>150</v>
      </c>
      <c r="AD736" s="208">
        <v>150</v>
      </c>
      <c r="AE736" s="208">
        <v>150</v>
      </c>
    </row>
    <row r="737" spans="24:31" x14ac:dyDescent="0.3">
      <c r="X737" s="205" t="s">
        <v>1233</v>
      </c>
      <c r="Y737" s="205" t="s">
        <v>1231</v>
      </c>
      <c r="Z737" s="206" t="s">
        <v>1234</v>
      </c>
      <c r="AA737" s="207"/>
      <c r="AB737" s="205">
        <v>2</v>
      </c>
      <c r="AC737" s="205">
        <v>150</v>
      </c>
      <c r="AD737" s="208">
        <v>300</v>
      </c>
      <c r="AE737" s="208">
        <v>300</v>
      </c>
    </row>
    <row r="738" spans="24:31" x14ac:dyDescent="0.3">
      <c r="X738" s="205" t="s">
        <v>1235</v>
      </c>
      <c r="Y738" s="205" t="s">
        <v>1236</v>
      </c>
      <c r="Z738" s="206" t="s">
        <v>1237</v>
      </c>
      <c r="AA738" s="207"/>
      <c r="AB738" s="205">
        <v>1</v>
      </c>
      <c r="AC738" s="205">
        <v>1500</v>
      </c>
      <c r="AD738" s="208">
        <v>1500</v>
      </c>
      <c r="AE738" s="208">
        <v>1500</v>
      </c>
    </row>
    <row r="739" spans="24:31" x14ac:dyDescent="0.3">
      <c r="X739" s="205" t="s">
        <v>1238</v>
      </c>
      <c r="Y739" s="205" t="s">
        <v>1239</v>
      </c>
      <c r="Z739" s="206" t="s">
        <v>1240</v>
      </c>
      <c r="AA739" s="207"/>
      <c r="AB739" s="205">
        <v>1</v>
      </c>
      <c r="AC739" s="205">
        <v>200</v>
      </c>
      <c r="AD739" s="208">
        <v>200</v>
      </c>
      <c r="AE739" s="208">
        <v>200</v>
      </c>
    </row>
    <row r="740" spans="24:31" x14ac:dyDescent="0.3">
      <c r="X740" s="205" t="s">
        <v>1241</v>
      </c>
      <c r="Y740" s="205" t="s">
        <v>1242</v>
      </c>
      <c r="Z740" s="206" t="s">
        <v>1243</v>
      </c>
      <c r="AA740" s="207"/>
      <c r="AB740" s="205">
        <v>1</v>
      </c>
      <c r="AC740" s="205">
        <v>250</v>
      </c>
      <c r="AD740" s="208">
        <v>250</v>
      </c>
      <c r="AE740" s="208">
        <v>250</v>
      </c>
    </row>
    <row r="741" spans="24:31" x14ac:dyDescent="0.3">
      <c r="X741" s="205" t="s">
        <v>1244</v>
      </c>
      <c r="Y741" s="205" t="s">
        <v>1245</v>
      </c>
      <c r="Z741" s="206" t="s">
        <v>1246</v>
      </c>
      <c r="AA741" s="207"/>
      <c r="AB741" s="205">
        <v>1</v>
      </c>
      <c r="AC741" s="205">
        <v>300</v>
      </c>
      <c r="AD741" s="208">
        <v>300</v>
      </c>
      <c r="AE741" s="208">
        <v>300</v>
      </c>
    </row>
    <row r="742" spans="24:31" x14ac:dyDescent="0.3">
      <c r="X742" s="205" t="s">
        <v>1247</v>
      </c>
      <c r="Y742" s="205" t="s">
        <v>1248</v>
      </c>
      <c r="Z742" s="206" t="s">
        <v>1249</v>
      </c>
      <c r="AA742" s="207"/>
      <c r="AB742" s="205">
        <v>1</v>
      </c>
      <c r="AC742" s="205">
        <v>35</v>
      </c>
      <c r="AD742" s="208">
        <v>35</v>
      </c>
      <c r="AE742" s="208">
        <v>35</v>
      </c>
    </row>
    <row r="743" spans="24:31" x14ac:dyDescent="0.3">
      <c r="X743" s="205" t="s">
        <v>1250</v>
      </c>
      <c r="Y743" s="205" t="s">
        <v>1251</v>
      </c>
      <c r="Z743" s="206" t="s">
        <v>1252</v>
      </c>
      <c r="AA743" s="207"/>
      <c r="AB743" s="205">
        <v>1</v>
      </c>
      <c r="AC743" s="205">
        <v>350</v>
      </c>
      <c r="AD743" s="208">
        <v>350</v>
      </c>
      <c r="AE743" s="208">
        <v>350</v>
      </c>
    </row>
    <row r="744" spans="24:31" x14ac:dyDescent="0.3">
      <c r="X744" s="205" t="s">
        <v>1253</v>
      </c>
      <c r="Y744" s="205" t="s">
        <v>1254</v>
      </c>
      <c r="Z744" s="206" t="s">
        <v>1255</v>
      </c>
      <c r="AA744" s="207"/>
      <c r="AB744" s="205">
        <v>1</v>
      </c>
      <c r="AC744" s="205">
        <v>40</v>
      </c>
      <c r="AD744" s="208">
        <v>40</v>
      </c>
      <c r="AE744" s="208">
        <v>40</v>
      </c>
    </row>
    <row r="745" spans="24:31" x14ac:dyDescent="0.3">
      <c r="X745" s="205" t="s">
        <v>1256</v>
      </c>
      <c r="Y745" s="205" t="s">
        <v>1257</v>
      </c>
      <c r="Z745" s="206" t="s">
        <v>1258</v>
      </c>
      <c r="AA745" s="207"/>
      <c r="AB745" s="205">
        <v>1</v>
      </c>
      <c r="AC745" s="205">
        <v>400</v>
      </c>
      <c r="AD745" s="208">
        <v>400</v>
      </c>
      <c r="AE745" s="208">
        <v>400</v>
      </c>
    </row>
    <row r="746" spans="24:31" x14ac:dyDescent="0.3">
      <c r="X746" s="205" t="s">
        <v>1259</v>
      </c>
      <c r="Y746" s="205" t="s">
        <v>1260</v>
      </c>
      <c r="Z746" s="206" t="s">
        <v>1261</v>
      </c>
      <c r="AA746" s="207"/>
      <c r="AB746" s="205">
        <v>1</v>
      </c>
      <c r="AC746" s="205">
        <v>42</v>
      </c>
      <c r="AD746" s="208">
        <v>42</v>
      </c>
      <c r="AE746" s="208">
        <v>42</v>
      </c>
    </row>
    <row r="747" spans="24:31" x14ac:dyDescent="0.3">
      <c r="X747" s="205" t="s">
        <v>1262</v>
      </c>
      <c r="Y747" s="205" t="s">
        <v>1263</v>
      </c>
      <c r="Z747" s="206" t="s">
        <v>1264</v>
      </c>
      <c r="AA747" s="207"/>
      <c r="AB747" s="205">
        <v>1</v>
      </c>
      <c r="AC747" s="205">
        <v>425</v>
      </c>
      <c r="AD747" s="208">
        <v>425</v>
      </c>
      <c r="AE747" s="208">
        <v>425</v>
      </c>
    </row>
    <row r="748" spans="24:31" x14ac:dyDescent="0.3">
      <c r="X748" s="205" t="s">
        <v>1265</v>
      </c>
      <c r="Y748" s="205" t="s">
        <v>1266</v>
      </c>
      <c r="Z748" s="206" t="s">
        <v>1267</v>
      </c>
      <c r="AA748" s="207"/>
      <c r="AB748" s="205">
        <v>1</v>
      </c>
      <c r="AC748" s="205">
        <v>45</v>
      </c>
      <c r="AD748" s="208">
        <v>45</v>
      </c>
      <c r="AE748" s="208">
        <v>45</v>
      </c>
    </row>
    <row r="749" spans="24:31" x14ac:dyDescent="0.3">
      <c r="X749" s="205" t="s">
        <v>1268</v>
      </c>
      <c r="Y749" s="205" t="s">
        <v>1266</v>
      </c>
      <c r="Z749" s="206" t="s">
        <v>1269</v>
      </c>
      <c r="AA749" s="207"/>
      <c r="AB749" s="205">
        <v>2</v>
      </c>
      <c r="AC749" s="205">
        <v>45</v>
      </c>
      <c r="AD749" s="208">
        <v>90</v>
      </c>
      <c r="AE749" s="208">
        <v>90</v>
      </c>
    </row>
    <row r="750" spans="24:31" x14ac:dyDescent="0.3">
      <c r="X750" s="205" t="s">
        <v>1270</v>
      </c>
      <c r="Y750" s="205" t="s">
        <v>1271</v>
      </c>
      <c r="Z750" s="206" t="s">
        <v>1272</v>
      </c>
      <c r="AA750" s="207"/>
      <c r="AB750" s="205">
        <v>1</v>
      </c>
      <c r="AC750" s="205">
        <v>50</v>
      </c>
      <c r="AD750" s="208">
        <v>50</v>
      </c>
      <c r="AE750" s="208">
        <v>50</v>
      </c>
    </row>
    <row r="751" spans="24:31" x14ac:dyDescent="0.3">
      <c r="X751" s="205" t="s">
        <v>1273</v>
      </c>
      <c r="Y751" s="205" t="s">
        <v>1271</v>
      </c>
      <c r="Z751" s="206" t="s">
        <v>1274</v>
      </c>
      <c r="AA751" s="207"/>
      <c r="AB751" s="205">
        <v>2</v>
      </c>
      <c r="AC751" s="205">
        <v>50</v>
      </c>
      <c r="AD751" s="208">
        <v>100</v>
      </c>
      <c r="AE751" s="208">
        <v>100</v>
      </c>
    </row>
    <row r="752" spans="24:31" x14ac:dyDescent="0.3">
      <c r="X752" s="205" t="s">
        <v>1275</v>
      </c>
      <c r="Y752" s="205" t="s">
        <v>1276</v>
      </c>
      <c r="Z752" s="206" t="s">
        <v>1277</v>
      </c>
      <c r="AA752" s="207"/>
      <c r="AB752" s="205">
        <v>1</v>
      </c>
      <c r="AC752" s="205">
        <v>500</v>
      </c>
      <c r="AD752" s="208">
        <v>500</v>
      </c>
      <c r="AE752" s="208">
        <v>500</v>
      </c>
    </row>
    <row r="753" spans="24:31" x14ac:dyDescent="0.3">
      <c r="X753" s="205" t="s">
        <v>1278</v>
      </c>
      <c r="Y753" s="205" t="s">
        <v>1279</v>
      </c>
      <c r="Z753" s="206" t="s">
        <v>1280</v>
      </c>
      <c r="AA753" s="207"/>
      <c r="AB753" s="205">
        <v>1</v>
      </c>
      <c r="AC753" s="205">
        <v>52</v>
      </c>
      <c r="AD753" s="208">
        <v>52</v>
      </c>
      <c r="AE753" s="208">
        <v>52</v>
      </c>
    </row>
    <row r="754" spans="24:31" x14ac:dyDescent="0.3">
      <c r="X754" s="205" t="s">
        <v>1281</v>
      </c>
      <c r="Y754" s="205" t="s">
        <v>1282</v>
      </c>
      <c r="Z754" s="206" t="s">
        <v>1283</v>
      </c>
      <c r="AA754" s="207"/>
      <c r="AB754" s="205">
        <v>1</v>
      </c>
      <c r="AC754" s="205">
        <v>55</v>
      </c>
      <c r="AD754" s="208">
        <v>55</v>
      </c>
      <c r="AE754" s="208">
        <v>55</v>
      </c>
    </row>
    <row r="755" spans="24:31" x14ac:dyDescent="0.3">
      <c r="X755" s="205" t="s">
        <v>1284</v>
      </c>
      <c r="Y755" s="205" t="s">
        <v>1282</v>
      </c>
      <c r="Z755" s="206" t="s">
        <v>1285</v>
      </c>
      <c r="AA755" s="207"/>
      <c r="AB755" s="205">
        <v>2</v>
      </c>
      <c r="AC755" s="205">
        <v>55</v>
      </c>
      <c r="AD755" s="208">
        <v>110</v>
      </c>
      <c r="AE755" s="208">
        <v>110</v>
      </c>
    </row>
    <row r="756" spans="24:31" x14ac:dyDescent="0.3">
      <c r="X756" s="205" t="s">
        <v>1286</v>
      </c>
      <c r="Y756" s="205" t="s">
        <v>1287</v>
      </c>
      <c r="Z756" s="206" t="s">
        <v>1288</v>
      </c>
      <c r="AA756" s="207"/>
      <c r="AB756" s="205">
        <v>1</v>
      </c>
      <c r="AC756" s="205">
        <v>60</v>
      </c>
      <c r="AD756" s="208">
        <v>60</v>
      </c>
      <c r="AE756" s="208">
        <v>60</v>
      </c>
    </row>
    <row r="757" spans="24:31" x14ac:dyDescent="0.3">
      <c r="X757" s="205" t="s">
        <v>1289</v>
      </c>
      <c r="Y757" s="205" t="s">
        <v>1290</v>
      </c>
      <c r="Z757" s="206" t="s">
        <v>1291</v>
      </c>
      <c r="AA757" s="207"/>
      <c r="AB757" s="205">
        <v>1</v>
      </c>
      <c r="AC757" s="205">
        <v>72</v>
      </c>
      <c r="AD757" s="208">
        <v>72</v>
      </c>
      <c r="AE757" s="208">
        <v>72</v>
      </c>
    </row>
    <row r="758" spans="24:31" x14ac:dyDescent="0.3">
      <c r="X758" s="205" t="s">
        <v>1292</v>
      </c>
      <c r="Y758" s="205" t="s">
        <v>1293</v>
      </c>
      <c r="Z758" s="206" t="s">
        <v>1294</v>
      </c>
      <c r="AA758" s="207"/>
      <c r="AB758" s="205">
        <v>1</v>
      </c>
      <c r="AC758" s="205">
        <v>75</v>
      </c>
      <c r="AD758" s="208">
        <v>75</v>
      </c>
      <c r="AE758" s="208">
        <v>75</v>
      </c>
    </row>
    <row r="759" spans="24:31" x14ac:dyDescent="0.3">
      <c r="X759" s="205" t="s">
        <v>1295</v>
      </c>
      <c r="Y759" s="205" t="s">
        <v>1293</v>
      </c>
      <c r="Z759" s="206" t="s">
        <v>1296</v>
      </c>
      <c r="AA759" s="207"/>
      <c r="AB759" s="205">
        <v>2</v>
      </c>
      <c r="AC759" s="205">
        <v>75</v>
      </c>
      <c r="AD759" s="208">
        <v>150</v>
      </c>
      <c r="AE759" s="208">
        <v>150</v>
      </c>
    </row>
    <row r="760" spans="24:31" x14ac:dyDescent="0.3">
      <c r="X760" s="205" t="s">
        <v>1297</v>
      </c>
      <c r="Y760" s="205" t="s">
        <v>1298</v>
      </c>
      <c r="Z760" s="206" t="s">
        <v>1299</v>
      </c>
      <c r="AA760" s="207"/>
      <c r="AB760" s="205">
        <v>1</v>
      </c>
      <c r="AC760" s="205">
        <v>750</v>
      </c>
      <c r="AD760" s="208">
        <v>750</v>
      </c>
      <c r="AE760" s="208">
        <v>750</v>
      </c>
    </row>
    <row r="761" spans="24:31" x14ac:dyDescent="0.3">
      <c r="X761" s="205" t="s">
        <v>1300</v>
      </c>
      <c r="Y761" s="205" t="s">
        <v>1301</v>
      </c>
      <c r="Z761" s="206" t="s">
        <v>1302</v>
      </c>
      <c r="AA761" s="207"/>
      <c r="AB761" s="205">
        <v>1</v>
      </c>
      <c r="AC761" s="205">
        <v>90</v>
      </c>
      <c r="AD761" s="208">
        <v>90</v>
      </c>
      <c r="AE761" s="208">
        <v>90</v>
      </c>
    </row>
    <row r="762" spans="24:31" x14ac:dyDescent="0.3">
      <c r="X762" s="205" t="s">
        <v>1303</v>
      </c>
      <c r="Y762" s="205" t="s">
        <v>1301</v>
      </c>
      <c r="Z762" s="206" t="s">
        <v>1304</v>
      </c>
      <c r="AA762" s="207"/>
      <c r="AB762" s="205">
        <v>2</v>
      </c>
      <c r="AC762" s="205">
        <v>90</v>
      </c>
      <c r="AD762" s="208">
        <v>180</v>
      </c>
      <c r="AE762" s="208">
        <v>180</v>
      </c>
    </row>
    <row r="763" spans="24:31" x14ac:dyDescent="0.3">
      <c r="X763" s="205" t="s">
        <v>1305</v>
      </c>
      <c r="Y763" s="205" t="s">
        <v>1306</v>
      </c>
      <c r="Z763" s="206" t="s">
        <v>1307</v>
      </c>
      <c r="AA763" s="207"/>
      <c r="AB763" s="205">
        <v>1</v>
      </c>
      <c r="AC763" s="205">
        <v>900</v>
      </c>
      <c r="AD763" s="208">
        <v>900</v>
      </c>
      <c r="AE763" s="208">
        <v>900</v>
      </c>
    </row>
    <row r="764" spans="24:31" x14ac:dyDescent="0.3">
      <c r="X764" s="205" t="s">
        <v>1308</v>
      </c>
      <c r="Y764" s="205" t="s">
        <v>1309</v>
      </c>
      <c r="Z764" s="206" t="s">
        <v>1310</v>
      </c>
      <c r="AA764" s="207"/>
      <c r="AB764" s="205">
        <v>1</v>
      </c>
      <c r="AC764" s="205">
        <v>20</v>
      </c>
      <c r="AD764" s="208">
        <v>30</v>
      </c>
      <c r="AE764" s="208">
        <v>30</v>
      </c>
    </row>
    <row r="765" spans="24:31" x14ac:dyDescent="0.3">
      <c r="X765" s="205" t="s">
        <v>1311</v>
      </c>
      <c r="Y765" s="205" t="s">
        <v>1312</v>
      </c>
      <c r="Z765" s="206" t="s">
        <v>1313</v>
      </c>
      <c r="AA765" s="207"/>
      <c r="AB765" s="205">
        <v>1</v>
      </c>
      <c r="AC765" s="205">
        <v>25</v>
      </c>
      <c r="AD765" s="208">
        <v>35</v>
      </c>
      <c r="AE765" s="208">
        <v>35</v>
      </c>
    </row>
    <row r="766" spans="24:31" x14ac:dyDescent="0.3">
      <c r="X766" s="205" t="s">
        <v>1314</v>
      </c>
      <c r="Y766" s="205" t="s">
        <v>1315</v>
      </c>
      <c r="Z766" s="206" t="s">
        <v>1316</v>
      </c>
      <c r="AA766" s="207"/>
      <c r="AB766" s="205">
        <v>1</v>
      </c>
      <c r="AC766" s="205">
        <v>35</v>
      </c>
      <c r="AD766" s="208">
        <v>45</v>
      </c>
      <c r="AE766" s="208">
        <v>45</v>
      </c>
    </row>
    <row r="767" spans="24:31" x14ac:dyDescent="0.3">
      <c r="X767" s="205" t="s">
        <v>1317</v>
      </c>
      <c r="Y767" s="205" t="s">
        <v>1318</v>
      </c>
      <c r="Z767" s="206" t="s">
        <v>1319</v>
      </c>
      <c r="AA767" s="207"/>
      <c r="AB767" s="205">
        <v>1</v>
      </c>
      <c r="AC767" s="205">
        <v>42</v>
      </c>
      <c r="AD767" s="208">
        <v>52</v>
      </c>
      <c r="AE767" s="208">
        <v>52</v>
      </c>
    </row>
    <row r="768" spans="24:31" x14ac:dyDescent="0.3">
      <c r="X768" s="205" t="s">
        <v>1320</v>
      </c>
      <c r="Y768" s="205" t="s">
        <v>1321</v>
      </c>
      <c r="Z768" s="206" t="s">
        <v>1322</v>
      </c>
      <c r="AA768" s="207"/>
      <c r="AB768" s="205">
        <v>1</v>
      </c>
      <c r="AC768" s="205">
        <v>50</v>
      </c>
      <c r="AD768" s="208">
        <v>60</v>
      </c>
      <c r="AE768" s="208">
        <v>60</v>
      </c>
    </row>
    <row r="769" spans="24:31" x14ac:dyDescent="0.3">
      <c r="X769" s="205" t="s">
        <v>1323</v>
      </c>
      <c r="Y769" s="205" t="s">
        <v>1324</v>
      </c>
      <c r="Z769" s="206" t="s">
        <v>1325</v>
      </c>
      <c r="AA769" s="207"/>
      <c r="AB769" s="205">
        <v>1</v>
      </c>
      <c r="AC769" s="205">
        <v>65</v>
      </c>
      <c r="AD769" s="208">
        <v>75</v>
      </c>
      <c r="AE769" s="208">
        <v>75</v>
      </c>
    </row>
    <row r="770" spans="24:31" x14ac:dyDescent="0.3">
      <c r="X770" s="205" t="s">
        <v>1326</v>
      </c>
      <c r="Y770" s="205" t="s">
        <v>1327</v>
      </c>
      <c r="Z770" s="206" t="s">
        <v>1328</v>
      </c>
      <c r="AA770" s="207"/>
      <c r="AB770" s="205">
        <v>1</v>
      </c>
      <c r="AC770" s="205">
        <v>75</v>
      </c>
      <c r="AD770" s="208">
        <v>85</v>
      </c>
      <c r="AE770" s="208">
        <v>85</v>
      </c>
    </row>
    <row r="771" spans="24:31" x14ac:dyDescent="0.3">
      <c r="X771" s="205" t="s">
        <v>1330</v>
      </c>
      <c r="Y771" s="205" t="s">
        <v>1331</v>
      </c>
      <c r="Z771" s="206" t="s">
        <v>1332</v>
      </c>
      <c r="AA771" s="207" t="s">
        <v>1333</v>
      </c>
      <c r="AB771" s="205">
        <v>1</v>
      </c>
      <c r="AC771" s="205">
        <v>55</v>
      </c>
      <c r="AD771" s="208">
        <v>55</v>
      </c>
      <c r="AE771" s="208">
        <v>55</v>
      </c>
    </row>
    <row r="772" spans="24:31" x14ac:dyDescent="0.3">
      <c r="X772" s="205" t="s">
        <v>1334</v>
      </c>
      <c r="Y772" s="205" t="s">
        <v>1335</v>
      </c>
      <c r="Z772" s="206" t="s">
        <v>1336</v>
      </c>
      <c r="AA772" s="207" t="s">
        <v>1333</v>
      </c>
      <c r="AB772" s="205">
        <v>1</v>
      </c>
      <c r="AC772" s="205">
        <v>85</v>
      </c>
      <c r="AD772" s="208">
        <v>85</v>
      </c>
      <c r="AE772" s="208">
        <v>85</v>
      </c>
    </row>
    <row r="773" spans="24:31" x14ac:dyDescent="0.3">
      <c r="X773" s="205" t="s">
        <v>1337</v>
      </c>
      <c r="Y773" s="205" t="s">
        <v>1338</v>
      </c>
      <c r="Z773" s="206" t="s">
        <v>1339</v>
      </c>
      <c r="AA773" s="207" t="s">
        <v>1333</v>
      </c>
      <c r="AB773" s="205">
        <v>1</v>
      </c>
      <c r="AC773" s="205">
        <v>165</v>
      </c>
      <c r="AD773" s="208">
        <v>165</v>
      </c>
      <c r="AE773" s="208">
        <v>165</v>
      </c>
    </row>
    <row r="774" spans="24:31" x14ac:dyDescent="0.3">
      <c r="X774" s="210" t="s">
        <v>1341</v>
      </c>
      <c r="Y774" s="210" t="s">
        <v>1342</v>
      </c>
      <c r="Z774" s="211" t="s">
        <v>1343</v>
      </c>
      <c r="AA774" s="207" t="s">
        <v>1344</v>
      </c>
      <c r="AB774" s="210">
        <v>1</v>
      </c>
      <c r="AC774" s="210">
        <v>100</v>
      </c>
      <c r="AD774" s="213">
        <v>138</v>
      </c>
      <c r="AE774" s="213">
        <v>138</v>
      </c>
    </row>
    <row r="775" spans="24:31" x14ac:dyDescent="0.3">
      <c r="X775" s="205" t="s">
        <v>1345</v>
      </c>
      <c r="Y775" s="205" t="s">
        <v>1346</v>
      </c>
      <c r="Z775" s="206" t="s">
        <v>1347</v>
      </c>
      <c r="AA775" s="207" t="s">
        <v>1344</v>
      </c>
      <c r="AB775" s="205">
        <v>1</v>
      </c>
      <c r="AC775" s="205">
        <v>1000</v>
      </c>
      <c r="AD775" s="208">
        <v>1100</v>
      </c>
      <c r="AE775" s="208">
        <v>1100</v>
      </c>
    </row>
    <row r="776" spans="24:31" x14ac:dyDescent="0.3">
      <c r="X776" s="205" t="s">
        <v>1348</v>
      </c>
      <c r="Y776" s="205" t="s">
        <v>1349</v>
      </c>
      <c r="Z776" s="206" t="s">
        <v>1350</v>
      </c>
      <c r="AA776" s="207" t="s">
        <v>1344</v>
      </c>
      <c r="AB776" s="205">
        <v>1</v>
      </c>
      <c r="AC776" s="205">
        <v>150</v>
      </c>
      <c r="AD776" s="208">
        <v>188</v>
      </c>
      <c r="AE776" s="208">
        <v>188</v>
      </c>
    </row>
    <row r="777" spans="24:31" x14ac:dyDescent="0.3">
      <c r="X777" s="205" t="s">
        <v>1351</v>
      </c>
      <c r="Y777" s="205" t="s">
        <v>1352</v>
      </c>
      <c r="Z777" s="206" t="s">
        <v>1353</v>
      </c>
      <c r="AA777" s="207" t="s">
        <v>1344</v>
      </c>
      <c r="AB777" s="205">
        <v>1</v>
      </c>
      <c r="AC777" s="205">
        <v>200</v>
      </c>
      <c r="AD777" s="208">
        <v>250</v>
      </c>
      <c r="AE777" s="208">
        <v>250</v>
      </c>
    </row>
    <row r="778" spans="24:31" x14ac:dyDescent="0.3">
      <c r="X778" s="205" t="s">
        <v>1354</v>
      </c>
      <c r="Y778" s="205" t="s">
        <v>1355</v>
      </c>
      <c r="Z778" s="206" t="s">
        <v>1356</v>
      </c>
      <c r="AA778" s="207" t="s">
        <v>1344</v>
      </c>
      <c r="AB778" s="205">
        <v>1</v>
      </c>
      <c r="AC778" s="205">
        <v>225</v>
      </c>
      <c r="AD778" s="208">
        <v>275</v>
      </c>
      <c r="AE778" s="208">
        <v>275</v>
      </c>
    </row>
    <row r="779" spans="24:31" x14ac:dyDescent="0.3">
      <c r="X779" s="205" t="s">
        <v>1357</v>
      </c>
      <c r="Y779" s="205" t="s">
        <v>1358</v>
      </c>
      <c r="Z779" s="206" t="s">
        <v>1359</v>
      </c>
      <c r="AA779" s="207" t="s">
        <v>1344</v>
      </c>
      <c r="AB779" s="205">
        <v>1</v>
      </c>
      <c r="AC779" s="205">
        <v>250</v>
      </c>
      <c r="AD779" s="208">
        <v>295</v>
      </c>
      <c r="AE779" s="208">
        <v>295</v>
      </c>
    </row>
    <row r="780" spans="24:31" x14ac:dyDescent="0.3">
      <c r="X780" s="205" t="s">
        <v>1360</v>
      </c>
      <c r="Y780" s="205" t="s">
        <v>1361</v>
      </c>
      <c r="Z780" s="206" t="s">
        <v>1362</v>
      </c>
      <c r="AA780" s="207" t="s">
        <v>1344</v>
      </c>
      <c r="AB780" s="205">
        <v>1</v>
      </c>
      <c r="AC780" s="205">
        <v>310</v>
      </c>
      <c r="AD780" s="208">
        <v>365</v>
      </c>
      <c r="AE780" s="208">
        <v>365</v>
      </c>
    </row>
    <row r="781" spans="24:31" x14ac:dyDescent="0.3">
      <c r="X781" s="205" t="s">
        <v>1363</v>
      </c>
      <c r="Y781" s="205" t="s">
        <v>1364</v>
      </c>
      <c r="Z781" s="206" t="s">
        <v>1365</v>
      </c>
      <c r="AA781" s="207" t="s">
        <v>1344</v>
      </c>
      <c r="AB781" s="205">
        <v>1</v>
      </c>
      <c r="AC781" s="205">
        <v>35</v>
      </c>
      <c r="AD781" s="208">
        <v>46</v>
      </c>
      <c r="AE781" s="208">
        <v>46</v>
      </c>
    </row>
    <row r="782" spans="24:31" x14ac:dyDescent="0.3">
      <c r="X782" s="205" t="s">
        <v>1366</v>
      </c>
      <c r="Y782" s="205" t="s">
        <v>1367</v>
      </c>
      <c r="Z782" s="206" t="s">
        <v>1368</v>
      </c>
      <c r="AA782" s="207" t="s">
        <v>1344</v>
      </c>
      <c r="AB782" s="205">
        <v>1</v>
      </c>
      <c r="AC782" s="205">
        <v>360</v>
      </c>
      <c r="AD782" s="208">
        <v>414</v>
      </c>
      <c r="AE782" s="208">
        <v>414</v>
      </c>
    </row>
    <row r="783" spans="24:31" x14ac:dyDescent="0.3">
      <c r="X783" s="205" t="s">
        <v>1369</v>
      </c>
      <c r="Y783" s="205" t="s">
        <v>1370</v>
      </c>
      <c r="Z783" s="206" t="s">
        <v>1371</v>
      </c>
      <c r="AA783" s="207" t="s">
        <v>1344</v>
      </c>
      <c r="AB783" s="205">
        <v>1</v>
      </c>
      <c r="AC783" s="205">
        <v>400</v>
      </c>
      <c r="AD783" s="208">
        <v>465</v>
      </c>
      <c r="AE783" s="208">
        <v>465</v>
      </c>
    </row>
    <row r="784" spans="24:31" x14ac:dyDescent="0.3">
      <c r="X784" s="205" t="s">
        <v>1372</v>
      </c>
      <c r="Y784" s="205" t="s">
        <v>1373</v>
      </c>
      <c r="Z784" s="206" t="s">
        <v>1374</v>
      </c>
      <c r="AA784" s="207" t="s">
        <v>1344</v>
      </c>
      <c r="AB784" s="205">
        <v>1</v>
      </c>
      <c r="AC784" s="205">
        <v>50</v>
      </c>
      <c r="AD784" s="208">
        <v>66</v>
      </c>
      <c r="AE784" s="208">
        <v>66</v>
      </c>
    </row>
    <row r="785" spans="24:31" x14ac:dyDescent="0.3">
      <c r="X785" s="210" t="s">
        <v>1375</v>
      </c>
      <c r="Y785" s="210" t="s">
        <v>1376</v>
      </c>
      <c r="Z785" s="211" t="s">
        <v>1377</v>
      </c>
      <c r="AA785" s="207" t="s">
        <v>1344</v>
      </c>
      <c r="AB785" s="210">
        <v>1</v>
      </c>
      <c r="AC785" s="210">
        <v>600</v>
      </c>
      <c r="AD785" s="213">
        <v>675</v>
      </c>
      <c r="AE785" s="213">
        <v>675</v>
      </c>
    </row>
    <row r="786" spans="24:31" x14ac:dyDescent="0.3">
      <c r="X786" s="210" t="s">
        <v>1378</v>
      </c>
      <c r="Y786" s="210" t="s">
        <v>1379</v>
      </c>
      <c r="Z786" s="211" t="s">
        <v>1380</v>
      </c>
      <c r="AA786" s="207" t="s">
        <v>1344</v>
      </c>
      <c r="AB786" s="210">
        <v>1</v>
      </c>
      <c r="AC786" s="210">
        <v>70</v>
      </c>
      <c r="AD786" s="213">
        <v>95</v>
      </c>
      <c r="AE786" s="213">
        <v>95</v>
      </c>
    </row>
    <row r="787" spans="24:31" x14ac:dyDescent="0.3">
      <c r="X787" s="210" t="s">
        <v>1381</v>
      </c>
      <c r="Y787" s="210" t="s">
        <v>1382</v>
      </c>
      <c r="Z787" s="211" t="s">
        <v>1383</v>
      </c>
      <c r="AA787" s="207" t="s">
        <v>1344</v>
      </c>
      <c r="AB787" s="210">
        <v>1</v>
      </c>
      <c r="AC787" s="210">
        <v>750</v>
      </c>
      <c r="AD787" s="213">
        <v>835</v>
      </c>
      <c r="AE787" s="213">
        <v>835</v>
      </c>
    </row>
    <row r="788" spans="24:31" x14ac:dyDescent="0.3">
      <c r="X788" s="205" t="s">
        <v>1385</v>
      </c>
      <c r="Y788" s="205" t="s">
        <v>1386</v>
      </c>
      <c r="Z788" s="206" t="s">
        <v>1387</v>
      </c>
      <c r="AA788" s="207" t="s">
        <v>1344</v>
      </c>
      <c r="AB788" s="205">
        <v>1</v>
      </c>
      <c r="AC788" s="205">
        <v>100</v>
      </c>
      <c r="AD788" s="208">
        <v>128</v>
      </c>
      <c r="AE788" s="208">
        <v>128</v>
      </c>
    </row>
    <row r="789" spans="24:31" x14ac:dyDescent="0.3">
      <c r="X789" s="205" t="s">
        <v>1388</v>
      </c>
      <c r="Y789" s="205" t="s">
        <v>1389</v>
      </c>
      <c r="Z789" s="206" t="s">
        <v>1390</v>
      </c>
      <c r="AA789" s="207" t="s">
        <v>1344</v>
      </c>
      <c r="AB789" s="205">
        <v>1</v>
      </c>
      <c r="AC789" s="205">
        <v>1000</v>
      </c>
      <c r="AD789" s="208">
        <v>1080</v>
      </c>
      <c r="AE789" s="208">
        <v>1080</v>
      </c>
    </row>
    <row r="790" spans="24:31" x14ac:dyDescent="0.3">
      <c r="X790" s="205" t="s">
        <v>1391</v>
      </c>
      <c r="Y790" s="205" t="s">
        <v>1392</v>
      </c>
      <c r="Z790" s="206" t="s">
        <v>1393</v>
      </c>
      <c r="AA790" s="207" t="s">
        <v>1344</v>
      </c>
      <c r="AB790" s="205">
        <v>1</v>
      </c>
      <c r="AC790" s="205">
        <v>150</v>
      </c>
      <c r="AD790" s="208">
        <v>190</v>
      </c>
      <c r="AE790" s="208">
        <v>190</v>
      </c>
    </row>
    <row r="791" spans="24:31" x14ac:dyDescent="0.3">
      <c r="X791" s="205" t="s">
        <v>1394</v>
      </c>
      <c r="Y791" s="205" t="s">
        <v>1395</v>
      </c>
      <c r="Z791" s="206" t="s">
        <v>1396</v>
      </c>
      <c r="AA791" s="207" t="s">
        <v>1344</v>
      </c>
      <c r="AB791" s="205">
        <v>1</v>
      </c>
      <c r="AC791" s="205">
        <v>1500</v>
      </c>
      <c r="AD791" s="208">
        <v>1610</v>
      </c>
      <c r="AE791" s="208">
        <v>1610</v>
      </c>
    </row>
    <row r="792" spans="24:31" x14ac:dyDescent="0.3">
      <c r="X792" s="210" t="s">
        <v>1397</v>
      </c>
      <c r="Y792" s="210" t="s">
        <v>1398</v>
      </c>
      <c r="Z792" s="211" t="s">
        <v>1399</v>
      </c>
      <c r="AA792" s="207" t="s">
        <v>1344</v>
      </c>
      <c r="AB792" s="210">
        <v>1</v>
      </c>
      <c r="AC792" s="210">
        <v>175</v>
      </c>
      <c r="AD792" s="213">
        <v>215</v>
      </c>
      <c r="AE792" s="213">
        <v>215</v>
      </c>
    </row>
    <row r="793" spans="24:31" x14ac:dyDescent="0.3">
      <c r="X793" s="205" t="s">
        <v>1400</v>
      </c>
      <c r="Y793" s="205" t="s">
        <v>1401</v>
      </c>
      <c r="Z793" s="206" t="s">
        <v>1402</v>
      </c>
      <c r="AA793" s="207" t="s">
        <v>1344</v>
      </c>
      <c r="AB793" s="205">
        <v>1</v>
      </c>
      <c r="AC793" s="205">
        <v>1800</v>
      </c>
      <c r="AD793" s="208">
        <v>1875</v>
      </c>
      <c r="AE793" s="208">
        <v>1875</v>
      </c>
    </row>
    <row r="794" spans="24:31" x14ac:dyDescent="0.3">
      <c r="X794" s="205" t="s">
        <v>1403</v>
      </c>
      <c r="Y794" s="205" t="s">
        <v>1404</v>
      </c>
      <c r="Z794" s="206" t="s">
        <v>1405</v>
      </c>
      <c r="AA794" s="207" t="s">
        <v>1344</v>
      </c>
      <c r="AB794" s="205">
        <v>1</v>
      </c>
      <c r="AC794" s="205">
        <v>200</v>
      </c>
      <c r="AD794" s="208">
        <v>232</v>
      </c>
      <c r="AE794" s="208">
        <v>232</v>
      </c>
    </row>
    <row r="795" spans="24:31" x14ac:dyDescent="0.3">
      <c r="X795" s="205" t="s">
        <v>1406</v>
      </c>
      <c r="Y795" s="205" t="s">
        <v>1407</v>
      </c>
      <c r="Z795" s="206" t="s">
        <v>1408</v>
      </c>
      <c r="AA795" s="207" t="s">
        <v>1344</v>
      </c>
      <c r="AB795" s="205">
        <v>1</v>
      </c>
      <c r="AC795" s="205">
        <v>250</v>
      </c>
      <c r="AD795" s="208">
        <v>295</v>
      </c>
      <c r="AE795" s="208">
        <v>295</v>
      </c>
    </row>
    <row r="796" spans="24:31" x14ac:dyDescent="0.3">
      <c r="X796" s="205" t="s">
        <v>1409</v>
      </c>
      <c r="Y796" s="205" t="s">
        <v>1410</v>
      </c>
      <c r="Z796" s="206" t="s">
        <v>1411</v>
      </c>
      <c r="AA796" s="207" t="s">
        <v>1344</v>
      </c>
      <c r="AB796" s="205">
        <v>1</v>
      </c>
      <c r="AC796" s="205">
        <v>32</v>
      </c>
      <c r="AD796" s="208">
        <v>43</v>
      </c>
      <c r="AE796" s="208">
        <v>43</v>
      </c>
    </row>
    <row r="797" spans="24:31" x14ac:dyDescent="0.3">
      <c r="X797" s="205" t="s">
        <v>1412</v>
      </c>
      <c r="Y797" s="205" t="s">
        <v>1413</v>
      </c>
      <c r="Z797" s="206" t="s">
        <v>1414</v>
      </c>
      <c r="AA797" s="207" t="s">
        <v>1344</v>
      </c>
      <c r="AB797" s="205">
        <v>1</v>
      </c>
      <c r="AC797" s="205">
        <v>300</v>
      </c>
      <c r="AD797" s="208">
        <v>342</v>
      </c>
      <c r="AE797" s="208">
        <v>342</v>
      </c>
    </row>
    <row r="798" spans="24:31" x14ac:dyDescent="0.3">
      <c r="X798" s="205" t="s">
        <v>1415</v>
      </c>
      <c r="Y798" s="205" t="s">
        <v>1416</v>
      </c>
      <c r="Z798" s="206" t="s">
        <v>1417</v>
      </c>
      <c r="AA798" s="207" t="s">
        <v>1344</v>
      </c>
      <c r="AB798" s="205">
        <v>1</v>
      </c>
      <c r="AC798" s="205">
        <v>320</v>
      </c>
      <c r="AD798" s="208">
        <v>365</v>
      </c>
      <c r="AE798" s="208">
        <v>365</v>
      </c>
    </row>
    <row r="799" spans="24:31" x14ac:dyDescent="0.3">
      <c r="X799" s="205" t="s">
        <v>1418</v>
      </c>
      <c r="Y799" s="205" t="s">
        <v>1419</v>
      </c>
      <c r="Z799" s="206" t="s">
        <v>1420</v>
      </c>
      <c r="AA799" s="207" t="s">
        <v>1344</v>
      </c>
      <c r="AB799" s="205">
        <v>1</v>
      </c>
      <c r="AC799" s="205">
        <v>350</v>
      </c>
      <c r="AD799" s="208">
        <v>400</v>
      </c>
      <c r="AE799" s="208">
        <v>400</v>
      </c>
    </row>
    <row r="800" spans="24:31" x14ac:dyDescent="0.3">
      <c r="X800" s="205" t="s">
        <v>1421</v>
      </c>
      <c r="Y800" s="205" t="s">
        <v>1422</v>
      </c>
      <c r="Z800" s="206" t="s">
        <v>1423</v>
      </c>
      <c r="AA800" s="207" t="s">
        <v>1344</v>
      </c>
      <c r="AB800" s="205">
        <v>1</v>
      </c>
      <c r="AC800" s="205">
        <v>360</v>
      </c>
      <c r="AD800" s="208">
        <v>430</v>
      </c>
      <c r="AE800" s="208">
        <v>430</v>
      </c>
    </row>
    <row r="801" spans="24:31" x14ac:dyDescent="0.3">
      <c r="X801" s="205" t="s">
        <v>1424</v>
      </c>
      <c r="Y801" s="205" t="s">
        <v>1425</v>
      </c>
      <c r="Z801" s="206" t="s">
        <v>1426</v>
      </c>
      <c r="AA801" s="207" t="s">
        <v>1344</v>
      </c>
      <c r="AB801" s="205">
        <v>1</v>
      </c>
      <c r="AC801" s="205">
        <v>400</v>
      </c>
      <c r="AD801" s="208">
        <v>458</v>
      </c>
      <c r="AE801" s="208">
        <v>458</v>
      </c>
    </row>
    <row r="802" spans="24:31" x14ac:dyDescent="0.3">
      <c r="X802" s="205" t="s">
        <v>1427</v>
      </c>
      <c r="Y802" s="205" t="s">
        <v>1425</v>
      </c>
      <c r="Z802" s="206" t="s">
        <v>1428</v>
      </c>
      <c r="AA802" s="207" t="s">
        <v>1344</v>
      </c>
      <c r="AB802" s="205">
        <v>2</v>
      </c>
      <c r="AC802" s="205">
        <v>400</v>
      </c>
      <c r="AD802" s="208">
        <v>916</v>
      </c>
      <c r="AE802" s="208">
        <v>916</v>
      </c>
    </row>
    <row r="803" spans="24:31" x14ac:dyDescent="0.3">
      <c r="X803" s="205" t="s">
        <v>1429</v>
      </c>
      <c r="Y803" s="205" t="s">
        <v>1430</v>
      </c>
      <c r="Z803" s="206" t="s">
        <v>1431</v>
      </c>
      <c r="AA803" s="207" t="s">
        <v>1344</v>
      </c>
      <c r="AB803" s="205">
        <v>1</v>
      </c>
      <c r="AC803" s="205">
        <v>450</v>
      </c>
      <c r="AD803" s="208">
        <v>508</v>
      </c>
      <c r="AE803" s="208">
        <v>508</v>
      </c>
    </row>
    <row r="804" spans="24:31" x14ac:dyDescent="0.3">
      <c r="X804" s="205" t="s">
        <v>1432</v>
      </c>
      <c r="Y804" s="205" t="s">
        <v>1433</v>
      </c>
      <c r="Z804" s="206" t="s">
        <v>1434</v>
      </c>
      <c r="AA804" s="207" t="s">
        <v>1344</v>
      </c>
      <c r="AB804" s="205">
        <v>1</v>
      </c>
      <c r="AC804" s="205">
        <v>35</v>
      </c>
      <c r="AD804" s="208">
        <v>44</v>
      </c>
      <c r="AE804" s="208">
        <v>44</v>
      </c>
    </row>
    <row r="805" spans="24:31" x14ac:dyDescent="0.3">
      <c r="X805" s="205" t="s">
        <v>1435</v>
      </c>
      <c r="Y805" s="205" t="s">
        <v>1436</v>
      </c>
      <c r="Z805" s="206" t="s">
        <v>1437</v>
      </c>
      <c r="AA805" s="207" t="s">
        <v>1344</v>
      </c>
      <c r="AB805" s="205">
        <v>1</v>
      </c>
      <c r="AC805" s="205">
        <v>50</v>
      </c>
      <c r="AD805" s="208">
        <v>72</v>
      </c>
      <c r="AE805" s="208">
        <v>72</v>
      </c>
    </row>
    <row r="806" spans="24:31" x14ac:dyDescent="0.3">
      <c r="X806" s="205" t="s">
        <v>1438</v>
      </c>
      <c r="Y806" s="205" t="s">
        <v>1439</v>
      </c>
      <c r="Z806" s="206" t="s">
        <v>1440</v>
      </c>
      <c r="AA806" s="207" t="s">
        <v>1344</v>
      </c>
      <c r="AB806" s="205">
        <v>1</v>
      </c>
      <c r="AC806" s="205">
        <v>70</v>
      </c>
      <c r="AD806" s="208">
        <v>95</v>
      </c>
      <c r="AE806" s="208">
        <v>95</v>
      </c>
    </row>
    <row r="807" spans="24:31" x14ac:dyDescent="0.3">
      <c r="X807" s="205" t="s">
        <v>1441</v>
      </c>
      <c r="Y807" s="205" t="s">
        <v>1442</v>
      </c>
      <c r="Z807" s="206" t="s">
        <v>1443</v>
      </c>
      <c r="AA807" s="207" t="s">
        <v>1344</v>
      </c>
      <c r="AB807" s="205">
        <v>1</v>
      </c>
      <c r="AC807" s="205">
        <v>750</v>
      </c>
      <c r="AD807" s="208">
        <v>850</v>
      </c>
      <c r="AE807" s="208">
        <v>850</v>
      </c>
    </row>
    <row r="808" spans="24:31" x14ac:dyDescent="0.3">
      <c r="X808" s="205" t="s">
        <v>1444</v>
      </c>
      <c r="Y808" s="205" t="s">
        <v>1445</v>
      </c>
      <c r="Z808" s="206" t="s">
        <v>1446</v>
      </c>
      <c r="AA808" s="207" t="s">
        <v>1447</v>
      </c>
      <c r="AB808" s="205">
        <v>1</v>
      </c>
      <c r="AC808" s="205">
        <v>100</v>
      </c>
      <c r="AD808" s="208">
        <v>118</v>
      </c>
      <c r="AE808" s="208">
        <v>118</v>
      </c>
    </row>
    <row r="809" spans="24:31" x14ac:dyDescent="0.3">
      <c r="X809" s="205" t="s">
        <v>1448</v>
      </c>
      <c r="Y809" s="205" t="s">
        <v>1449</v>
      </c>
      <c r="Z809" s="206" t="s">
        <v>1450</v>
      </c>
      <c r="AA809" s="207" t="s">
        <v>1447</v>
      </c>
      <c r="AB809" s="205">
        <v>1</v>
      </c>
      <c r="AC809" s="205">
        <v>150</v>
      </c>
      <c r="AD809" s="208">
        <v>170</v>
      </c>
      <c r="AE809" s="208">
        <v>170</v>
      </c>
    </row>
    <row r="810" spans="24:31" x14ac:dyDescent="0.3">
      <c r="X810" s="205" t="s">
        <v>1451</v>
      </c>
      <c r="Y810" s="205" t="s">
        <v>1452</v>
      </c>
      <c r="Z810" s="206" t="s">
        <v>1453</v>
      </c>
      <c r="AA810" s="207" t="s">
        <v>1447</v>
      </c>
      <c r="AB810" s="205">
        <v>1</v>
      </c>
      <c r="AC810" s="205">
        <v>175</v>
      </c>
      <c r="AD810" s="208">
        <v>194</v>
      </c>
      <c r="AE810" s="208">
        <v>194</v>
      </c>
    </row>
    <row r="811" spans="24:31" x14ac:dyDescent="0.3">
      <c r="X811" s="205" t="s">
        <v>1454</v>
      </c>
      <c r="Y811" s="205" t="s">
        <v>1455</v>
      </c>
      <c r="Z811" s="206" t="s">
        <v>1456</v>
      </c>
      <c r="AA811" s="207" t="s">
        <v>1447</v>
      </c>
      <c r="AB811" s="205">
        <v>1</v>
      </c>
      <c r="AC811" s="205">
        <v>200</v>
      </c>
      <c r="AD811" s="208">
        <v>219</v>
      </c>
      <c r="AE811" s="208">
        <v>219</v>
      </c>
    </row>
    <row r="812" spans="24:31" x14ac:dyDescent="0.3">
      <c r="X812" s="205" t="s">
        <v>1457</v>
      </c>
      <c r="Y812" s="205" t="s">
        <v>1458</v>
      </c>
      <c r="Z812" s="206" t="s">
        <v>1459</v>
      </c>
      <c r="AA812" s="207" t="s">
        <v>1447</v>
      </c>
      <c r="AB812" s="205">
        <v>1</v>
      </c>
      <c r="AC812" s="205">
        <v>250</v>
      </c>
      <c r="AD812" s="208">
        <v>275</v>
      </c>
      <c r="AE812" s="208">
        <v>275</v>
      </c>
    </row>
    <row r="813" spans="24:31" x14ac:dyDescent="0.3">
      <c r="X813" s="205" t="s">
        <v>1460</v>
      </c>
      <c r="Y813" s="205" t="s">
        <v>1461</v>
      </c>
      <c r="Z813" s="206" t="s">
        <v>1462</v>
      </c>
      <c r="AA813" s="207" t="s">
        <v>1447</v>
      </c>
      <c r="AB813" s="205">
        <v>1</v>
      </c>
      <c r="AC813" s="205">
        <v>300</v>
      </c>
      <c r="AD813" s="208">
        <v>324</v>
      </c>
      <c r="AE813" s="208">
        <v>324</v>
      </c>
    </row>
    <row r="814" spans="24:31" x14ac:dyDescent="0.3">
      <c r="X814" s="205" t="s">
        <v>1463</v>
      </c>
      <c r="Y814" s="205" t="s">
        <v>1464</v>
      </c>
      <c r="Z814" s="206" t="s">
        <v>1465</v>
      </c>
      <c r="AA814" s="207" t="s">
        <v>1447</v>
      </c>
      <c r="AB814" s="205">
        <v>1</v>
      </c>
      <c r="AC814" s="205">
        <v>320</v>
      </c>
      <c r="AD814" s="208">
        <v>349</v>
      </c>
      <c r="AE814" s="208">
        <v>349</v>
      </c>
    </row>
    <row r="815" spans="24:31" x14ac:dyDescent="0.3">
      <c r="X815" s="205" t="s">
        <v>1466</v>
      </c>
      <c r="Y815" s="205" t="s">
        <v>1467</v>
      </c>
      <c r="Z815" s="206" t="s">
        <v>1468</v>
      </c>
      <c r="AA815" s="207" t="s">
        <v>1447</v>
      </c>
      <c r="AB815" s="205">
        <v>1</v>
      </c>
      <c r="AC815" s="205">
        <v>350</v>
      </c>
      <c r="AD815" s="208">
        <v>380</v>
      </c>
      <c r="AE815" s="208">
        <v>380</v>
      </c>
    </row>
    <row r="816" spans="24:31" x14ac:dyDescent="0.3">
      <c r="X816" s="205" t="s">
        <v>1469</v>
      </c>
      <c r="Y816" s="205" t="s">
        <v>1470</v>
      </c>
      <c r="Z816" s="206" t="s">
        <v>1471</v>
      </c>
      <c r="AA816" s="207" t="s">
        <v>1447</v>
      </c>
      <c r="AB816" s="205">
        <v>1</v>
      </c>
      <c r="AC816" s="205">
        <v>400</v>
      </c>
      <c r="AD816" s="208">
        <v>435</v>
      </c>
      <c r="AE816" s="208">
        <v>435</v>
      </c>
    </row>
    <row r="817" spans="24:31" x14ac:dyDescent="0.3">
      <c r="X817" s="205" t="s">
        <v>1472</v>
      </c>
      <c r="Y817" s="205" t="s">
        <v>1473</v>
      </c>
      <c r="Z817" s="206" t="s">
        <v>1474</v>
      </c>
      <c r="AA817" s="207" t="s">
        <v>1447</v>
      </c>
      <c r="AB817" s="205">
        <v>1</v>
      </c>
      <c r="AC817" s="205">
        <v>450</v>
      </c>
      <c r="AD817" s="208">
        <v>485</v>
      </c>
      <c r="AE817" s="208">
        <v>485</v>
      </c>
    </row>
    <row r="818" spans="24:31" x14ac:dyDescent="0.3">
      <c r="X818" s="205" t="s">
        <v>1475</v>
      </c>
      <c r="Y818" s="205" t="s">
        <v>1476</v>
      </c>
      <c r="Z818" s="206" t="s">
        <v>1477</v>
      </c>
      <c r="AA818" s="207" t="s">
        <v>1447</v>
      </c>
      <c r="AB818" s="205">
        <v>1</v>
      </c>
      <c r="AC818" s="205">
        <v>750</v>
      </c>
      <c r="AD818" s="208">
        <v>805</v>
      </c>
      <c r="AE818" s="208">
        <v>805</v>
      </c>
    </row>
    <row r="819" spans="24:31" x14ac:dyDescent="0.3">
      <c r="X819" s="205" t="s">
        <v>1478</v>
      </c>
      <c r="Y819" s="205" t="s">
        <v>1445</v>
      </c>
      <c r="Z819" s="206" t="s">
        <v>1479</v>
      </c>
      <c r="AA819" s="207" t="s">
        <v>1480</v>
      </c>
      <c r="AB819" s="205">
        <v>1</v>
      </c>
      <c r="AC819" s="205">
        <v>100</v>
      </c>
      <c r="AD819" s="208">
        <v>128</v>
      </c>
      <c r="AE819" s="208">
        <v>128</v>
      </c>
    </row>
    <row r="820" spans="24:31" x14ac:dyDescent="0.3">
      <c r="X820" s="205" t="s">
        <v>1481</v>
      </c>
      <c r="Y820" s="205" t="s">
        <v>1482</v>
      </c>
      <c r="Z820" s="206" t="s">
        <v>1483</v>
      </c>
      <c r="AA820" s="207" t="s">
        <v>1480</v>
      </c>
      <c r="AB820" s="205">
        <v>1</v>
      </c>
      <c r="AC820" s="205">
        <v>1000</v>
      </c>
      <c r="AD820" s="208">
        <v>1080</v>
      </c>
      <c r="AE820" s="208">
        <v>1080</v>
      </c>
    </row>
    <row r="821" spans="24:31" x14ac:dyDescent="0.3">
      <c r="X821" s="205" t="s">
        <v>1484</v>
      </c>
      <c r="Y821" s="205" t="s">
        <v>1449</v>
      </c>
      <c r="Z821" s="206" t="s">
        <v>1485</v>
      </c>
      <c r="AA821" s="207" t="s">
        <v>1480</v>
      </c>
      <c r="AB821" s="205">
        <v>1</v>
      </c>
      <c r="AC821" s="205">
        <v>150</v>
      </c>
      <c r="AD821" s="208">
        <v>190</v>
      </c>
      <c r="AE821" s="208">
        <v>190</v>
      </c>
    </row>
    <row r="822" spans="24:31" x14ac:dyDescent="0.3">
      <c r="X822" s="205" t="s">
        <v>1486</v>
      </c>
      <c r="Y822" s="205" t="s">
        <v>1452</v>
      </c>
      <c r="Z822" s="206" t="s">
        <v>1487</v>
      </c>
      <c r="AA822" s="207" t="s">
        <v>1480</v>
      </c>
      <c r="AB822" s="205">
        <v>1</v>
      </c>
      <c r="AC822" s="205">
        <v>175</v>
      </c>
      <c r="AD822" s="208">
        <v>208</v>
      </c>
      <c r="AE822" s="208">
        <v>208</v>
      </c>
    </row>
    <row r="823" spans="24:31" x14ac:dyDescent="0.3">
      <c r="X823" s="205" t="s">
        <v>1488</v>
      </c>
      <c r="Y823" s="205" t="s">
        <v>1455</v>
      </c>
      <c r="Z823" s="206" t="s">
        <v>1489</v>
      </c>
      <c r="AA823" s="207" t="s">
        <v>1480</v>
      </c>
      <c r="AB823" s="205">
        <v>1</v>
      </c>
      <c r="AC823" s="205">
        <v>200</v>
      </c>
      <c r="AD823" s="208">
        <v>232</v>
      </c>
      <c r="AE823" s="208">
        <v>232</v>
      </c>
    </row>
    <row r="824" spans="24:31" x14ac:dyDescent="0.3">
      <c r="X824" s="205" t="s">
        <v>1490</v>
      </c>
      <c r="Y824" s="205" t="s">
        <v>1458</v>
      </c>
      <c r="Z824" s="206" t="s">
        <v>1491</v>
      </c>
      <c r="AA824" s="207" t="s">
        <v>1480</v>
      </c>
      <c r="AB824" s="205">
        <v>1</v>
      </c>
      <c r="AC824" s="205">
        <v>250</v>
      </c>
      <c r="AD824" s="208">
        <v>288</v>
      </c>
      <c r="AE824" s="208">
        <v>288</v>
      </c>
    </row>
    <row r="825" spans="24:31" x14ac:dyDescent="0.3">
      <c r="X825" s="205" t="s">
        <v>1492</v>
      </c>
      <c r="Y825" s="205" t="s">
        <v>1461</v>
      </c>
      <c r="Z825" s="206" t="s">
        <v>1493</v>
      </c>
      <c r="AA825" s="207" t="s">
        <v>1480</v>
      </c>
      <c r="AB825" s="205">
        <v>1</v>
      </c>
      <c r="AC825" s="205">
        <v>300</v>
      </c>
      <c r="AD825" s="208">
        <v>342</v>
      </c>
      <c r="AE825" s="208">
        <v>342</v>
      </c>
    </row>
    <row r="826" spans="24:31" x14ac:dyDescent="0.3">
      <c r="X826" s="205" t="s">
        <v>1494</v>
      </c>
      <c r="Y826" s="205" t="s">
        <v>1464</v>
      </c>
      <c r="Z826" s="206" t="s">
        <v>1495</v>
      </c>
      <c r="AA826" s="207" t="s">
        <v>1480</v>
      </c>
      <c r="AB826" s="205">
        <v>1</v>
      </c>
      <c r="AC826" s="205">
        <v>320</v>
      </c>
      <c r="AD826" s="208">
        <v>368</v>
      </c>
      <c r="AE826" s="208">
        <v>368</v>
      </c>
    </row>
    <row r="827" spans="24:31" x14ac:dyDescent="0.3">
      <c r="X827" s="205" t="s">
        <v>1496</v>
      </c>
      <c r="Y827" s="205" t="s">
        <v>1467</v>
      </c>
      <c r="Z827" s="206" t="s">
        <v>1497</v>
      </c>
      <c r="AA827" s="207" t="s">
        <v>1480</v>
      </c>
      <c r="AB827" s="205">
        <v>1</v>
      </c>
      <c r="AC827" s="205">
        <v>350</v>
      </c>
      <c r="AD827" s="208">
        <v>400</v>
      </c>
      <c r="AE827" s="208">
        <v>400</v>
      </c>
    </row>
    <row r="828" spans="24:31" x14ac:dyDescent="0.3">
      <c r="X828" s="205" t="s">
        <v>1498</v>
      </c>
      <c r="Y828" s="205" t="s">
        <v>1470</v>
      </c>
      <c r="Z828" s="206" t="s">
        <v>1499</v>
      </c>
      <c r="AA828" s="207" t="s">
        <v>1480</v>
      </c>
      <c r="AB828" s="205">
        <v>1</v>
      </c>
      <c r="AC828" s="205">
        <v>400</v>
      </c>
      <c r="AD828" s="208">
        <v>450</v>
      </c>
      <c r="AE828" s="208">
        <v>450</v>
      </c>
    </row>
    <row r="829" spans="24:31" x14ac:dyDescent="0.3">
      <c r="X829" s="205" t="s">
        <v>1500</v>
      </c>
      <c r="Y829" s="205" t="s">
        <v>1473</v>
      </c>
      <c r="Z829" s="206" t="s">
        <v>1501</v>
      </c>
      <c r="AA829" s="207" t="s">
        <v>1480</v>
      </c>
      <c r="AB829" s="205">
        <v>1</v>
      </c>
      <c r="AC829" s="205">
        <v>450</v>
      </c>
      <c r="AD829" s="208">
        <v>506</v>
      </c>
      <c r="AE829" s="208">
        <v>506</v>
      </c>
    </row>
    <row r="830" spans="24:31" x14ac:dyDescent="0.3">
      <c r="X830" s="205" t="s">
        <v>1502</v>
      </c>
      <c r="Y830" s="205" t="s">
        <v>1476</v>
      </c>
      <c r="Z830" s="206" t="s">
        <v>1503</v>
      </c>
      <c r="AA830" s="207" t="s">
        <v>1480</v>
      </c>
      <c r="AB830" s="205">
        <v>1</v>
      </c>
      <c r="AC830" s="205">
        <v>750</v>
      </c>
      <c r="AD830" s="208">
        <v>815</v>
      </c>
      <c r="AE830" s="208">
        <v>815</v>
      </c>
    </row>
    <row r="831" spans="24:31" x14ac:dyDescent="0.3">
      <c r="X831" s="205" t="s">
        <v>1505</v>
      </c>
      <c r="Y831" s="205" t="s">
        <v>1506</v>
      </c>
      <c r="Z831" s="206" t="s">
        <v>1507</v>
      </c>
      <c r="AA831" s="207" t="s">
        <v>1344</v>
      </c>
      <c r="AB831" s="205">
        <v>1</v>
      </c>
      <c r="AC831" s="205">
        <v>100</v>
      </c>
      <c r="AD831" s="208">
        <v>125</v>
      </c>
      <c r="AE831" s="208">
        <v>125</v>
      </c>
    </row>
    <row r="832" spans="24:31" x14ac:dyDescent="0.3">
      <c r="X832" s="205" t="s">
        <v>1508</v>
      </c>
      <c r="Y832" s="205" t="s">
        <v>1509</v>
      </c>
      <c r="Z832" s="206" t="s">
        <v>1510</v>
      </c>
      <c r="AA832" s="207" t="s">
        <v>1344</v>
      </c>
      <c r="AB832" s="205">
        <v>1</v>
      </c>
      <c r="AC832" s="205">
        <v>1000</v>
      </c>
      <c r="AD832" s="208">
        <v>1075</v>
      </c>
      <c r="AE832" s="208">
        <v>1075</v>
      </c>
    </row>
    <row r="833" spans="24:31" x14ac:dyDescent="0.3">
      <c r="X833" s="205" t="s">
        <v>1511</v>
      </c>
      <c r="Y833" s="205" t="s">
        <v>1512</v>
      </c>
      <c r="Z833" s="206" t="s">
        <v>1513</v>
      </c>
      <c r="AA833" s="207" t="s">
        <v>1344</v>
      </c>
      <c r="AB833" s="205">
        <v>1</v>
      </c>
      <c r="AC833" s="205">
        <v>175</v>
      </c>
      <c r="AD833" s="208">
        <v>205</v>
      </c>
      <c r="AE833" s="208">
        <v>205</v>
      </c>
    </row>
    <row r="834" spans="24:31" x14ac:dyDescent="0.3">
      <c r="X834" s="205" t="s">
        <v>1514</v>
      </c>
      <c r="Y834" s="205" t="s">
        <v>1515</v>
      </c>
      <c r="Z834" s="206" t="s">
        <v>1516</v>
      </c>
      <c r="AA834" s="207" t="s">
        <v>1344</v>
      </c>
      <c r="AB834" s="205">
        <v>1</v>
      </c>
      <c r="AC834" s="205">
        <v>250</v>
      </c>
      <c r="AD834" s="208">
        <v>290</v>
      </c>
      <c r="AE834" s="208">
        <v>290</v>
      </c>
    </row>
    <row r="835" spans="24:31" x14ac:dyDescent="0.3">
      <c r="X835" s="205" t="s">
        <v>1517</v>
      </c>
      <c r="Y835" s="205" t="s">
        <v>1518</v>
      </c>
      <c r="Z835" s="206" t="s">
        <v>1519</v>
      </c>
      <c r="AA835" s="207" t="s">
        <v>1344</v>
      </c>
      <c r="AB835" s="205">
        <v>1</v>
      </c>
      <c r="AC835" s="205">
        <v>40</v>
      </c>
      <c r="AD835" s="208">
        <v>50</v>
      </c>
      <c r="AE835" s="208">
        <v>50</v>
      </c>
    </row>
    <row r="836" spans="24:31" x14ac:dyDescent="0.3">
      <c r="X836" s="205" t="s">
        <v>1520</v>
      </c>
      <c r="Y836" s="205" t="s">
        <v>1521</v>
      </c>
      <c r="Z836" s="206" t="s">
        <v>1522</v>
      </c>
      <c r="AA836" s="207" t="s">
        <v>1344</v>
      </c>
      <c r="AB836" s="205">
        <v>1</v>
      </c>
      <c r="AC836" s="205">
        <v>400</v>
      </c>
      <c r="AD836" s="208">
        <v>455</v>
      </c>
      <c r="AE836" s="208">
        <v>455</v>
      </c>
    </row>
    <row r="837" spans="24:31" x14ac:dyDescent="0.3">
      <c r="X837" s="205" t="s">
        <v>1523</v>
      </c>
      <c r="Y837" s="205" t="s">
        <v>1521</v>
      </c>
      <c r="Z837" s="206" t="s">
        <v>1524</v>
      </c>
      <c r="AA837" s="207" t="s">
        <v>1344</v>
      </c>
      <c r="AB837" s="205">
        <v>2</v>
      </c>
      <c r="AC837" s="205">
        <v>400</v>
      </c>
      <c r="AD837" s="208">
        <v>910</v>
      </c>
      <c r="AE837" s="208">
        <v>910</v>
      </c>
    </row>
    <row r="838" spans="24:31" x14ac:dyDescent="0.3">
      <c r="X838" s="205" t="s">
        <v>1525</v>
      </c>
      <c r="Y838" s="205" t="s">
        <v>1526</v>
      </c>
      <c r="Z838" s="206" t="s">
        <v>1527</v>
      </c>
      <c r="AA838" s="207" t="s">
        <v>1344</v>
      </c>
      <c r="AB838" s="205">
        <v>1</v>
      </c>
      <c r="AC838" s="205">
        <v>50</v>
      </c>
      <c r="AD838" s="208">
        <v>74</v>
      </c>
      <c r="AE838" s="208">
        <v>74</v>
      </c>
    </row>
    <row r="839" spans="24:31" x14ac:dyDescent="0.3">
      <c r="X839" s="205" t="s">
        <v>1528</v>
      </c>
      <c r="Y839" s="205" t="s">
        <v>1529</v>
      </c>
      <c r="Z839" s="206" t="s">
        <v>1530</v>
      </c>
      <c r="AA839" s="207" t="s">
        <v>1344</v>
      </c>
      <c r="AB839" s="205">
        <v>1</v>
      </c>
      <c r="AC839" s="205">
        <v>700</v>
      </c>
      <c r="AD839" s="208">
        <v>780</v>
      </c>
      <c r="AE839" s="208">
        <v>780</v>
      </c>
    </row>
    <row r="840" spans="24:31" x14ac:dyDescent="0.3">
      <c r="X840" s="205" t="s">
        <v>1531</v>
      </c>
      <c r="Y840" s="205" t="s">
        <v>1532</v>
      </c>
      <c r="Z840" s="206" t="s">
        <v>1533</v>
      </c>
      <c r="AA840" s="207" t="s">
        <v>1344</v>
      </c>
      <c r="AB840" s="205">
        <v>1</v>
      </c>
      <c r="AC840" s="205">
        <v>75</v>
      </c>
      <c r="AD840" s="208">
        <v>93</v>
      </c>
      <c r="AE840" s="208">
        <v>93</v>
      </c>
    </row>
    <row r="841" spans="24:31" x14ac:dyDescent="0.3">
      <c r="X841" s="205" t="s">
        <v>2054</v>
      </c>
      <c r="Y841" s="205" t="s">
        <v>2054</v>
      </c>
      <c r="Z841" s="206" t="s">
        <v>2054</v>
      </c>
      <c r="AA841" s="207" t="s">
        <v>2054</v>
      </c>
      <c r="AB841" s="205" t="s">
        <v>2054</v>
      </c>
      <c r="AC841" s="205" t="s">
        <v>2054</v>
      </c>
      <c r="AD841" s="208" t="s">
        <v>2054</v>
      </c>
      <c r="AE841" s="208" t="s">
        <v>2054</v>
      </c>
    </row>
    <row r="842" spans="24:31" x14ac:dyDescent="0.3">
      <c r="X842" s="205" t="s">
        <v>1536</v>
      </c>
      <c r="Y842" s="205" t="s">
        <v>332</v>
      </c>
      <c r="Z842" s="215" t="s">
        <v>1537</v>
      </c>
      <c r="AA842" s="207"/>
      <c r="AB842" s="205">
        <v>0</v>
      </c>
      <c r="AC842" s="205">
        <v>0</v>
      </c>
      <c r="AD842" s="208">
        <v>0</v>
      </c>
      <c r="AE842" s="208">
        <v>0</v>
      </c>
    </row>
    <row r="843" spans="24:31" x14ac:dyDescent="0.3">
      <c r="X843" s="205" t="s">
        <v>1534</v>
      </c>
      <c r="Y843" s="205" t="s">
        <v>332</v>
      </c>
      <c r="Z843" s="215" t="s">
        <v>1535</v>
      </c>
      <c r="AA843" s="207"/>
      <c r="AB843" s="205">
        <v>0</v>
      </c>
      <c r="AC843" s="205">
        <v>0</v>
      </c>
      <c r="AD843" s="208">
        <v>0</v>
      </c>
      <c r="AE843" s="208">
        <v>0</v>
      </c>
    </row>
  </sheetData>
  <mergeCells count="8">
    <mergeCell ref="X1:AD1"/>
    <mergeCell ref="X2:AD2"/>
    <mergeCell ref="R27:T29"/>
    <mergeCell ref="A1:R1"/>
    <mergeCell ref="A32:B35"/>
    <mergeCell ref="A2:B2"/>
    <mergeCell ref="A6:B6"/>
    <mergeCell ref="A21:B21"/>
  </mergeCells>
  <dataValidations disablePrompts="1" count="14">
    <dataValidation type="list" allowBlank="1" showInputMessage="1" showErrorMessage="1" sqref="B15 IX15 ST15 ACP15 AML15 AWH15 BGD15 BPZ15 BZV15 CJR15 CTN15 DDJ15 DNF15 DXB15 EGX15 EQT15 FAP15 FKL15 FUH15 GED15 GNZ15 GXV15 HHR15 HRN15 IBJ15 ILF15 IVB15 JEX15 JOT15 JYP15 KIL15 KSH15 LCD15 LLZ15 LVV15 MFR15 MPN15 MZJ15 NJF15 NTB15 OCX15 OMT15 OWP15 PGL15 PQH15 QAD15 QJZ15 QTV15 RDR15 RNN15 RXJ15 SHF15 SRB15 TAX15 TKT15 TUP15 UEL15 UOH15 UYD15 VHZ15 VRV15 WBR15 WLN15 WVJ15 B65551 IX65551 ST65551 ACP65551 AML65551 AWH65551 BGD65551 BPZ65551 BZV65551 CJR65551 CTN65551 DDJ65551 DNF65551 DXB65551 EGX65551 EQT65551 FAP65551 FKL65551 FUH65551 GED65551 GNZ65551 GXV65551 HHR65551 HRN65551 IBJ65551 ILF65551 IVB65551 JEX65551 JOT65551 JYP65551 KIL65551 KSH65551 LCD65551 LLZ65551 LVV65551 MFR65551 MPN65551 MZJ65551 NJF65551 NTB65551 OCX65551 OMT65551 OWP65551 PGL65551 PQH65551 QAD65551 QJZ65551 QTV65551 RDR65551 RNN65551 RXJ65551 SHF65551 SRB65551 TAX65551 TKT65551 TUP65551 UEL65551 UOH65551 UYD65551 VHZ65551 VRV65551 WBR65551 WLN65551 WVJ65551 B131087 IX131087 ST131087 ACP131087 AML131087 AWH131087 BGD131087 BPZ131087 BZV131087 CJR131087 CTN131087 DDJ131087 DNF131087 DXB131087 EGX131087 EQT131087 FAP131087 FKL131087 FUH131087 GED131087 GNZ131087 GXV131087 HHR131087 HRN131087 IBJ131087 ILF131087 IVB131087 JEX131087 JOT131087 JYP131087 KIL131087 KSH131087 LCD131087 LLZ131087 LVV131087 MFR131087 MPN131087 MZJ131087 NJF131087 NTB131087 OCX131087 OMT131087 OWP131087 PGL131087 PQH131087 QAD131087 QJZ131087 QTV131087 RDR131087 RNN131087 RXJ131087 SHF131087 SRB131087 TAX131087 TKT131087 TUP131087 UEL131087 UOH131087 UYD131087 VHZ131087 VRV131087 WBR131087 WLN131087 WVJ131087 B196623 IX196623 ST196623 ACP196623 AML196623 AWH196623 BGD196623 BPZ196623 BZV196623 CJR196623 CTN196623 DDJ196623 DNF196623 DXB196623 EGX196623 EQT196623 FAP196623 FKL196623 FUH196623 GED196623 GNZ196623 GXV196623 HHR196623 HRN196623 IBJ196623 ILF196623 IVB196623 JEX196623 JOT196623 JYP196623 KIL196623 KSH196623 LCD196623 LLZ196623 LVV196623 MFR196623 MPN196623 MZJ196623 NJF196623 NTB196623 OCX196623 OMT196623 OWP196623 PGL196623 PQH196623 QAD196623 QJZ196623 QTV196623 RDR196623 RNN196623 RXJ196623 SHF196623 SRB196623 TAX196623 TKT196623 TUP196623 UEL196623 UOH196623 UYD196623 VHZ196623 VRV196623 WBR196623 WLN196623 WVJ196623 B262159 IX262159 ST262159 ACP262159 AML262159 AWH262159 BGD262159 BPZ262159 BZV262159 CJR262159 CTN262159 DDJ262159 DNF262159 DXB262159 EGX262159 EQT262159 FAP262159 FKL262159 FUH262159 GED262159 GNZ262159 GXV262159 HHR262159 HRN262159 IBJ262159 ILF262159 IVB262159 JEX262159 JOT262159 JYP262159 KIL262159 KSH262159 LCD262159 LLZ262159 LVV262159 MFR262159 MPN262159 MZJ262159 NJF262159 NTB262159 OCX262159 OMT262159 OWP262159 PGL262159 PQH262159 QAD262159 QJZ262159 QTV262159 RDR262159 RNN262159 RXJ262159 SHF262159 SRB262159 TAX262159 TKT262159 TUP262159 UEL262159 UOH262159 UYD262159 VHZ262159 VRV262159 WBR262159 WLN262159 WVJ262159 B327695 IX327695 ST327695 ACP327695 AML327695 AWH327695 BGD327695 BPZ327695 BZV327695 CJR327695 CTN327695 DDJ327695 DNF327695 DXB327695 EGX327695 EQT327695 FAP327695 FKL327695 FUH327695 GED327695 GNZ327695 GXV327695 HHR327695 HRN327695 IBJ327695 ILF327695 IVB327695 JEX327695 JOT327695 JYP327695 KIL327695 KSH327695 LCD327695 LLZ327695 LVV327695 MFR327695 MPN327695 MZJ327695 NJF327695 NTB327695 OCX327695 OMT327695 OWP327695 PGL327695 PQH327695 QAD327695 QJZ327695 QTV327695 RDR327695 RNN327695 RXJ327695 SHF327695 SRB327695 TAX327695 TKT327695 TUP327695 UEL327695 UOH327695 UYD327695 VHZ327695 VRV327695 WBR327695 WLN327695 WVJ327695 B393231 IX393231 ST393231 ACP393231 AML393231 AWH393231 BGD393231 BPZ393231 BZV393231 CJR393231 CTN393231 DDJ393231 DNF393231 DXB393231 EGX393231 EQT393231 FAP393231 FKL393231 FUH393231 GED393231 GNZ393231 GXV393231 HHR393231 HRN393231 IBJ393231 ILF393231 IVB393231 JEX393231 JOT393231 JYP393231 KIL393231 KSH393231 LCD393231 LLZ393231 LVV393231 MFR393231 MPN393231 MZJ393231 NJF393231 NTB393231 OCX393231 OMT393231 OWP393231 PGL393231 PQH393231 QAD393231 QJZ393231 QTV393231 RDR393231 RNN393231 RXJ393231 SHF393231 SRB393231 TAX393231 TKT393231 TUP393231 UEL393231 UOH393231 UYD393231 VHZ393231 VRV393231 WBR393231 WLN393231 WVJ393231 B458767 IX458767 ST458767 ACP458767 AML458767 AWH458767 BGD458767 BPZ458767 BZV458767 CJR458767 CTN458767 DDJ458767 DNF458767 DXB458767 EGX458767 EQT458767 FAP458767 FKL458767 FUH458767 GED458767 GNZ458767 GXV458767 HHR458767 HRN458767 IBJ458767 ILF458767 IVB458767 JEX458767 JOT458767 JYP458767 KIL458767 KSH458767 LCD458767 LLZ458767 LVV458767 MFR458767 MPN458767 MZJ458767 NJF458767 NTB458767 OCX458767 OMT458767 OWP458767 PGL458767 PQH458767 QAD458767 QJZ458767 QTV458767 RDR458767 RNN458767 RXJ458767 SHF458767 SRB458767 TAX458767 TKT458767 TUP458767 UEL458767 UOH458767 UYD458767 VHZ458767 VRV458767 WBR458767 WLN458767 WVJ458767 B524303 IX524303 ST524303 ACP524303 AML524303 AWH524303 BGD524303 BPZ524303 BZV524303 CJR524303 CTN524303 DDJ524303 DNF524303 DXB524303 EGX524303 EQT524303 FAP524303 FKL524303 FUH524303 GED524303 GNZ524303 GXV524303 HHR524303 HRN524303 IBJ524303 ILF524303 IVB524303 JEX524303 JOT524303 JYP524303 KIL524303 KSH524303 LCD524303 LLZ524303 LVV524303 MFR524303 MPN524303 MZJ524303 NJF524303 NTB524303 OCX524303 OMT524303 OWP524303 PGL524303 PQH524303 QAD524303 QJZ524303 QTV524303 RDR524303 RNN524303 RXJ524303 SHF524303 SRB524303 TAX524303 TKT524303 TUP524303 UEL524303 UOH524303 UYD524303 VHZ524303 VRV524303 WBR524303 WLN524303 WVJ524303 B589839 IX589839 ST589839 ACP589839 AML589839 AWH589839 BGD589839 BPZ589839 BZV589839 CJR589839 CTN589839 DDJ589839 DNF589839 DXB589839 EGX589839 EQT589839 FAP589839 FKL589839 FUH589839 GED589839 GNZ589839 GXV589839 HHR589839 HRN589839 IBJ589839 ILF589839 IVB589839 JEX589839 JOT589839 JYP589839 KIL589839 KSH589839 LCD589839 LLZ589839 LVV589839 MFR589839 MPN589839 MZJ589839 NJF589839 NTB589839 OCX589839 OMT589839 OWP589839 PGL589839 PQH589839 QAD589839 QJZ589839 QTV589839 RDR589839 RNN589839 RXJ589839 SHF589839 SRB589839 TAX589839 TKT589839 TUP589839 UEL589839 UOH589839 UYD589839 VHZ589839 VRV589839 WBR589839 WLN589839 WVJ589839 B655375 IX655375 ST655375 ACP655375 AML655375 AWH655375 BGD655375 BPZ655375 BZV655375 CJR655375 CTN655375 DDJ655375 DNF655375 DXB655375 EGX655375 EQT655375 FAP655375 FKL655375 FUH655375 GED655375 GNZ655375 GXV655375 HHR655375 HRN655375 IBJ655375 ILF655375 IVB655375 JEX655375 JOT655375 JYP655375 KIL655375 KSH655375 LCD655375 LLZ655375 LVV655375 MFR655375 MPN655375 MZJ655375 NJF655375 NTB655375 OCX655375 OMT655375 OWP655375 PGL655375 PQH655375 QAD655375 QJZ655375 QTV655375 RDR655375 RNN655375 RXJ655375 SHF655375 SRB655375 TAX655375 TKT655375 TUP655375 UEL655375 UOH655375 UYD655375 VHZ655375 VRV655375 WBR655375 WLN655375 WVJ655375 B720911 IX720911 ST720911 ACP720911 AML720911 AWH720911 BGD720911 BPZ720911 BZV720911 CJR720911 CTN720911 DDJ720911 DNF720911 DXB720911 EGX720911 EQT720911 FAP720911 FKL720911 FUH720911 GED720911 GNZ720911 GXV720911 HHR720911 HRN720911 IBJ720911 ILF720911 IVB720911 JEX720911 JOT720911 JYP720911 KIL720911 KSH720911 LCD720911 LLZ720911 LVV720911 MFR720911 MPN720911 MZJ720911 NJF720911 NTB720911 OCX720911 OMT720911 OWP720911 PGL720911 PQH720911 QAD720911 QJZ720911 QTV720911 RDR720911 RNN720911 RXJ720911 SHF720911 SRB720911 TAX720911 TKT720911 TUP720911 UEL720911 UOH720911 UYD720911 VHZ720911 VRV720911 WBR720911 WLN720911 WVJ720911 B786447 IX786447 ST786447 ACP786447 AML786447 AWH786447 BGD786447 BPZ786447 BZV786447 CJR786447 CTN786447 DDJ786447 DNF786447 DXB786447 EGX786447 EQT786447 FAP786447 FKL786447 FUH786447 GED786447 GNZ786447 GXV786447 HHR786447 HRN786447 IBJ786447 ILF786447 IVB786447 JEX786447 JOT786447 JYP786447 KIL786447 KSH786447 LCD786447 LLZ786447 LVV786447 MFR786447 MPN786447 MZJ786447 NJF786447 NTB786447 OCX786447 OMT786447 OWP786447 PGL786447 PQH786447 QAD786447 QJZ786447 QTV786447 RDR786447 RNN786447 RXJ786447 SHF786447 SRB786447 TAX786447 TKT786447 TUP786447 UEL786447 UOH786447 UYD786447 VHZ786447 VRV786447 WBR786447 WLN786447 WVJ786447 B851983 IX851983 ST851983 ACP851983 AML851983 AWH851983 BGD851983 BPZ851983 BZV851983 CJR851983 CTN851983 DDJ851983 DNF851983 DXB851983 EGX851983 EQT851983 FAP851983 FKL851983 FUH851983 GED851983 GNZ851983 GXV851983 HHR851983 HRN851983 IBJ851983 ILF851983 IVB851983 JEX851983 JOT851983 JYP851983 KIL851983 KSH851983 LCD851983 LLZ851983 LVV851983 MFR851983 MPN851983 MZJ851983 NJF851983 NTB851983 OCX851983 OMT851983 OWP851983 PGL851983 PQH851983 QAD851983 QJZ851983 QTV851983 RDR851983 RNN851983 RXJ851983 SHF851983 SRB851983 TAX851983 TKT851983 TUP851983 UEL851983 UOH851983 UYD851983 VHZ851983 VRV851983 WBR851983 WLN851983 WVJ851983 B917519 IX917519 ST917519 ACP917519 AML917519 AWH917519 BGD917519 BPZ917519 BZV917519 CJR917519 CTN917519 DDJ917519 DNF917519 DXB917519 EGX917519 EQT917519 FAP917519 FKL917519 FUH917519 GED917519 GNZ917519 GXV917519 HHR917519 HRN917519 IBJ917519 ILF917519 IVB917519 JEX917519 JOT917519 JYP917519 KIL917519 KSH917519 LCD917519 LLZ917519 LVV917519 MFR917519 MPN917519 MZJ917519 NJF917519 NTB917519 OCX917519 OMT917519 OWP917519 PGL917519 PQH917519 QAD917519 QJZ917519 QTV917519 RDR917519 RNN917519 RXJ917519 SHF917519 SRB917519 TAX917519 TKT917519 TUP917519 UEL917519 UOH917519 UYD917519 VHZ917519 VRV917519 WBR917519 WLN917519 WVJ917519 B983055 IX983055 ST983055 ACP983055 AML983055 AWH983055 BGD983055 BPZ983055 BZV983055 CJR983055 CTN983055 DDJ983055 DNF983055 DXB983055 EGX983055 EQT983055 FAP983055 FKL983055 FUH983055 GED983055 GNZ983055 GXV983055 HHR983055 HRN983055 IBJ983055 ILF983055 IVB983055 JEX983055 JOT983055 JYP983055 KIL983055 KSH983055 LCD983055 LLZ983055 LVV983055 MFR983055 MPN983055 MZJ983055 NJF983055 NTB983055 OCX983055 OMT983055 OWP983055 PGL983055 PQH983055 QAD983055 QJZ983055 QTV983055 RDR983055 RNN983055 RXJ983055 SHF983055 SRB983055 TAX983055 TKT983055 TUP983055 UEL983055 UOH983055 UYD983055 VHZ983055 VRV983055 WBR983055 WLN983055 WVJ983055">
      <formula1>$F$39:$F$46</formula1>
    </dataValidation>
    <dataValidation type="list" allowBlank="1" showInputMessage="1" showErrorMessage="1" sqref="B14 IX14 ST14 ACP14 AML14 AWH14 BGD14 BPZ14 BZV14 CJR14 CTN14 DDJ14 DNF14 DXB14 EGX14 EQT14 FAP14 FKL14 FUH14 GED14 GNZ14 GXV14 HHR14 HRN14 IBJ14 ILF14 IVB14 JEX14 JOT14 JYP14 KIL14 KSH14 LCD14 LLZ14 LVV14 MFR14 MPN14 MZJ14 NJF14 NTB14 OCX14 OMT14 OWP14 PGL14 PQH14 QAD14 QJZ14 QTV14 RDR14 RNN14 RXJ14 SHF14 SRB14 TAX14 TKT14 TUP14 UEL14 UOH14 UYD14 VHZ14 VRV14 WBR14 WLN14 WVJ14 B65550 IX65550 ST65550 ACP65550 AML65550 AWH65550 BGD65550 BPZ65550 BZV65550 CJR65550 CTN65550 DDJ65550 DNF65550 DXB65550 EGX65550 EQT65550 FAP65550 FKL65550 FUH65550 GED65550 GNZ65550 GXV65550 HHR65550 HRN65550 IBJ65550 ILF65550 IVB65550 JEX65550 JOT65550 JYP65550 KIL65550 KSH65550 LCD65550 LLZ65550 LVV65550 MFR65550 MPN65550 MZJ65550 NJF65550 NTB65550 OCX65550 OMT65550 OWP65550 PGL65550 PQH65550 QAD65550 QJZ65550 QTV65550 RDR65550 RNN65550 RXJ65550 SHF65550 SRB65550 TAX65550 TKT65550 TUP65550 UEL65550 UOH65550 UYD65550 VHZ65550 VRV65550 WBR65550 WLN65550 WVJ65550 B131086 IX131086 ST131086 ACP131086 AML131086 AWH131086 BGD131086 BPZ131086 BZV131086 CJR131086 CTN131086 DDJ131086 DNF131086 DXB131086 EGX131086 EQT131086 FAP131086 FKL131086 FUH131086 GED131086 GNZ131086 GXV131086 HHR131086 HRN131086 IBJ131086 ILF131086 IVB131086 JEX131086 JOT131086 JYP131086 KIL131086 KSH131086 LCD131086 LLZ131086 LVV131086 MFR131086 MPN131086 MZJ131086 NJF131086 NTB131086 OCX131086 OMT131086 OWP131086 PGL131086 PQH131086 QAD131086 QJZ131086 QTV131086 RDR131086 RNN131086 RXJ131086 SHF131086 SRB131086 TAX131086 TKT131086 TUP131086 UEL131086 UOH131086 UYD131086 VHZ131086 VRV131086 WBR131086 WLN131086 WVJ131086 B196622 IX196622 ST196622 ACP196622 AML196622 AWH196622 BGD196622 BPZ196622 BZV196622 CJR196622 CTN196622 DDJ196622 DNF196622 DXB196622 EGX196622 EQT196622 FAP196622 FKL196622 FUH196622 GED196622 GNZ196622 GXV196622 HHR196622 HRN196622 IBJ196622 ILF196622 IVB196622 JEX196622 JOT196622 JYP196622 KIL196622 KSH196622 LCD196622 LLZ196622 LVV196622 MFR196622 MPN196622 MZJ196622 NJF196622 NTB196622 OCX196622 OMT196622 OWP196622 PGL196622 PQH196622 QAD196622 QJZ196622 QTV196622 RDR196622 RNN196622 RXJ196622 SHF196622 SRB196622 TAX196622 TKT196622 TUP196622 UEL196622 UOH196622 UYD196622 VHZ196622 VRV196622 WBR196622 WLN196622 WVJ196622 B262158 IX262158 ST262158 ACP262158 AML262158 AWH262158 BGD262158 BPZ262158 BZV262158 CJR262158 CTN262158 DDJ262158 DNF262158 DXB262158 EGX262158 EQT262158 FAP262158 FKL262158 FUH262158 GED262158 GNZ262158 GXV262158 HHR262158 HRN262158 IBJ262158 ILF262158 IVB262158 JEX262158 JOT262158 JYP262158 KIL262158 KSH262158 LCD262158 LLZ262158 LVV262158 MFR262158 MPN262158 MZJ262158 NJF262158 NTB262158 OCX262158 OMT262158 OWP262158 PGL262158 PQH262158 QAD262158 QJZ262158 QTV262158 RDR262158 RNN262158 RXJ262158 SHF262158 SRB262158 TAX262158 TKT262158 TUP262158 UEL262158 UOH262158 UYD262158 VHZ262158 VRV262158 WBR262158 WLN262158 WVJ262158 B327694 IX327694 ST327694 ACP327694 AML327694 AWH327694 BGD327694 BPZ327694 BZV327694 CJR327694 CTN327694 DDJ327694 DNF327694 DXB327694 EGX327694 EQT327694 FAP327694 FKL327694 FUH327694 GED327694 GNZ327694 GXV327694 HHR327694 HRN327694 IBJ327694 ILF327694 IVB327694 JEX327694 JOT327694 JYP327694 KIL327694 KSH327694 LCD327694 LLZ327694 LVV327694 MFR327694 MPN327694 MZJ327694 NJF327694 NTB327694 OCX327694 OMT327694 OWP327694 PGL327694 PQH327694 QAD327694 QJZ327694 QTV327694 RDR327694 RNN327694 RXJ327694 SHF327694 SRB327694 TAX327694 TKT327694 TUP327694 UEL327694 UOH327694 UYD327694 VHZ327694 VRV327694 WBR327694 WLN327694 WVJ327694 B393230 IX393230 ST393230 ACP393230 AML393230 AWH393230 BGD393230 BPZ393230 BZV393230 CJR393230 CTN393230 DDJ393230 DNF393230 DXB393230 EGX393230 EQT393230 FAP393230 FKL393230 FUH393230 GED393230 GNZ393230 GXV393230 HHR393230 HRN393230 IBJ393230 ILF393230 IVB393230 JEX393230 JOT393230 JYP393230 KIL393230 KSH393230 LCD393230 LLZ393230 LVV393230 MFR393230 MPN393230 MZJ393230 NJF393230 NTB393230 OCX393230 OMT393230 OWP393230 PGL393230 PQH393230 QAD393230 QJZ393230 QTV393230 RDR393230 RNN393230 RXJ393230 SHF393230 SRB393230 TAX393230 TKT393230 TUP393230 UEL393230 UOH393230 UYD393230 VHZ393230 VRV393230 WBR393230 WLN393230 WVJ393230 B458766 IX458766 ST458766 ACP458766 AML458766 AWH458766 BGD458766 BPZ458766 BZV458766 CJR458766 CTN458766 DDJ458766 DNF458766 DXB458766 EGX458766 EQT458766 FAP458766 FKL458766 FUH458766 GED458766 GNZ458766 GXV458766 HHR458766 HRN458766 IBJ458766 ILF458766 IVB458766 JEX458766 JOT458766 JYP458766 KIL458766 KSH458766 LCD458766 LLZ458766 LVV458766 MFR458766 MPN458766 MZJ458766 NJF458766 NTB458766 OCX458766 OMT458766 OWP458766 PGL458766 PQH458766 QAD458766 QJZ458766 QTV458766 RDR458766 RNN458766 RXJ458766 SHF458766 SRB458766 TAX458766 TKT458766 TUP458766 UEL458766 UOH458766 UYD458766 VHZ458766 VRV458766 WBR458766 WLN458766 WVJ458766 B524302 IX524302 ST524302 ACP524302 AML524302 AWH524302 BGD524302 BPZ524302 BZV524302 CJR524302 CTN524302 DDJ524302 DNF524302 DXB524302 EGX524302 EQT524302 FAP524302 FKL524302 FUH524302 GED524302 GNZ524302 GXV524302 HHR524302 HRN524302 IBJ524302 ILF524302 IVB524302 JEX524302 JOT524302 JYP524302 KIL524302 KSH524302 LCD524302 LLZ524302 LVV524302 MFR524302 MPN524302 MZJ524302 NJF524302 NTB524302 OCX524302 OMT524302 OWP524302 PGL524302 PQH524302 QAD524302 QJZ524302 QTV524302 RDR524302 RNN524302 RXJ524302 SHF524302 SRB524302 TAX524302 TKT524302 TUP524302 UEL524302 UOH524302 UYD524302 VHZ524302 VRV524302 WBR524302 WLN524302 WVJ524302 B589838 IX589838 ST589838 ACP589838 AML589838 AWH589838 BGD589838 BPZ589838 BZV589838 CJR589838 CTN589838 DDJ589838 DNF589838 DXB589838 EGX589838 EQT589838 FAP589838 FKL589838 FUH589838 GED589838 GNZ589838 GXV589838 HHR589838 HRN589838 IBJ589838 ILF589838 IVB589838 JEX589838 JOT589838 JYP589838 KIL589838 KSH589838 LCD589838 LLZ589838 LVV589838 MFR589838 MPN589838 MZJ589838 NJF589838 NTB589838 OCX589838 OMT589838 OWP589838 PGL589838 PQH589838 QAD589838 QJZ589838 QTV589838 RDR589838 RNN589838 RXJ589838 SHF589838 SRB589838 TAX589838 TKT589838 TUP589838 UEL589838 UOH589838 UYD589838 VHZ589838 VRV589838 WBR589838 WLN589838 WVJ589838 B655374 IX655374 ST655374 ACP655374 AML655374 AWH655374 BGD655374 BPZ655374 BZV655374 CJR655374 CTN655374 DDJ655374 DNF655374 DXB655374 EGX655374 EQT655374 FAP655374 FKL655374 FUH655374 GED655374 GNZ655374 GXV655374 HHR655374 HRN655374 IBJ655374 ILF655374 IVB655374 JEX655374 JOT655374 JYP655374 KIL655374 KSH655374 LCD655374 LLZ655374 LVV655374 MFR655374 MPN655374 MZJ655374 NJF655374 NTB655374 OCX655374 OMT655374 OWP655374 PGL655374 PQH655374 QAD655374 QJZ655374 QTV655374 RDR655374 RNN655374 RXJ655374 SHF655374 SRB655374 TAX655374 TKT655374 TUP655374 UEL655374 UOH655374 UYD655374 VHZ655374 VRV655374 WBR655374 WLN655374 WVJ655374 B720910 IX720910 ST720910 ACP720910 AML720910 AWH720910 BGD720910 BPZ720910 BZV720910 CJR720910 CTN720910 DDJ720910 DNF720910 DXB720910 EGX720910 EQT720910 FAP720910 FKL720910 FUH720910 GED720910 GNZ720910 GXV720910 HHR720910 HRN720910 IBJ720910 ILF720910 IVB720910 JEX720910 JOT720910 JYP720910 KIL720910 KSH720910 LCD720910 LLZ720910 LVV720910 MFR720910 MPN720910 MZJ720910 NJF720910 NTB720910 OCX720910 OMT720910 OWP720910 PGL720910 PQH720910 QAD720910 QJZ720910 QTV720910 RDR720910 RNN720910 RXJ720910 SHF720910 SRB720910 TAX720910 TKT720910 TUP720910 UEL720910 UOH720910 UYD720910 VHZ720910 VRV720910 WBR720910 WLN720910 WVJ720910 B786446 IX786446 ST786446 ACP786446 AML786446 AWH786446 BGD786446 BPZ786446 BZV786446 CJR786446 CTN786446 DDJ786446 DNF786446 DXB786446 EGX786446 EQT786446 FAP786446 FKL786446 FUH786446 GED786446 GNZ786446 GXV786446 HHR786446 HRN786446 IBJ786446 ILF786446 IVB786446 JEX786446 JOT786446 JYP786446 KIL786446 KSH786446 LCD786446 LLZ786446 LVV786446 MFR786446 MPN786446 MZJ786446 NJF786446 NTB786446 OCX786446 OMT786446 OWP786446 PGL786446 PQH786446 QAD786446 QJZ786446 QTV786446 RDR786446 RNN786446 RXJ786446 SHF786446 SRB786446 TAX786446 TKT786446 TUP786446 UEL786446 UOH786446 UYD786446 VHZ786446 VRV786446 WBR786446 WLN786446 WVJ786446 B851982 IX851982 ST851982 ACP851982 AML851982 AWH851982 BGD851982 BPZ851982 BZV851982 CJR851982 CTN851982 DDJ851982 DNF851982 DXB851982 EGX851982 EQT851982 FAP851982 FKL851982 FUH851982 GED851982 GNZ851982 GXV851982 HHR851982 HRN851982 IBJ851982 ILF851982 IVB851982 JEX851982 JOT851982 JYP851982 KIL851982 KSH851982 LCD851982 LLZ851982 LVV851982 MFR851982 MPN851982 MZJ851982 NJF851982 NTB851982 OCX851982 OMT851982 OWP851982 PGL851982 PQH851982 QAD851982 QJZ851982 QTV851982 RDR851982 RNN851982 RXJ851982 SHF851982 SRB851982 TAX851982 TKT851982 TUP851982 UEL851982 UOH851982 UYD851982 VHZ851982 VRV851982 WBR851982 WLN851982 WVJ851982 B917518 IX917518 ST917518 ACP917518 AML917518 AWH917518 BGD917518 BPZ917518 BZV917518 CJR917518 CTN917518 DDJ917518 DNF917518 DXB917518 EGX917518 EQT917518 FAP917518 FKL917518 FUH917518 GED917518 GNZ917518 GXV917518 HHR917518 HRN917518 IBJ917518 ILF917518 IVB917518 JEX917518 JOT917518 JYP917518 KIL917518 KSH917518 LCD917518 LLZ917518 LVV917518 MFR917518 MPN917518 MZJ917518 NJF917518 NTB917518 OCX917518 OMT917518 OWP917518 PGL917518 PQH917518 QAD917518 QJZ917518 QTV917518 RDR917518 RNN917518 RXJ917518 SHF917518 SRB917518 TAX917518 TKT917518 TUP917518 UEL917518 UOH917518 UYD917518 VHZ917518 VRV917518 WBR917518 WLN917518 WVJ917518 B983054 IX983054 ST983054 ACP983054 AML983054 AWH983054 BGD983054 BPZ983054 BZV983054 CJR983054 CTN983054 DDJ983054 DNF983054 DXB983054 EGX983054 EQT983054 FAP983054 FKL983054 FUH983054 GED983054 GNZ983054 GXV983054 HHR983054 HRN983054 IBJ983054 ILF983054 IVB983054 JEX983054 JOT983054 JYP983054 KIL983054 KSH983054 LCD983054 LLZ983054 LVV983054 MFR983054 MPN983054 MZJ983054 NJF983054 NTB983054 OCX983054 OMT983054 OWP983054 PGL983054 PQH983054 QAD983054 QJZ983054 QTV983054 RDR983054 RNN983054 RXJ983054 SHF983054 SRB983054 TAX983054 TKT983054 TUP983054 UEL983054 UOH983054 UYD983054 VHZ983054 VRV983054 WBR983054 WLN983054 WVJ983054">
      <formula1>$E$49:$E$50</formula1>
    </dataValidation>
    <dataValidation type="list" allowBlank="1" showInputMessage="1" showErrorMessage="1" sqref="B16 IX16 ST16 ACP16 AML16 AWH16 BGD16 BPZ16 BZV16 CJR16 CTN16 DDJ16 DNF16 DXB16 EGX16 EQT16 FAP16 FKL16 FUH16 GED16 GNZ16 GXV16 HHR16 HRN16 IBJ16 ILF16 IVB16 JEX16 JOT16 JYP16 KIL16 KSH16 LCD16 LLZ16 LVV16 MFR16 MPN16 MZJ16 NJF16 NTB16 OCX16 OMT16 OWP16 PGL16 PQH16 QAD16 QJZ16 QTV16 RDR16 RNN16 RXJ16 SHF16 SRB16 TAX16 TKT16 TUP16 UEL16 UOH16 UYD16 VHZ16 VRV16 WBR16 WLN16 WVJ16 B65552 IX65552 ST65552 ACP65552 AML65552 AWH65552 BGD65552 BPZ65552 BZV65552 CJR65552 CTN65552 DDJ65552 DNF65552 DXB65552 EGX65552 EQT65552 FAP65552 FKL65552 FUH65552 GED65552 GNZ65552 GXV65552 HHR65552 HRN65552 IBJ65552 ILF65552 IVB65552 JEX65552 JOT65552 JYP65552 KIL65552 KSH65552 LCD65552 LLZ65552 LVV65552 MFR65552 MPN65552 MZJ65552 NJF65552 NTB65552 OCX65552 OMT65552 OWP65552 PGL65552 PQH65552 QAD65552 QJZ65552 QTV65552 RDR65552 RNN65552 RXJ65552 SHF65552 SRB65552 TAX65552 TKT65552 TUP65552 UEL65552 UOH65552 UYD65552 VHZ65552 VRV65552 WBR65552 WLN65552 WVJ65552 B131088 IX131088 ST131088 ACP131088 AML131088 AWH131088 BGD131088 BPZ131088 BZV131088 CJR131088 CTN131088 DDJ131088 DNF131088 DXB131088 EGX131088 EQT131088 FAP131088 FKL131088 FUH131088 GED131088 GNZ131088 GXV131088 HHR131088 HRN131088 IBJ131088 ILF131088 IVB131088 JEX131088 JOT131088 JYP131088 KIL131088 KSH131088 LCD131088 LLZ131088 LVV131088 MFR131088 MPN131088 MZJ131088 NJF131088 NTB131088 OCX131088 OMT131088 OWP131088 PGL131088 PQH131088 QAD131088 QJZ131088 QTV131088 RDR131088 RNN131088 RXJ131088 SHF131088 SRB131088 TAX131088 TKT131088 TUP131088 UEL131088 UOH131088 UYD131088 VHZ131088 VRV131088 WBR131088 WLN131088 WVJ131088 B196624 IX196624 ST196624 ACP196624 AML196624 AWH196624 BGD196624 BPZ196624 BZV196624 CJR196624 CTN196624 DDJ196624 DNF196624 DXB196624 EGX196624 EQT196624 FAP196624 FKL196624 FUH196624 GED196624 GNZ196624 GXV196624 HHR196624 HRN196624 IBJ196624 ILF196624 IVB196624 JEX196624 JOT196624 JYP196624 KIL196624 KSH196624 LCD196624 LLZ196624 LVV196624 MFR196624 MPN196624 MZJ196624 NJF196624 NTB196624 OCX196624 OMT196624 OWP196624 PGL196624 PQH196624 QAD196624 QJZ196624 QTV196624 RDR196624 RNN196624 RXJ196624 SHF196624 SRB196624 TAX196624 TKT196624 TUP196624 UEL196624 UOH196624 UYD196624 VHZ196624 VRV196624 WBR196624 WLN196624 WVJ196624 B262160 IX262160 ST262160 ACP262160 AML262160 AWH262160 BGD262160 BPZ262160 BZV262160 CJR262160 CTN262160 DDJ262160 DNF262160 DXB262160 EGX262160 EQT262160 FAP262160 FKL262160 FUH262160 GED262160 GNZ262160 GXV262160 HHR262160 HRN262160 IBJ262160 ILF262160 IVB262160 JEX262160 JOT262160 JYP262160 KIL262160 KSH262160 LCD262160 LLZ262160 LVV262160 MFR262160 MPN262160 MZJ262160 NJF262160 NTB262160 OCX262160 OMT262160 OWP262160 PGL262160 PQH262160 QAD262160 QJZ262160 QTV262160 RDR262160 RNN262160 RXJ262160 SHF262160 SRB262160 TAX262160 TKT262160 TUP262160 UEL262160 UOH262160 UYD262160 VHZ262160 VRV262160 WBR262160 WLN262160 WVJ262160 B327696 IX327696 ST327696 ACP327696 AML327696 AWH327696 BGD327696 BPZ327696 BZV327696 CJR327696 CTN327696 DDJ327696 DNF327696 DXB327696 EGX327696 EQT327696 FAP327696 FKL327696 FUH327696 GED327696 GNZ327696 GXV327696 HHR327696 HRN327696 IBJ327696 ILF327696 IVB327696 JEX327696 JOT327696 JYP327696 KIL327696 KSH327696 LCD327696 LLZ327696 LVV327696 MFR327696 MPN327696 MZJ327696 NJF327696 NTB327696 OCX327696 OMT327696 OWP327696 PGL327696 PQH327696 QAD327696 QJZ327696 QTV327696 RDR327696 RNN327696 RXJ327696 SHF327696 SRB327696 TAX327696 TKT327696 TUP327696 UEL327696 UOH327696 UYD327696 VHZ327696 VRV327696 WBR327696 WLN327696 WVJ327696 B393232 IX393232 ST393232 ACP393232 AML393232 AWH393232 BGD393232 BPZ393232 BZV393232 CJR393232 CTN393232 DDJ393232 DNF393232 DXB393232 EGX393232 EQT393232 FAP393232 FKL393232 FUH393232 GED393232 GNZ393232 GXV393232 HHR393232 HRN393232 IBJ393232 ILF393232 IVB393232 JEX393232 JOT393232 JYP393232 KIL393232 KSH393232 LCD393232 LLZ393232 LVV393232 MFR393232 MPN393232 MZJ393232 NJF393232 NTB393232 OCX393232 OMT393232 OWP393232 PGL393232 PQH393232 QAD393232 QJZ393232 QTV393232 RDR393232 RNN393232 RXJ393232 SHF393232 SRB393232 TAX393232 TKT393232 TUP393232 UEL393232 UOH393232 UYD393232 VHZ393232 VRV393232 WBR393232 WLN393232 WVJ393232 B458768 IX458768 ST458768 ACP458768 AML458768 AWH458768 BGD458768 BPZ458768 BZV458768 CJR458768 CTN458768 DDJ458768 DNF458768 DXB458768 EGX458768 EQT458768 FAP458768 FKL458768 FUH458768 GED458768 GNZ458768 GXV458768 HHR458768 HRN458768 IBJ458768 ILF458768 IVB458768 JEX458768 JOT458768 JYP458768 KIL458768 KSH458768 LCD458768 LLZ458768 LVV458768 MFR458768 MPN458768 MZJ458768 NJF458768 NTB458768 OCX458768 OMT458768 OWP458768 PGL458768 PQH458768 QAD458768 QJZ458768 QTV458768 RDR458768 RNN458768 RXJ458768 SHF458768 SRB458768 TAX458768 TKT458768 TUP458768 UEL458768 UOH458768 UYD458768 VHZ458768 VRV458768 WBR458768 WLN458768 WVJ458768 B524304 IX524304 ST524304 ACP524304 AML524304 AWH524304 BGD524304 BPZ524304 BZV524304 CJR524304 CTN524304 DDJ524304 DNF524304 DXB524304 EGX524304 EQT524304 FAP524304 FKL524304 FUH524304 GED524304 GNZ524304 GXV524304 HHR524304 HRN524304 IBJ524304 ILF524304 IVB524304 JEX524304 JOT524304 JYP524304 KIL524304 KSH524304 LCD524304 LLZ524304 LVV524304 MFR524304 MPN524304 MZJ524304 NJF524304 NTB524304 OCX524304 OMT524304 OWP524304 PGL524304 PQH524304 QAD524304 QJZ524304 QTV524304 RDR524304 RNN524304 RXJ524304 SHF524304 SRB524304 TAX524304 TKT524304 TUP524304 UEL524304 UOH524304 UYD524304 VHZ524304 VRV524304 WBR524304 WLN524304 WVJ524304 B589840 IX589840 ST589840 ACP589840 AML589840 AWH589840 BGD589840 BPZ589840 BZV589840 CJR589840 CTN589840 DDJ589840 DNF589840 DXB589840 EGX589840 EQT589840 FAP589840 FKL589840 FUH589840 GED589840 GNZ589840 GXV589840 HHR589840 HRN589840 IBJ589840 ILF589840 IVB589840 JEX589840 JOT589840 JYP589840 KIL589840 KSH589840 LCD589840 LLZ589840 LVV589840 MFR589840 MPN589840 MZJ589840 NJF589840 NTB589840 OCX589840 OMT589840 OWP589840 PGL589840 PQH589840 QAD589840 QJZ589840 QTV589840 RDR589840 RNN589840 RXJ589840 SHF589840 SRB589840 TAX589840 TKT589840 TUP589840 UEL589840 UOH589840 UYD589840 VHZ589840 VRV589840 WBR589840 WLN589840 WVJ589840 B655376 IX655376 ST655376 ACP655376 AML655376 AWH655376 BGD655376 BPZ655376 BZV655376 CJR655376 CTN655376 DDJ655376 DNF655376 DXB655376 EGX655376 EQT655376 FAP655376 FKL655376 FUH655376 GED655376 GNZ655376 GXV655376 HHR655376 HRN655376 IBJ655376 ILF655376 IVB655376 JEX655376 JOT655376 JYP655376 KIL655376 KSH655376 LCD655376 LLZ655376 LVV655376 MFR655376 MPN655376 MZJ655376 NJF655376 NTB655376 OCX655376 OMT655376 OWP655376 PGL655376 PQH655376 QAD655376 QJZ655376 QTV655376 RDR655376 RNN655376 RXJ655376 SHF655376 SRB655376 TAX655376 TKT655376 TUP655376 UEL655376 UOH655376 UYD655376 VHZ655376 VRV655376 WBR655376 WLN655376 WVJ655376 B720912 IX720912 ST720912 ACP720912 AML720912 AWH720912 BGD720912 BPZ720912 BZV720912 CJR720912 CTN720912 DDJ720912 DNF720912 DXB720912 EGX720912 EQT720912 FAP720912 FKL720912 FUH720912 GED720912 GNZ720912 GXV720912 HHR720912 HRN720912 IBJ720912 ILF720912 IVB720912 JEX720912 JOT720912 JYP720912 KIL720912 KSH720912 LCD720912 LLZ720912 LVV720912 MFR720912 MPN720912 MZJ720912 NJF720912 NTB720912 OCX720912 OMT720912 OWP720912 PGL720912 PQH720912 QAD720912 QJZ720912 QTV720912 RDR720912 RNN720912 RXJ720912 SHF720912 SRB720912 TAX720912 TKT720912 TUP720912 UEL720912 UOH720912 UYD720912 VHZ720912 VRV720912 WBR720912 WLN720912 WVJ720912 B786448 IX786448 ST786448 ACP786448 AML786448 AWH786448 BGD786448 BPZ786448 BZV786448 CJR786448 CTN786448 DDJ786448 DNF786448 DXB786448 EGX786448 EQT786448 FAP786448 FKL786448 FUH786448 GED786448 GNZ786448 GXV786448 HHR786448 HRN786448 IBJ786448 ILF786448 IVB786448 JEX786448 JOT786448 JYP786448 KIL786448 KSH786448 LCD786448 LLZ786448 LVV786448 MFR786448 MPN786448 MZJ786448 NJF786448 NTB786448 OCX786448 OMT786448 OWP786448 PGL786448 PQH786448 QAD786448 QJZ786448 QTV786448 RDR786448 RNN786448 RXJ786448 SHF786448 SRB786448 TAX786448 TKT786448 TUP786448 UEL786448 UOH786448 UYD786448 VHZ786448 VRV786448 WBR786448 WLN786448 WVJ786448 B851984 IX851984 ST851984 ACP851984 AML851984 AWH851984 BGD851984 BPZ851984 BZV851984 CJR851984 CTN851984 DDJ851984 DNF851984 DXB851984 EGX851984 EQT851984 FAP851984 FKL851984 FUH851984 GED851984 GNZ851984 GXV851984 HHR851984 HRN851984 IBJ851984 ILF851984 IVB851984 JEX851984 JOT851984 JYP851984 KIL851984 KSH851984 LCD851984 LLZ851984 LVV851984 MFR851984 MPN851984 MZJ851984 NJF851984 NTB851984 OCX851984 OMT851984 OWP851984 PGL851984 PQH851984 QAD851984 QJZ851984 QTV851984 RDR851984 RNN851984 RXJ851984 SHF851984 SRB851984 TAX851984 TKT851984 TUP851984 UEL851984 UOH851984 UYD851984 VHZ851984 VRV851984 WBR851984 WLN851984 WVJ851984 B917520 IX917520 ST917520 ACP917520 AML917520 AWH917520 BGD917520 BPZ917520 BZV917520 CJR917520 CTN917520 DDJ917520 DNF917520 DXB917520 EGX917520 EQT917520 FAP917520 FKL917520 FUH917520 GED917520 GNZ917520 GXV917520 HHR917520 HRN917520 IBJ917520 ILF917520 IVB917520 JEX917520 JOT917520 JYP917520 KIL917520 KSH917520 LCD917520 LLZ917520 LVV917520 MFR917520 MPN917520 MZJ917520 NJF917520 NTB917520 OCX917520 OMT917520 OWP917520 PGL917520 PQH917520 QAD917520 QJZ917520 QTV917520 RDR917520 RNN917520 RXJ917520 SHF917520 SRB917520 TAX917520 TKT917520 TUP917520 UEL917520 UOH917520 UYD917520 VHZ917520 VRV917520 WBR917520 WLN917520 WVJ917520 B983056 IX983056 ST983056 ACP983056 AML983056 AWH983056 BGD983056 BPZ983056 BZV983056 CJR983056 CTN983056 DDJ983056 DNF983056 DXB983056 EGX983056 EQT983056 FAP983056 FKL983056 FUH983056 GED983056 GNZ983056 GXV983056 HHR983056 HRN983056 IBJ983056 ILF983056 IVB983056 JEX983056 JOT983056 JYP983056 KIL983056 KSH983056 LCD983056 LLZ983056 LVV983056 MFR983056 MPN983056 MZJ983056 NJF983056 NTB983056 OCX983056 OMT983056 OWP983056 PGL983056 PQH983056 QAD983056 QJZ983056 QTV983056 RDR983056 RNN983056 RXJ983056 SHF983056 SRB983056 TAX983056 TKT983056 TUP983056 UEL983056 UOH983056 UYD983056 VHZ983056 VRV983056 WBR983056 WLN983056 WVJ983056">
      <formula1>$E$25:$E$27</formula1>
    </dataValidation>
    <dataValidation type="list" allowBlank="1" showInputMessage="1" showErrorMessage="1" sqref="B12 IX12 ST12 ACP12 AML12 AWH12 BGD12 BPZ12 BZV12 CJR12 CTN12 DDJ12 DNF12 DXB12 EGX12 EQT12 FAP12 FKL12 FUH12 GED12 GNZ12 GXV12 HHR12 HRN12 IBJ12 ILF12 IVB12 JEX12 JOT12 JYP12 KIL12 KSH12 LCD12 LLZ12 LVV12 MFR12 MPN12 MZJ12 NJF12 NTB12 OCX12 OMT12 OWP12 PGL12 PQH12 QAD12 QJZ12 QTV12 RDR12 RNN12 RXJ12 SHF12 SRB12 TAX12 TKT12 TUP12 UEL12 UOH12 UYD12 VHZ12 VRV12 WBR12 WLN12 WVJ12 B65548 IX65548 ST65548 ACP65548 AML65548 AWH65548 BGD65548 BPZ65548 BZV65548 CJR65548 CTN65548 DDJ65548 DNF65548 DXB65548 EGX65548 EQT65548 FAP65548 FKL65548 FUH65548 GED65548 GNZ65548 GXV65548 HHR65548 HRN65548 IBJ65548 ILF65548 IVB65548 JEX65548 JOT65548 JYP65548 KIL65548 KSH65548 LCD65548 LLZ65548 LVV65548 MFR65548 MPN65548 MZJ65548 NJF65548 NTB65548 OCX65548 OMT65548 OWP65548 PGL65548 PQH65548 QAD65548 QJZ65548 QTV65548 RDR65548 RNN65548 RXJ65548 SHF65548 SRB65548 TAX65548 TKT65548 TUP65548 UEL65548 UOH65548 UYD65548 VHZ65548 VRV65548 WBR65548 WLN65548 WVJ65548 B131084 IX131084 ST131084 ACP131084 AML131084 AWH131084 BGD131084 BPZ131084 BZV131084 CJR131084 CTN131084 DDJ131084 DNF131084 DXB131084 EGX131084 EQT131084 FAP131084 FKL131084 FUH131084 GED131084 GNZ131084 GXV131084 HHR131084 HRN131084 IBJ131084 ILF131084 IVB131084 JEX131084 JOT131084 JYP131084 KIL131084 KSH131084 LCD131084 LLZ131084 LVV131084 MFR131084 MPN131084 MZJ131084 NJF131084 NTB131084 OCX131084 OMT131084 OWP131084 PGL131084 PQH131084 QAD131084 QJZ131084 QTV131084 RDR131084 RNN131084 RXJ131084 SHF131084 SRB131084 TAX131084 TKT131084 TUP131084 UEL131084 UOH131084 UYD131084 VHZ131084 VRV131084 WBR131084 WLN131084 WVJ131084 B196620 IX196620 ST196620 ACP196620 AML196620 AWH196620 BGD196620 BPZ196620 BZV196620 CJR196620 CTN196620 DDJ196620 DNF196620 DXB196620 EGX196620 EQT196620 FAP196620 FKL196620 FUH196620 GED196620 GNZ196620 GXV196620 HHR196620 HRN196620 IBJ196620 ILF196620 IVB196620 JEX196620 JOT196620 JYP196620 KIL196620 KSH196620 LCD196620 LLZ196620 LVV196620 MFR196620 MPN196620 MZJ196620 NJF196620 NTB196620 OCX196620 OMT196620 OWP196620 PGL196620 PQH196620 QAD196620 QJZ196620 QTV196620 RDR196620 RNN196620 RXJ196620 SHF196620 SRB196620 TAX196620 TKT196620 TUP196620 UEL196620 UOH196620 UYD196620 VHZ196620 VRV196620 WBR196620 WLN196620 WVJ196620 B262156 IX262156 ST262156 ACP262156 AML262156 AWH262156 BGD262156 BPZ262156 BZV262156 CJR262156 CTN262156 DDJ262156 DNF262156 DXB262156 EGX262156 EQT262156 FAP262156 FKL262156 FUH262156 GED262156 GNZ262156 GXV262156 HHR262156 HRN262156 IBJ262156 ILF262156 IVB262156 JEX262156 JOT262156 JYP262156 KIL262156 KSH262156 LCD262156 LLZ262156 LVV262156 MFR262156 MPN262156 MZJ262156 NJF262156 NTB262156 OCX262156 OMT262156 OWP262156 PGL262156 PQH262156 QAD262156 QJZ262156 QTV262156 RDR262156 RNN262156 RXJ262156 SHF262156 SRB262156 TAX262156 TKT262156 TUP262156 UEL262156 UOH262156 UYD262156 VHZ262156 VRV262156 WBR262156 WLN262156 WVJ262156 B327692 IX327692 ST327692 ACP327692 AML327692 AWH327692 BGD327692 BPZ327692 BZV327692 CJR327692 CTN327692 DDJ327692 DNF327692 DXB327692 EGX327692 EQT327692 FAP327692 FKL327692 FUH327692 GED327692 GNZ327692 GXV327692 HHR327692 HRN327692 IBJ327692 ILF327692 IVB327692 JEX327692 JOT327692 JYP327692 KIL327692 KSH327692 LCD327692 LLZ327692 LVV327692 MFR327692 MPN327692 MZJ327692 NJF327692 NTB327692 OCX327692 OMT327692 OWP327692 PGL327692 PQH327692 QAD327692 QJZ327692 QTV327692 RDR327692 RNN327692 RXJ327692 SHF327692 SRB327692 TAX327692 TKT327692 TUP327692 UEL327692 UOH327692 UYD327692 VHZ327692 VRV327692 WBR327692 WLN327692 WVJ327692 B393228 IX393228 ST393228 ACP393228 AML393228 AWH393228 BGD393228 BPZ393228 BZV393228 CJR393228 CTN393228 DDJ393228 DNF393228 DXB393228 EGX393228 EQT393228 FAP393228 FKL393228 FUH393228 GED393228 GNZ393228 GXV393228 HHR393228 HRN393228 IBJ393228 ILF393228 IVB393228 JEX393228 JOT393228 JYP393228 KIL393228 KSH393228 LCD393228 LLZ393228 LVV393228 MFR393228 MPN393228 MZJ393228 NJF393228 NTB393228 OCX393228 OMT393228 OWP393228 PGL393228 PQH393228 QAD393228 QJZ393228 QTV393228 RDR393228 RNN393228 RXJ393228 SHF393228 SRB393228 TAX393228 TKT393228 TUP393228 UEL393228 UOH393228 UYD393228 VHZ393228 VRV393228 WBR393228 WLN393228 WVJ393228 B458764 IX458764 ST458764 ACP458764 AML458764 AWH458764 BGD458764 BPZ458764 BZV458764 CJR458764 CTN458764 DDJ458764 DNF458764 DXB458764 EGX458764 EQT458764 FAP458764 FKL458764 FUH458764 GED458764 GNZ458764 GXV458764 HHR458764 HRN458764 IBJ458764 ILF458764 IVB458764 JEX458764 JOT458764 JYP458764 KIL458764 KSH458764 LCD458764 LLZ458764 LVV458764 MFR458764 MPN458764 MZJ458764 NJF458764 NTB458764 OCX458764 OMT458764 OWP458764 PGL458764 PQH458764 QAD458764 QJZ458764 QTV458764 RDR458764 RNN458764 RXJ458764 SHF458764 SRB458764 TAX458764 TKT458764 TUP458764 UEL458764 UOH458764 UYD458764 VHZ458764 VRV458764 WBR458764 WLN458764 WVJ458764 B524300 IX524300 ST524300 ACP524300 AML524300 AWH524300 BGD524300 BPZ524300 BZV524300 CJR524300 CTN524300 DDJ524300 DNF524300 DXB524300 EGX524300 EQT524300 FAP524300 FKL524300 FUH524300 GED524300 GNZ524300 GXV524300 HHR524300 HRN524300 IBJ524300 ILF524300 IVB524300 JEX524300 JOT524300 JYP524300 KIL524300 KSH524300 LCD524300 LLZ524300 LVV524300 MFR524300 MPN524300 MZJ524300 NJF524300 NTB524300 OCX524300 OMT524300 OWP524300 PGL524300 PQH524300 QAD524300 QJZ524300 QTV524300 RDR524300 RNN524300 RXJ524300 SHF524300 SRB524300 TAX524300 TKT524300 TUP524300 UEL524300 UOH524300 UYD524300 VHZ524300 VRV524300 WBR524300 WLN524300 WVJ524300 B589836 IX589836 ST589836 ACP589836 AML589836 AWH589836 BGD589836 BPZ589836 BZV589836 CJR589836 CTN589836 DDJ589836 DNF589836 DXB589836 EGX589836 EQT589836 FAP589836 FKL589836 FUH589836 GED589836 GNZ589836 GXV589836 HHR589836 HRN589836 IBJ589836 ILF589836 IVB589836 JEX589836 JOT589836 JYP589836 KIL589836 KSH589836 LCD589836 LLZ589836 LVV589836 MFR589836 MPN589836 MZJ589836 NJF589836 NTB589836 OCX589836 OMT589836 OWP589836 PGL589836 PQH589836 QAD589836 QJZ589836 QTV589836 RDR589836 RNN589836 RXJ589836 SHF589836 SRB589836 TAX589836 TKT589836 TUP589836 UEL589836 UOH589836 UYD589836 VHZ589836 VRV589836 WBR589836 WLN589836 WVJ589836 B655372 IX655372 ST655372 ACP655372 AML655372 AWH655372 BGD655372 BPZ655372 BZV655372 CJR655372 CTN655372 DDJ655372 DNF655372 DXB655372 EGX655372 EQT655372 FAP655372 FKL655372 FUH655372 GED655372 GNZ655372 GXV655372 HHR655372 HRN655372 IBJ655372 ILF655372 IVB655372 JEX655372 JOT655372 JYP655372 KIL655372 KSH655372 LCD655372 LLZ655372 LVV655372 MFR655372 MPN655372 MZJ655372 NJF655372 NTB655372 OCX655372 OMT655372 OWP655372 PGL655372 PQH655372 QAD655372 QJZ655372 QTV655372 RDR655372 RNN655372 RXJ655372 SHF655372 SRB655372 TAX655372 TKT655372 TUP655372 UEL655372 UOH655372 UYD655372 VHZ655372 VRV655372 WBR655372 WLN655372 WVJ655372 B720908 IX720908 ST720908 ACP720908 AML720908 AWH720908 BGD720908 BPZ720908 BZV720908 CJR720908 CTN720908 DDJ720908 DNF720908 DXB720908 EGX720908 EQT720908 FAP720908 FKL720908 FUH720908 GED720908 GNZ720908 GXV720908 HHR720908 HRN720908 IBJ720908 ILF720908 IVB720908 JEX720908 JOT720908 JYP720908 KIL720908 KSH720908 LCD720908 LLZ720908 LVV720908 MFR720908 MPN720908 MZJ720908 NJF720908 NTB720908 OCX720908 OMT720908 OWP720908 PGL720908 PQH720908 QAD720908 QJZ720908 QTV720908 RDR720908 RNN720908 RXJ720908 SHF720908 SRB720908 TAX720908 TKT720908 TUP720908 UEL720908 UOH720908 UYD720908 VHZ720908 VRV720908 WBR720908 WLN720908 WVJ720908 B786444 IX786444 ST786444 ACP786444 AML786444 AWH786444 BGD786444 BPZ786444 BZV786444 CJR786444 CTN786444 DDJ786444 DNF786444 DXB786444 EGX786444 EQT786444 FAP786444 FKL786444 FUH786444 GED786444 GNZ786444 GXV786444 HHR786444 HRN786444 IBJ786444 ILF786444 IVB786444 JEX786444 JOT786444 JYP786444 KIL786444 KSH786444 LCD786444 LLZ786444 LVV786444 MFR786444 MPN786444 MZJ786444 NJF786444 NTB786444 OCX786444 OMT786444 OWP786444 PGL786444 PQH786444 QAD786444 QJZ786444 QTV786444 RDR786444 RNN786444 RXJ786444 SHF786444 SRB786444 TAX786444 TKT786444 TUP786444 UEL786444 UOH786444 UYD786444 VHZ786444 VRV786444 WBR786444 WLN786444 WVJ786444 B851980 IX851980 ST851980 ACP851980 AML851980 AWH851980 BGD851980 BPZ851980 BZV851980 CJR851980 CTN851980 DDJ851980 DNF851980 DXB851980 EGX851980 EQT851980 FAP851980 FKL851980 FUH851980 GED851980 GNZ851980 GXV851980 HHR851980 HRN851980 IBJ851980 ILF851980 IVB851980 JEX851980 JOT851980 JYP851980 KIL851980 KSH851980 LCD851980 LLZ851980 LVV851980 MFR851980 MPN851980 MZJ851980 NJF851980 NTB851980 OCX851980 OMT851980 OWP851980 PGL851980 PQH851980 QAD851980 QJZ851980 QTV851980 RDR851980 RNN851980 RXJ851980 SHF851980 SRB851980 TAX851980 TKT851980 TUP851980 UEL851980 UOH851980 UYD851980 VHZ851980 VRV851980 WBR851980 WLN851980 WVJ851980 B917516 IX917516 ST917516 ACP917516 AML917516 AWH917516 BGD917516 BPZ917516 BZV917516 CJR917516 CTN917516 DDJ917516 DNF917516 DXB917516 EGX917516 EQT917516 FAP917516 FKL917516 FUH917516 GED917516 GNZ917516 GXV917516 HHR917516 HRN917516 IBJ917516 ILF917516 IVB917516 JEX917516 JOT917516 JYP917516 KIL917516 KSH917516 LCD917516 LLZ917516 LVV917516 MFR917516 MPN917516 MZJ917516 NJF917516 NTB917516 OCX917516 OMT917516 OWP917516 PGL917516 PQH917516 QAD917516 QJZ917516 QTV917516 RDR917516 RNN917516 RXJ917516 SHF917516 SRB917516 TAX917516 TKT917516 TUP917516 UEL917516 UOH917516 UYD917516 VHZ917516 VRV917516 WBR917516 WLN917516 WVJ917516 B983052 IX983052 ST983052 ACP983052 AML983052 AWH983052 BGD983052 BPZ983052 BZV983052 CJR983052 CTN983052 DDJ983052 DNF983052 DXB983052 EGX983052 EQT983052 FAP983052 FKL983052 FUH983052 GED983052 GNZ983052 GXV983052 HHR983052 HRN983052 IBJ983052 ILF983052 IVB983052 JEX983052 JOT983052 JYP983052 KIL983052 KSH983052 LCD983052 LLZ983052 LVV983052 MFR983052 MPN983052 MZJ983052 NJF983052 NTB983052 OCX983052 OMT983052 OWP983052 PGL983052 PQH983052 QAD983052 QJZ983052 QTV983052 RDR983052 RNN983052 RXJ983052 SHF983052 SRB983052 TAX983052 TKT983052 TUP983052 UEL983052 UOH983052 UYD983052 VHZ983052 VRV983052 WBR983052 WLN983052 WVJ983052">
      <formula1>$O$6:$O$20</formula1>
    </dataValidation>
    <dataValidation type="list" allowBlank="1" showInputMessage="1" showErrorMessage="1" sqref="B11 IX11 ST11 ACP11 AML11 AWH11 BGD11 BPZ11 BZV11 CJR11 CTN11 DDJ11 DNF11 DXB11 EGX11 EQT11 FAP11 FKL11 FUH11 GED11 GNZ11 GXV11 HHR11 HRN11 IBJ11 ILF11 IVB11 JEX11 JOT11 JYP11 KIL11 KSH11 LCD11 LLZ11 LVV11 MFR11 MPN11 MZJ11 NJF11 NTB11 OCX11 OMT11 OWP11 PGL11 PQH11 QAD11 QJZ11 QTV11 RDR11 RNN11 RXJ11 SHF11 SRB11 TAX11 TKT11 TUP11 UEL11 UOH11 UYD11 VHZ11 VRV11 WBR11 WLN11 WVJ11 B65547 IX65547 ST65547 ACP65547 AML65547 AWH65547 BGD65547 BPZ65547 BZV65547 CJR65547 CTN65547 DDJ65547 DNF65547 DXB65547 EGX65547 EQT65547 FAP65547 FKL65547 FUH65547 GED65547 GNZ65547 GXV65547 HHR65547 HRN65547 IBJ65547 ILF65547 IVB65547 JEX65547 JOT65547 JYP65547 KIL65547 KSH65547 LCD65547 LLZ65547 LVV65547 MFR65547 MPN65547 MZJ65547 NJF65547 NTB65547 OCX65547 OMT65547 OWP65547 PGL65547 PQH65547 QAD65547 QJZ65547 QTV65547 RDR65547 RNN65547 RXJ65547 SHF65547 SRB65547 TAX65547 TKT65547 TUP65547 UEL65547 UOH65547 UYD65547 VHZ65547 VRV65547 WBR65547 WLN65547 WVJ65547 B131083 IX131083 ST131083 ACP131083 AML131083 AWH131083 BGD131083 BPZ131083 BZV131083 CJR131083 CTN131083 DDJ131083 DNF131083 DXB131083 EGX131083 EQT131083 FAP131083 FKL131083 FUH131083 GED131083 GNZ131083 GXV131083 HHR131083 HRN131083 IBJ131083 ILF131083 IVB131083 JEX131083 JOT131083 JYP131083 KIL131083 KSH131083 LCD131083 LLZ131083 LVV131083 MFR131083 MPN131083 MZJ131083 NJF131083 NTB131083 OCX131083 OMT131083 OWP131083 PGL131083 PQH131083 QAD131083 QJZ131083 QTV131083 RDR131083 RNN131083 RXJ131083 SHF131083 SRB131083 TAX131083 TKT131083 TUP131083 UEL131083 UOH131083 UYD131083 VHZ131083 VRV131083 WBR131083 WLN131083 WVJ131083 B196619 IX196619 ST196619 ACP196619 AML196619 AWH196619 BGD196619 BPZ196619 BZV196619 CJR196619 CTN196619 DDJ196619 DNF196619 DXB196619 EGX196619 EQT196619 FAP196619 FKL196619 FUH196619 GED196619 GNZ196619 GXV196619 HHR196619 HRN196619 IBJ196619 ILF196619 IVB196619 JEX196619 JOT196619 JYP196619 KIL196619 KSH196619 LCD196619 LLZ196619 LVV196619 MFR196619 MPN196619 MZJ196619 NJF196619 NTB196619 OCX196619 OMT196619 OWP196619 PGL196619 PQH196619 QAD196619 QJZ196619 QTV196619 RDR196619 RNN196619 RXJ196619 SHF196619 SRB196619 TAX196619 TKT196619 TUP196619 UEL196619 UOH196619 UYD196619 VHZ196619 VRV196619 WBR196619 WLN196619 WVJ196619 B262155 IX262155 ST262155 ACP262155 AML262155 AWH262155 BGD262155 BPZ262155 BZV262155 CJR262155 CTN262155 DDJ262155 DNF262155 DXB262155 EGX262155 EQT262155 FAP262155 FKL262155 FUH262155 GED262155 GNZ262155 GXV262155 HHR262155 HRN262155 IBJ262155 ILF262155 IVB262155 JEX262155 JOT262155 JYP262155 KIL262155 KSH262155 LCD262155 LLZ262155 LVV262155 MFR262155 MPN262155 MZJ262155 NJF262155 NTB262155 OCX262155 OMT262155 OWP262155 PGL262155 PQH262155 QAD262155 QJZ262155 QTV262155 RDR262155 RNN262155 RXJ262155 SHF262155 SRB262155 TAX262155 TKT262155 TUP262155 UEL262155 UOH262155 UYD262155 VHZ262155 VRV262155 WBR262155 WLN262155 WVJ262155 B327691 IX327691 ST327691 ACP327691 AML327691 AWH327691 BGD327691 BPZ327691 BZV327691 CJR327691 CTN327691 DDJ327691 DNF327691 DXB327691 EGX327691 EQT327691 FAP327691 FKL327691 FUH327691 GED327691 GNZ327691 GXV327691 HHR327691 HRN327691 IBJ327691 ILF327691 IVB327691 JEX327691 JOT327691 JYP327691 KIL327691 KSH327691 LCD327691 LLZ327691 LVV327691 MFR327691 MPN327691 MZJ327691 NJF327691 NTB327691 OCX327691 OMT327691 OWP327691 PGL327691 PQH327691 QAD327691 QJZ327691 QTV327691 RDR327691 RNN327691 RXJ327691 SHF327691 SRB327691 TAX327691 TKT327691 TUP327691 UEL327691 UOH327691 UYD327691 VHZ327691 VRV327691 WBR327691 WLN327691 WVJ327691 B393227 IX393227 ST393227 ACP393227 AML393227 AWH393227 BGD393227 BPZ393227 BZV393227 CJR393227 CTN393227 DDJ393227 DNF393227 DXB393227 EGX393227 EQT393227 FAP393227 FKL393227 FUH393227 GED393227 GNZ393227 GXV393227 HHR393227 HRN393227 IBJ393227 ILF393227 IVB393227 JEX393227 JOT393227 JYP393227 KIL393227 KSH393227 LCD393227 LLZ393227 LVV393227 MFR393227 MPN393227 MZJ393227 NJF393227 NTB393227 OCX393227 OMT393227 OWP393227 PGL393227 PQH393227 QAD393227 QJZ393227 QTV393227 RDR393227 RNN393227 RXJ393227 SHF393227 SRB393227 TAX393227 TKT393227 TUP393227 UEL393227 UOH393227 UYD393227 VHZ393227 VRV393227 WBR393227 WLN393227 WVJ393227 B458763 IX458763 ST458763 ACP458763 AML458763 AWH458763 BGD458763 BPZ458763 BZV458763 CJR458763 CTN458763 DDJ458763 DNF458763 DXB458763 EGX458763 EQT458763 FAP458763 FKL458763 FUH458763 GED458763 GNZ458763 GXV458763 HHR458763 HRN458763 IBJ458763 ILF458763 IVB458763 JEX458763 JOT458763 JYP458763 KIL458763 KSH458763 LCD458763 LLZ458763 LVV458763 MFR458763 MPN458763 MZJ458763 NJF458763 NTB458763 OCX458763 OMT458763 OWP458763 PGL458763 PQH458763 QAD458763 QJZ458763 QTV458763 RDR458763 RNN458763 RXJ458763 SHF458763 SRB458763 TAX458763 TKT458763 TUP458763 UEL458763 UOH458763 UYD458763 VHZ458763 VRV458763 WBR458763 WLN458763 WVJ458763 B524299 IX524299 ST524299 ACP524299 AML524299 AWH524299 BGD524299 BPZ524299 BZV524299 CJR524299 CTN524299 DDJ524299 DNF524299 DXB524299 EGX524299 EQT524299 FAP524299 FKL524299 FUH524299 GED524299 GNZ524299 GXV524299 HHR524299 HRN524299 IBJ524299 ILF524299 IVB524299 JEX524299 JOT524299 JYP524299 KIL524299 KSH524299 LCD524299 LLZ524299 LVV524299 MFR524299 MPN524299 MZJ524299 NJF524299 NTB524299 OCX524299 OMT524299 OWP524299 PGL524299 PQH524299 QAD524299 QJZ524299 QTV524299 RDR524299 RNN524299 RXJ524299 SHF524299 SRB524299 TAX524299 TKT524299 TUP524299 UEL524299 UOH524299 UYD524299 VHZ524299 VRV524299 WBR524299 WLN524299 WVJ524299 B589835 IX589835 ST589835 ACP589835 AML589835 AWH589835 BGD589835 BPZ589835 BZV589835 CJR589835 CTN589835 DDJ589835 DNF589835 DXB589835 EGX589835 EQT589835 FAP589835 FKL589835 FUH589835 GED589835 GNZ589835 GXV589835 HHR589835 HRN589835 IBJ589835 ILF589835 IVB589835 JEX589835 JOT589835 JYP589835 KIL589835 KSH589835 LCD589835 LLZ589835 LVV589835 MFR589835 MPN589835 MZJ589835 NJF589835 NTB589835 OCX589835 OMT589835 OWP589835 PGL589835 PQH589835 QAD589835 QJZ589835 QTV589835 RDR589835 RNN589835 RXJ589835 SHF589835 SRB589835 TAX589835 TKT589835 TUP589835 UEL589835 UOH589835 UYD589835 VHZ589835 VRV589835 WBR589835 WLN589835 WVJ589835 B655371 IX655371 ST655371 ACP655371 AML655371 AWH655371 BGD655371 BPZ655371 BZV655371 CJR655371 CTN655371 DDJ655371 DNF655371 DXB655371 EGX655371 EQT655371 FAP655371 FKL655371 FUH655371 GED655371 GNZ655371 GXV655371 HHR655371 HRN655371 IBJ655371 ILF655371 IVB655371 JEX655371 JOT655371 JYP655371 KIL655371 KSH655371 LCD655371 LLZ655371 LVV655371 MFR655371 MPN655371 MZJ655371 NJF655371 NTB655371 OCX655371 OMT655371 OWP655371 PGL655371 PQH655371 QAD655371 QJZ655371 QTV655371 RDR655371 RNN655371 RXJ655371 SHF655371 SRB655371 TAX655371 TKT655371 TUP655371 UEL655371 UOH655371 UYD655371 VHZ655371 VRV655371 WBR655371 WLN655371 WVJ655371 B720907 IX720907 ST720907 ACP720907 AML720907 AWH720907 BGD720907 BPZ720907 BZV720907 CJR720907 CTN720907 DDJ720907 DNF720907 DXB720907 EGX720907 EQT720907 FAP720907 FKL720907 FUH720907 GED720907 GNZ720907 GXV720907 HHR720907 HRN720907 IBJ720907 ILF720907 IVB720907 JEX720907 JOT720907 JYP720907 KIL720907 KSH720907 LCD720907 LLZ720907 LVV720907 MFR720907 MPN720907 MZJ720907 NJF720907 NTB720907 OCX720907 OMT720907 OWP720907 PGL720907 PQH720907 QAD720907 QJZ720907 QTV720907 RDR720907 RNN720907 RXJ720907 SHF720907 SRB720907 TAX720907 TKT720907 TUP720907 UEL720907 UOH720907 UYD720907 VHZ720907 VRV720907 WBR720907 WLN720907 WVJ720907 B786443 IX786443 ST786443 ACP786443 AML786443 AWH786443 BGD786443 BPZ786443 BZV786443 CJR786443 CTN786443 DDJ786443 DNF786443 DXB786443 EGX786443 EQT786443 FAP786443 FKL786443 FUH786443 GED786443 GNZ786443 GXV786443 HHR786443 HRN786443 IBJ786443 ILF786443 IVB786443 JEX786443 JOT786443 JYP786443 KIL786443 KSH786443 LCD786443 LLZ786443 LVV786443 MFR786443 MPN786443 MZJ786443 NJF786443 NTB786443 OCX786443 OMT786443 OWP786443 PGL786443 PQH786443 QAD786443 QJZ786443 QTV786443 RDR786443 RNN786443 RXJ786443 SHF786443 SRB786443 TAX786443 TKT786443 TUP786443 UEL786443 UOH786443 UYD786443 VHZ786443 VRV786443 WBR786443 WLN786443 WVJ786443 B851979 IX851979 ST851979 ACP851979 AML851979 AWH851979 BGD851979 BPZ851979 BZV851979 CJR851979 CTN851979 DDJ851979 DNF851979 DXB851979 EGX851979 EQT851979 FAP851979 FKL851979 FUH851979 GED851979 GNZ851979 GXV851979 HHR851979 HRN851979 IBJ851979 ILF851979 IVB851979 JEX851979 JOT851979 JYP851979 KIL851979 KSH851979 LCD851979 LLZ851979 LVV851979 MFR851979 MPN851979 MZJ851979 NJF851979 NTB851979 OCX851979 OMT851979 OWP851979 PGL851979 PQH851979 QAD851979 QJZ851979 QTV851979 RDR851979 RNN851979 RXJ851979 SHF851979 SRB851979 TAX851979 TKT851979 TUP851979 UEL851979 UOH851979 UYD851979 VHZ851979 VRV851979 WBR851979 WLN851979 WVJ851979 B917515 IX917515 ST917515 ACP917515 AML917515 AWH917515 BGD917515 BPZ917515 BZV917515 CJR917515 CTN917515 DDJ917515 DNF917515 DXB917515 EGX917515 EQT917515 FAP917515 FKL917515 FUH917515 GED917515 GNZ917515 GXV917515 HHR917515 HRN917515 IBJ917515 ILF917515 IVB917515 JEX917515 JOT917515 JYP917515 KIL917515 KSH917515 LCD917515 LLZ917515 LVV917515 MFR917515 MPN917515 MZJ917515 NJF917515 NTB917515 OCX917515 OMT917515 OWP917515 PGL917515 PQH917515 QAD917515 QJZ917515 QTV917515 RDR917515 RNN917515 RXJ917515 SHF917515 SRB917515 TAX917515 TKT917515 TUP917515 UEL917515 UOH917515 UYD917515 VHZ917515 VRV917515 WBR917515 WLN917515 WVJ917515 B983051 IX983051 ST983051 ACP983051 AML983051 AWH983051 BGD983051 BPZ983051 BZV983051 CJR983051 CTN983051 DDJ983051 DNF983051 DXB983051 EGX983051 EQT983051 FAP983051 FKL983051 FUH983051 GED983051 GNZ983051 GXV983051 HHR983051 HRN983051 IBJ983051 ILF983051 IVB983051 JEX983051 JOT983051 JYP983051 KIL983051 KSH983051 LCD983051 LLZ983051 LVV983051 MFR983051 MPN983051 MZJ983051 NJF983051 NTB983051 OCX983051 OMT983051 OWP983051 PGL983051 PQH983051 QAD983051 QJZ983051 QTV983051 RDR983051 RNN983051 RXJ983051 SHF983051 SRB983051 TAX983051 TKT983051 TUP983051 UEL983051 UOH983051 UYD983051 VHZ983051 VRV983051 WBR983051 WLN983051 WVJ983051">
      <formula1>$E$39:$E$46</formula1>
    </dataValidation>
    <dataValidation type="list" allowBlank="1" showInputMessage="1" showErrorMessage="1" sqref="B10 IX10 ST10 ACP10 AML10 AWH10 BGD10 BPZ10 BZV10 CJR10 CTN10 DDJ10 DNF10 DXB10 EGX10 EQT10 FAP10 FKL10 FUH10 GED10 GNZ10 GXV10 HHR10 HRN10 IBJ10 ILF10 IVB10 JEX10 JOT10 JYP10 KIL10 KSH10 LCD10 LLZ10 LVV10 MFR10 MPN10 MZJ10 NJF10 NTB10 OCX10 OMT10 OWP10 PGL10 PQH10 QAD10 QJZ10 QTV10 RDR10 RNN10 RXJ10 SHF10 SRB10 TAX10 TKT10 TUP10 UEL10 UOH10 UYD10 VHZ10 VRV10 WBR10 WLN10 WVJ10 B65546 IX65546 ST65546 ACP65546 AML65546 AWH65546 BGD65546 BPZ65546 BZV65546 CJR65546 CTN65546 DDJ65546 DNF65546 DXB65546 EGX65546 EQT65546 FAP65546 FKL65546 FUH65546 GED65546 GNZ65546 GXV65546 HHR65546 HRN65546 IBJ65546 ILF65546 IVB65546 JEX65546 JOT65546 JYP65546 KIL65546 KSH65546 LCD65546 LLZ65546 LVV65546 MFR65546 MPN65546 MZJ65546 NJF65546 NTB65546 OCX65546 OMT65546 OWP65546 PGL65546 PQH65546 QAD65546 QJZ65546 QTV65546 RDR65546 RNN65546 RXJ65546 SHF65546 SRB65546 TAX65546 TKT65546 TUP65546 UEL65546 UOH65546 UYD65546 VHZ65546 VRV65546 WBR65546 WLN65546 WVJ65546 B131082 IX131082 ST131082 ACP131082 AML131082 AWH131082 BGD131082 BPZ131082 BZV131082 CJR131082 CTN131082 DDJ131082 DNF131082 DXB131082 EGX131082 EQT131082 FAP131082 FKL131082 FUH131082 GED131082 GNZ131082 GXV131082 HHR131082 HRN131082 IBJ131082 ILF131082 IVB131082 JEX131082 JOT131082 JYP131082 KIL131082 KSH131082 LCD131082 LLZ131082 LVV131082 MFR131082 MPN131082 MZJ131082 NJF131082 NTB131082 OCX131082 OMT131082 OWP131082 PGL131082 PQH131082 QAD131082 QJZ131082 QTV131082 RDR131082 RNN131082 RXJ131082 SHF131082 SRB131082 TAX131082 TKT131082 TUP131082 UEL131082 UOH131082 UYD131082 VHZ131082 VRV131082 WBR131082 WLN131082 WVJ131082 B196618 IX196618 ST196618 ACP196618 AML196618 AWH196618 BGD196618 BPZ196618 BZV196618 CJR196618 CTN196618 DDJ196618 DNF196618 DXB196618 EGX196618 EQT196618 FAP196618 FKL196618 FUH196618 GED196618 GNZ196618 GXV196618 HHR196618 HRN196618 IBJ196618 ILF196618 IVB196618 JEX196618 JOT196618 JYP196618 KIL196618 KSH196618 LCD196618 LLZ196618 LVV196618 MFR196618 MPN196618 MZJ196618 NJF196618 NTB196618 OCX196618 OMT196618 OWP196618 PGL196618 PQH196618 QAD196618 QJZ196618 QTV196618 RDR196618 RNN196618 RXJ196618 SHF196618 SRB196618 TAX196618 TKT196618 TUP196618 UEL196618 UOH196618 UYD196618 VHZ196618 VRV196618 WBR196618 WLN196618 WVJ196618 B262154 IX262154 ST262154 ACP262154 AML262154 AWH262154 BGD262154 BPZ262154 BZV262154 CJR262154 CTN262154 DDJ262154 DNF262154 DXB262154 EGX262154 EQT262154 FAP262154 FKL262154 FUH262154 GED262154 GNZ262154 GXV262154 HHR262154 HRN262154 IBJ262154 ILF262154 IVB262154 JEX262154 JOT262154 JYP262154 KIL262154 KSH262154 LCD262154 LLZ262154 LVV262154 MFR262154 MPN262154 MZJ262154 NJF262154 NTB262154 OCX262154 OMT262154 OWP262154 PGL262154 PQH262154 QAD262154 QJZ262154 QTV262154 RDR262154 RNN262154 RXJ262154 SHF262154 SRB262154 TAX262154 TKT262154 TUP262154 UEL262154 UOH262154 UYD262154 VHZ262154 VRV262154 WBR262154 WLN262154 WVJ262154 B327690 IX327690 ST327690 ACP327690 AML327690 AWH327690 BGD327690 BPZ327690 BZV327690 CJR327690 CTN327690 DDJ327690 DNF327690 DXB327690 EGX327690 EQT327690 FAP327690 FKL327690 FUH327690 GED327690 GNZ327690 GXV327690 HHR327690 HRN327690 IBJ327690 ILF327690 IVB327690 JEX327690 JOT327690 JYP327690 KIL327690 KSH327690 LCD327690 LLZ327690 LVV327690 MFR327690 MPN327690 MZJ327690 NJF327690 NTB327690 OCX327690 OMT327690 OWP327690 PGL327690 PQH327690 QAD327690 QJZ327690 QTV327690 RDR327690 RNN327690 RXJ327690 SHF327690 SRB327690 TAX327690 TKT327690 TUP327690 UEL327690 UOH327690 UYD327690 VHZ327690 VRV327690 WBR327690 WLN327690 WVJ327690 B393226 IX393226 ST393226 ACP393226 AML393226 AWH393226 BGD393226 BPZ393226 BZV393226 CJR393226 CTN393226 DDJ393226 DNF393226 DXB393226 EGX393226 EQT393226 FAP393226 FKL393226 FUH393226 GED393226 GNZ393226 GXV393226 HHR393226 HRN393226 IBJ393226 ILF393226 IVB393226 JEX393226 JOT393226 JYP393226 KIL393226 KSH393226 LCD393226 LLZ393226 LVV393226 MFR393226 MPN393226 MZJ393226 NJF393226 NTB393226 OCX393226 OMT393226 OWP393226 PGL393226 PQH393226 QAD393226 QJZ393226 QTV393226 RDR393226 RNN393226 RXJ393226 SHF393226 SRB393226 TAX393226 TKT393226 TUP393226 UEL393226 UOH393226 UYD393226 VHZ393226 VRV393226 WBR393226 WLN393226 WVJ393226 B458762 IX458762 ST458762 ACP458762 AML458762 AWH458762 BGD458762 BPZ458762 BZV458762 CJR458762 CTN458762 DDJ458762 DNF458762 DXB458762 EGX458762 EQT458762 FAP458762 FKL458762 FUH458762 GED458762 GNZ458762 GXV458762 HHR458762 HRN458762 IBJ458762 ILF458762 IVB458762 JEX458762 JOT458762 JYP458762 KIL458762 KSH458762 LCD458762 LLZ458762 LVV458762 MFR458762 MPN458762 MZJ458762 NJF458762 NTB458762 OCX458762 OMT458762 OWP458762 PGL458762 PQH458762 QAD458762 QJZ458762 QTV458762 RDR458762 RNN458762 RXJ458762 SHF458762 SRB458762 TAX458762 TKT458762 TUP458762 UEL458762 UOH458762 UYD458762 VHZ458762 VRV458762 WBR458762 WLN458762 WVJ458762 B524298 IX524298 ST524298 ACP524298 AML524298 AWH524298 BGD524298 BPZ524298 BZV524298 CJR524298 CTN524298 DDJ524298 DNF524298 DXB524298 EGX524298 EQT524298 FAP524298 FKL524298 FUH524298 GED524298 GNZ524298 GXV524298 HHR524298 HRN524298 IBJ524298 ILF524298 IVB524298 JEX524298 JOT524298 JYP524298 KIL524298 KSH524298 LCD524298 LLZ524298 LVV524298 MFR524298 MPN524298 MZJ524298 NJF524298 NTB524298 OCX524298 OMT524298 OWP524298 PGL524298 PQH524298 QAD524298 QJZ524298 QTV524298 RDR524298 RNN524298 RXJ524298 SHF524298 SRB524298 TAX524298 TKT524298 TUP524298 UEL524298 UOH524298 UYD524298 VHZ524298 VRV524298 WBR524298 WLN524298 WVJ524298 B589834 IX589834 ST589834 ACP589834 AML589834 AWH589834 BGD589834 BPZ589834 BZV589834 CJR589834 CTN589834 DDJ589834 DNF589834 DXB589834 EGX589834 EQT589834 FAP589834 FKL589834 FUH589834 GED589834 GNZ589834 GXV589834 HHR589834 HRN589834 IBJ589834 ILF589834 IVB589834 JEX589834 JOT589834 JYP589834 KIL589834 KSH589834 LCD589834 LLZ589834 LVV589834 MFR589834 MPN589834 MZJ589834 NJF589834 NTB589834 OCX589834 OMT589834 OWP589834 PGL589834 PQH589834 QAD589834 QJZ589834 QTV589834 RDR589834 RNN589834 RXJ589834 SHF589834 SRB589834 TAX589834 TKT589834 TUP589834 UEL589834 UOH589834 UYD589834 VHZ589834 VRV589834 WBR589834 WLN589834 WVJ589834 B655370 IX655370 ST655370 ACP655370 AML655370 AWH655370 BGD655370 BPZ655370 BZV655370 CJR655370 CTN655370 DDJ655370 DNF655370 DXB655370 EGX655370 EQT655370 FAP655370 FKL655370 FUH655370 GED655370 GNZ655370 GXV655370 HHR655370 HRN655370 IBJ655370 ILF655370 IVB655370 JEX655370 JOT655370 JYP655370 KIL655370 KSH655370 LCD655370 LLZ655370 LVV655370 MFR655370 MPN655370 MZJ655370 NJF655370 NTB655370 OCX655370 OMT655370 OWP655370 PGL655370 PQH655370 QAD655370 QJZ655370 QTV655370 RDR655370 RNN655370 RXJ655370 SHF655370 SRB655370 TAX655370 TKT655370 TUP655370 UEL655370 UOH655370 UYD655370 VHZ655370 VRV655370 WBR655370 WLN655370 WVJ655370 B720906 IX720906 ST720906 ACP720906 AML720906 AWH720906 BGD720906 BPZ720906 BZV720906 CJR720906 CTN720906 DDJ720906 DNF720906 DXB720906 EGX720906 EQT720906 FAP720906 FKL720906 FUH720906 GED720906 GNZ720906 GXV720906 HHR720906 HRN720906 IBJ720906 ILF720906 IVB720906 JEX720906 JOT720906 JYP720906 KIL720906 KSH720906 LCD720906 LLZ720906 LVV720906 MFR720906 MPN720906 MZJ720906 NJF720906 NTB720906 OCX720906 OMT720906 OWP720906 PGL720906 PQH720906 QAD720906 QJZ720906 QTV720906 RDR720906 RNN720906 RXJ720906 SHF720906 SRB720906 TAX720906 TKT720906 TUP720906 UEL720906 UOH720906 UYD720906 VHZ720906 VRV720906 WBR720906 WLN720906 WVJ720906 B786442 IX786442 ST786442 ACP786442 AML786442 AWH786442 BGD786442 BPZ786442 BZV786442 CJR786442 CTN786442 DDJ786442 DNF786442 DXB786442 EGX786442 EQT786442 FAP786442 FKL786442 FUH786442 GED786442 GNZ786442 GXV786442 HHR786442 HRN786442 IBJ786442 ILF786442 IVB786442 JEX786442 JOT786442 JYP786442 KIL786442 KSH786442 LCD786442 LLZ786442 LVV786442 MFR786442 MPN786442 MZJ786442 NJF786442 NTB786442 OCX786442 OMT786442 OWP786442 PGL786442 PQH786442 QAD786442 QJZ786442 QTV786442 RDR786442 RNN786442 RXJ786442 SHF786442 SRB786442 TAX786442 TKT786442 TUP786442 UEL786442 UOH786442 UYD786442 VHZ786442 VRV786442 WBR786442 WLN786442 WVJ786442 B851978 IX851978 ST851978 ACP851978 AML851978 AWH851978 BGD851978 BPZ851978 BZV851978 CJR851978 CTN851978 DDJ851978 DNF851978 DXB851978 EGX851978 EQT851978 FAP851978 FKL851978 FUH851978 GED851978 GNZ851978 GXV851978 HHR851978 HRN851978 IBJ851978 ILF851978 IVB851978 JEX851978 JOT851978 JYP851978 KIL851978 KSH851978 LCD851978 LLZ851978 LVV851978 MFR851978 MPN851978 MZJ851978 NJF851978 NTB851978 OCX851978 OMT851978 OWP851978 PGL851978 PQH851978 QAD851978 QJZ851978 QTV851978 RDR851978 RNN851978 RXJ851978 SHF851978 SRB851978 TAX851978 TKT851978 TUP851978 UEL851978 UOH851978 UYD851978 VHZ851978 VRV851978 WBR851978 WLN851978 WVJ851978 B917514 IX917514 ST917514 ACP917514 AML917514 AWH917514 BGD917514 BPZ917514 BZV917514 CJR917514 CTN917514 DDJ917514 DNF917514 DXB917514 EGX917514 EQT917514 FAP917514 FKL917514 FUH917514 GED917514 GNZ917514 GXV917514 HHR917514 HRN917514 IBJ917514 ILF917514 IVB917514 JEX917514 JOT917514 JYP917514 KIL917514 KSH917514 LCD917514 LLZ917514 LVV917514 MFR917514 MPN917514 MZJ917514 NJF917514 NTB917514 OCX917514 OMT917514 OWP917514 PGL917514 PQH917514 QAD917514 QJZ917514 QTV917514 RDR917514 RNN917514 RXJ917514 SHF917514 SRB917514 TAX917514 TKT917514 TUP917514 UEL917514 UOH917514 UYD917514 VHZ917514 VRV917514 WBR917514 WLN917514 WVJ917514 B983050 IX983050 ST983050 ACP983050 AML983050 AWH983050 BGD983050 BPZ983050 BZV983050 CJR983050 CTN983050 DDJ983050 DNF983050 DXB983050 EGX983050 EQT983050 FAP983050 FKL983050 FUH983050 GED983050 GNZ983050 GXV983050 HHR983050 HRN983050 IBJ983050 ILF983050 IVB983050 JEX983050 JOT983050 JYP983050 KIL983050 KSH983050 LCD983050 LLZ983050 LVV983050 MFR983050 MPN983050 MZJ983050 NJF983050 NTB983050 OCX983050 OMT983050 OWP983050 PGL983050 PQH983050 QAD983050 QJZ983050 QTV983050 RDR983050 RNN983050 RXJ983050 SHF983050 SRB983050 TAX983050 TKT983050 TUP983050 UEL983050 UOH983050 UYD983050 VHZ983050 VRV983050 WBR983050 WLN983050 WVJ983050">
      <formula1>$E$30:$E$36</formula1>
    </dataValidation>
    <dataValidation type="whole" allowBlank="1" showInputMessage="1" showErrorMessage="1" errorTitle="National Lamp Wattage" error="Enter Wattage for One Fixture." sqref="B25 IX25 ST25 ACP25 AML25 AWH25 BGD25 BPZ25 BZV25 CJR25 CTN25 DDJ25 DNF25 DXB25 EGX25 EQT25 FAP25 FKL25 FUH25 GED25 GNZ25 GXV25 HHR25 HRN25 IBJ25 ILF25 IVB25 JEX25 JOT25 JYP25 KIL25 KSH25 LCD25 LLZ25 LVV25 MFR25 MPN25 MZJ25 NJF25 NTB25 OCX25 OMT25 OWP25 PGL25 PQH25 QAD25 QJZ25 QTV25 RDR25 RNN25 RXJ25 SHF25 SRB25 TAX25 TKT25 TUP25 UEL25 UOH25 UYD25 VHZ25 VRV25 WBR25 WLN25 WVJ25 B65561 IX65561 ST65561 ACP65561 AML65561 AWH65561 BGD65561 BPZ65561 BZV65561 CJR65561 CTN65561 DDJ65561 DNF65561 DXB65561 EGX65561 EQT65561 FAP65561 FKL65561 FUH65561 GED65561 GNZ65561 GXV65561 HHR65561 HRN65561 IBJ65561 ILF65561 IVB65561 JEX65561 JOT65561 JYP65561 KIL65561 KSH65561 LCD65561 LLZ65561 LVV65561 MFR65561 MPN65561 MZJ65561 NJF65561 NTB65561 OCX65561 OMT65561 OWP65561 PGL65561 PQH65561 QAD65561 QJZ65561 QTV65561 RDR65561 RNN65561 RXJ65561 SHF65561 SRB65561 TAX65561 TKT65561 TUP65561 UEL65561 UOH65561 UYD65561 VHZ65561 VRV65561 WBR65561 WLN65561 WVJ65561 B131097 IX131097 ST131097 ACP131097 AML131097 AWH131097 BGD131097 BPZ131097 BZV131097 CJR131097 CTN131097 DDJ131097 DNF131097 DXB131097 EGX131097 EQT131097 FAP131097 FKL131097 FUH131097 GED131097 GNZ131097 GXV131097 HHR131097 HRN131097 IBJ131097 ILF131097 IVB131097 JEX131097 JOT131097 JYP131097 KIL131097 KSH131097 LCD131097 LLZ131097 LVV131097 MFR131097 MPN131097 MZJ131097 NJF131097 NTB131097 OCX131097 OMT131097 OWP131097 PGL131097 PQH131097 QAD131097 QJZ131097 QTV131097 RDR131097 RNN131097 RXJ131097 SHF131097 SRB131097 TAX131097 TKT131097 TUP131097 UEL131097 UOH131097 UYD131097 VHZ131097 VRV131097 WBR131097 WLN131097 WVJ131097 B196633 IX196633 ST196633 ACP196633 AML196633 AWH196633 BGD196633 BPZ196633 BZV196633 CJR196633 CTN196633 DDJ196633 DNF196633 DXB196633 EGX196633 EQT196633 FAP196633 FKL196633 FUH196633 GED196633 GNZ196633 GXV196633 HHR196633 HRN196633 IBJ196633 ILF196633 IVB196633 JEX196633 JOT196633 JYP196633 KIL196633 KSH196633 LCD196633 LLZ196633 LVV196633 MFR196633 MPN196633 MZJ196633 NJF196633 NTB196633 OCX196633 OMT196633 OWP196633 PGL196633 PQH196633 QAD196633 QJZ196633 QTV196633 RDR196633 RNN196633 RXJ196633 SHF196633 SRB196633 TAX196633 TKT196633 TUP196633 UEL196633 UOH196633 UYD196633 VHZ196633 VRV196633 WBR196633 WLN196633 WVJ196633 B262169 IX262169 ST262169 ACP262169 AML262169 AWH262169 BGD262169 BPZ262169 BZV262169 CJR262169 CTN262169 DDJ262169 DNF262169 DXB262169 EGX262169 EQT262169 FAP262169 FKL262169 FUH262169 GED262169 GNZ262169 GXV262169 HHR262169 HRN262169 IBJ262169 ILF262169 IVB262169 JEX262169 JOT262169 JYP262169 KIL262169 KSH262169 LCD262169 LLZ262169 LVV262169 MFR262169 MPN262169 MZJ262169 NJF262169 NTB262169 OCX262169 OMT262169 OWP262169 PGL262169 PQH262169 QAD262169 QJZ262169 QTV262169 RDR262169 RNN262169 RXJ262169 SHF262169 SRB262169 TAX262169 TKT262169 TUP262169 UEL262169 UOH262169 UYD262169 VHZ262169 VRV262169 WBR262169 WLN262169 WVJ262169 B327705 IX327705 ST327705 ACP327705 AML327705 AWH327705 BGD327705 BPZ327705 BZV327705 CJR327705 CTN327705 DDJ327705 DNF327705 DXB327705 EGX327705 EQT327705 FAP327705 FKL327705 FUH327705 GED327705 GNZ327705 GXV327705 HHR327705 HRN327705 IBJ327705 ILF327705 IVB327705 JEX327705 JOT327705 JYP327705 KIL327705 KSH327705 LCD327705 LLZ327705 LVV327705 MFR327705 MPN327705 MZJ327705 NJF327705 NTB327705 OCX327705 OMT327705 OWP327705 PGL327705 PQH327705 QAD327705 QJZ327705 QTV327705 RDR327705 RNN327705 RXJ327705 SHF327705 SRB327705 TAX327705 TKT327705 TUP327705 UEL327705 UOH327705 UYD327705 VHZ327705 VRV327705 WBR327705 WLN327705 WVJ327705 B393241 IX393241 ST393241 ACP393241 AML393241 AWH393241 BGD393241 BPZ393241 BZV393241 CJR393241 CTN393241 DDJ393241 DNF393241 DXB393241 EGX393241 EQT393241 FAP393241 FKL393241 FUH393241 GED393241 GNZ393241 GXV393241 HHR393241 HRN393241 IBJ393241 ILF393241 IVB393241 JEX393241 JOT393241 JYP393241 KIL393241 KSH393241 LCD393241 LLZ393241 LVV393241 MFR393241 MPN393241 MZJ393241 NJF393241 NTB393241 OCX393241 OMT393241 OWP393241 PGL393241 PQH393241 QAD393241 QJZ393241 QTV393241 RDR393241 RNN393241 RXJ393241 SHF393241 SRB393241 TAX393241 TKT393241 TUP393241 UEL393241 UOH393241 UYD393241 VHZ393241 VRV393241 WBR393241 WLN393241 WVJ393241 B458777 IX458777 ST458777 ACP458777 AML458777 AWH458777 BGD458777 BPZ458777 BZV458777 CJR458777 CTN458777 DDJ458777 DNF458777 DXB458777 EGX458777 EQT458777 FAP458777 FKL458777 FUH458777 GED458777 GNZ458777 GXV458777 HHR458777 HRN458777 IBJ458777 ILF458777 IVB458777 JEX458777 JOT458777 JYP458777 KIL458777 KSH458777 LCD458777 LLZ458777 LVV458777 MFR458777 MPN458777 MZJ458777 NJF458777 NTB458777 OCX458777 OMT458777 OWP458777 PGL458777 PQH458777 QAD458777 QJZ458777 QTV458777 RDR458777 RNN458777 RXJ458777 SHF458777 SRB458777 TAX458777 TKT458777 TUP458777 UEL458777 UOH458777 UYD458777 VHZ458777 VRV458777 WBR458777 WLN458777 WVJ458777 B524313 IX524313 ST524313 ACP524313 AML524313 AWH524313 BGD524313 BPZ524313 BZV524313 CJR524313 CTN524313 DDJ524313 DNF524313 DXB524313 EGX524313 EQT524313 FAP524313 FKL524313 FUH524313 GED524313 GNZ524313 GXV524313 HHR524313 HRN524313 IBJ524313 ILF524313 IVB524313 JEX524313 JOT524313 JYP524313 KIL524313 KSH524313 LCD524313 LLZ524313 LVV524313 MFR524313 MPN524313 MZJ524313 NJF524313 NTB524313 OCX524313 OMT524313 OWP524313 PGL524313 PQH524313 QAD524313 QJZ524313 QTV524313 RDR524313 RNN524313 RXJ524313 SHF524313 SRB524313 TAX524313 TKT524313 TUP524313 UEL524313 UOH524313 UYD524313 VHZ524313 VRV524313 WBR524313 WLN524313 WVJ524313 B589849 IX589849 ST589849 ACP589849 AML589849 AWH589849 BGD589849 BPZ589849 BZV589849 CJR589849 CTN589849 DDJ589849 DNF589849 DXB589849 EGX589849 EQT589849 FAP589849 FKL589849 FUH589849 GED589849 GNZ589849 GXV589849 HHR589849 HRN589849 IBJ589849 ILF589849 IVB589849 JEX589849 JOT589849 JYP589849 KIL589849 KSH589849 LCD589849 LLZ589849 LVV589849 MFR589849 MPN589849 MZJ589849 NJF589849 NTB589849 OCX589849 OMT589849 OWP589849 PGL589849 PQH589849 QAD589849 QJZ589849 QTV589849 RDR589849 RNN589849 RXJ589849 SHF589849 SRB589849 TAX589849 TKT589849 TUP589849 UEL589849 UOH589849 UYD589849 VHZ589849 VRV589849 WBR589849 WLN589849 WVJ589849 B655385 IX655385 ST655385 ACP655385 AML655385 AWH655385 BGD655385 BPZ655385 BZV655385 CJR655385 CTN655385 DDJ655385 DNF655385 DXB655385 EGX655385 EQT655385 FAP655385 FKL655385 FUH655385 GED655385 GNZ655385 GXV655385 HHR655385 HRN655385 IBJ655385 ILF655385 IVB655385 JEX655385 JOT655385 JYP655385 KIL655385 KSH655385 LCD655385 LLZ655385 LVV655385 MFR655385 MPN655385 MZJ655385 NJF655385 NTB655385 OCX655385 OMT655385 OWP655385 PGL655385 PQH655385 QAD655385 QJZ655385 QTV655385 RDR655385 RNN655385 RXJ655385 SHF655385 SRB655385 TAX655385 TKT655385 TUP655385 UEL655385 UOH655385 UYD655385 VHZ655385 VRV655385 WBR655385 WLN655385 WVJ655385 B720921 IX720921 ST720921 ACP720921 AML720921 AWH720921 BGD720921 BPZ720921 BZV720921 CJR720921 CTN720921 DDJ720921 DNF720921 DXB720921 EGX720921 EQT720921 FAP720921 FKL720921 FUH720921 GED720921 GNZ720921 GXV720921 HHR720921 HRN720921 IBJ720921 ILF720921 IVB720921 JEX720921 JOT720921 JYP720921 KIL720921 KSH720921 LCD720921 LLZ720921 LVV720921 MFR720921 MPN720921 MZJ720921 NJF720921 NTB720921 OCX720921 OMT720921 OWP720921 PGL720921 PQH720921 QAD720921 QJZ720921 QTV720921 RDR720921 RNN720921 RXJ720921 SHF720921 SRB720921 TAX720921 TKT720921 TUP720921 UEL720921 UOH720921 UYD720921 VHZ720921 VRV720921 WBR720921 WLN720921 WVJ720921 B786457 IX786457 ST786457 ACP786457 AML786457 AWH786457 BGD786457 BPZ786457 BZV786457 CJR786457 CTN786457 DDJ786457 DNF786457 DXB786457 EGX786457 EQT786457 FAP786457 FKL786457 FUH786457 GED786457 GNZ786457 GXV786457 HHR786457 HRN786457 IBJ786457 ILF786457 IVB786457 JEX786457 JOT786457 JYP786457 KIL786457 KSH786457 LCD786457 LLZ786457 LVV786457 MFR786457 MPN786457 MZJ786457 NJF786457 NTB786457 OCX786457 OMT786457 OWP786457 PGL786457 PQH786457 QAD786457 QJZ786457 QTV786457 RDR786457 RNN786457 RXJ786457 SHF786457 SRB786457 TAX786457 TKT786457 TUP786457 UEL786457 UOH786457 UYD786457 VHZ786457 VRV786457 WBR786457 WLN786457 WVJ786457 B851993 IX851993 ST851993 ACP851993 AML851993 AWH851993 BGD851993 BPZ851993 BZV851993 CJR851993 CTN851993 DDJ851993 DNF851993 DXB851993 EGX851993 EQT851993 FAP851993 FKL851993 FUH851993 GED851993 GNZ851993 GXV851993 HHR851993 HRN851993 IBJ851993 ILF851993 IVB851993 JEX851993 JOT851993 JYP851993 KIL851993 KSH851993 LCD851993 LLZ851993 LVV851993 MFR851993 MPN851993 MZJ851993 NJF851993 NTB851993 OCX851993 OMT851993 OWP851993 PGL851993 PQH851993 QAD851993 QJZ851993 QTV851993 RDR851993 RNN851993 RXJ851993 SHF851993 SRB851993 TAX851993 TKT851993 TUP851993 UEL851993 UOH851993 UYD851993 VHZ851993 VRV851993 WBR851993 WLN851993 WVJ851993 B917529 IX917529 ST917529 ACP917529 AML917529 AWH917529 BGD917529 BPZ917529 BZV917529 CJR917529 CTN917529 DDJ917529 DNF917529 DXB917529 EGX917529 EQT917529 FAP917529 FKL917529 FUH917529 GED917529 GNZ917529 GXV917529 HHR917529 HRN917529 IBJ917529 ILF917529 IVB917529 JEX917529 JOT917529 JYP917529 KIL917529 KSH917529 LCD917529 LLZ917529 LVV917529 MFR917529 MPN917529 MZJ917529 NJF917529 NTB917529 OCX917529 OMT917529 OWP917529 PGL917529 PQH917529 QAD917529 QJZ917529 QTV917529 RDR917529 RNN917529 RXJ917529 SHF917529 SRB917529 TAX917529 TKT917529 TUP917529 UEL917529 UOH917529 UYD917529 VHZ917529 VRV917529 WBR917529 WLN917529 WVJ917529 B983065 IX983065 ST983065 ACP983065 AML983065 AWH983065 BGD983065 BPZ983065 BZV983065 CJR983065 CTN983065 DDJ983065 DNF983065 DXB983065 EGX983065 EQT983065 FAP983065 FKL983065 FUH983065 GED983065 GNZ983065 GXV983065 HHR983065 HRN983065 IBJ983065 ILF983065 IVB983065 JEX983065 JOT983065 JYP983065 KIL983065 KSH983065 LCD983065 LLZ983065 LVV983065 MFR983065 MPN983065 MZJ983065 NJF983065 NTB983065 OCX983065 OMT983065 OWP983065 PGL983065 PQH983065 QAD983065 QJZ983065 QTV983065 RDR983065 RNN983065 RXJ983065 SHF983065 SRB983065 TAX983065 TKT983065 TUP983065 UEL983065 UOH983065 UYD983065 VHZ983065 VRV983065 WBR983065 WLN983065 WVJ983065">
      <formula1>0</formula1>
      <formula2>500</formula2>
    </dataValidation>
    <dataValidation type="list" allowBlank="1" showInputMessage="1" showErrorMessage="1" errorTitle="Number of Lamps" error="Enter a number between 1 and 8." sqref="B26 IX26 ST26 ACP26 AML26 AWH26 BGD26 BPZ26 BZV26 CJR26 CTN26 DDJ26 DNF26 DXB26 EGX26 EQT26 FAP26 FKL26 FUH26 GED26 GNZ26 GXV26 HHR26 HRN26 IBJ26 ILF26 IVB26 JEX26 JOT26 JYP26 KIL26 KSH26 LCD26 LLZ26 LVV26 MFR26 MPN26 MZJ26 NJF26 NTB26 OCX26 OMT26 OWP26 PGL26 PQH26 QAD26 QJZ26 QTV26 RDR26 RNN26 RXJ26 SHF26 SRB26 TAX26 TKT26 TUP26 UEL26 UOH26 UYD26 VHZ26 VRV26 WBR26 WLN26 WVJ26 B65562 IX65562 ST65562 ACP65562 AML65562 AWH65562 BGD65562 BPZ65562 BZV65562 CJR65562 CTN65562 DDJ65562 DNF65562 DXB65562 EGX65562 EQT65562 FAP65562 FKL65562 FUH65562 GED65562 GNZ65562 GXV65562 HHR65562 HRN65562 IBJ65562 ILF65562 IVB65562 JEX65562 JOT65562 JYP65562 KIL65562 KSH65562 LCD65562 LLZ65562 LVV65562 MFR65562 MPN65562 MZJ65562 NJF65562 NTB65562 OCX65562 OMT65562 OWP65562 PGL65562 PQH65562 QAD65562 QJZ65562 QTV65562 RDR65562 RNN65562 RXJ65562 SHF65562 SRB65562 TAX65562 TKT65562 TUP65562 UEL65562 UOH65562 UYD65562 VHZ65562 VRV65562 WBR65562 WLN65562 WVJ65562 B131098 IX131098 ST131098 ACP131098 AML131098 AWH131098 BGD131098 BPZ131098 BZV131098 CJR131098 CTN131098 DDJ131098 DNF131098 DXB131098 EGX131098 EQT131098 FAP131098 FKL131098 FUH131098 GED131098 GNZ131098 GXV131098 HHR131098 HRN131098 IBJ131098 ILF131098 IVB131098 JEX131098 JOT131098 JYP131098 KIL131098 KSH131098 LCD131098 LLZ131098 LVV131098 MFR131098 MPN131098 MZJ131098 NJF131098 NTB131098 OCX131098 OMT131098 OWP131098 PGL131098 PQH131098 QAD131098 QJZ131098 QTV131098 RDR131098 RNN131098 RXJ131098 SHF131098 SRB131098 TAX131098 TKT131098 TUP131098 UEL131098 UOH131098 UYD131098 VHZ131098 VRV131098 WBR131098 WLN131098 WVJ131098 B196634 IX196634 ST196634 ACP196634 AML196634 AWH196634 BGD196634 BPZ196634 BZV196634 CJR196634 CTN196634 DDJ196634 DNF196634 DXB196634 EGX196634 EQT196634 FAP196634 FKL196634 FUH196634 GED196634 GNZ196634 GXV196634 HHR196634 HRN196634 IBJ196634 ILF196634 IVB196634 JEX196634 JOT196634 JYP196634 KIL196634 KSH196634 LCD196634 LLZ196634 LVV196634 MFR196634 MPN196634 MZJ196634 NJF196634 NTB196634 OCX196634 OMT196634 OWP196634 PGL196634 PQH196634 QAD196634 QJZ196634 QTV196634 RDR196634 RNN196634 RXJ196634 SHF196634 SRB196634 TAX196634 TKT196634 TUP196634 UEL196634 UOH196634 UYD196634 VHZ196634 VRV196634 WBR196634 WLN196634 WVJ196634 B262170 IX262170 ST262170 ACP262170 AML262170 AWH262170 BGD262170 BPZ262170 BZV262170 CJR262170 CTN262170 DDJ262170 DNF262170 DXB262170 EGX262170 EQT262170 FAP262170 FKL262170 FUH262170 GED262170 GNZ262170 GXV262170 HHR262170 HRN262170 IBJ262170 ILF262170 IVB262170 JEX262170 JOT262170 JYP262170 KIL262170 KSH262170 LCD262170 LLZ262170 LVV262170 MFR262170 MPN262170 MZJ262170 NJF262170 NTB262170 OCX262170 OMT262170 OWP262170 PGL262170 PQH262170 QAD262170 QJZ262170 QTV262170 RDR262170 RNN262170 RXJ262170 SHF262170 SRB262170 TAX262170 TKT262170 TUP262170 UEL262170 UOH262170 UYD262170 VHZ262170 VRV262170 WBR262170 WLN262170 WVJ262170 B327706 IX327706 ST327706 ACP327706 AML327706 AWH327706 BGD327706 BPZ327706 BZV327706 CJR327706 CTN327706 DDJ327706 DNF327706 DXB327706 EGX327706 EQT327706 FAP327706 FKL327706 FUH327706 GED327706 GNZ327706 GXV327706 HHR327706 HRN327706 IBJ327706 ILF327706 IVB327706 JEX327706 JOT327706 JYP327706 KIL327706 KSH327706 LCD327706 LLZ327706 LVV327706 MFR327706 MPN327706 MZJ327706 NJF327706 NTB327706 OCX327706 OMT327706 OWP327706 PGL327706 PQH327706 QAD327706 QJZ327706 QTV327706 RDR327706 RNN327706 RXJ327706 SHF327706 SRB327706 TAX327706 TKT327706 TUP327706 UEL327706 UOH327706 UYD327706 VHZ327706 VRV327706 WBR327706 WLN327706 WVJ327706 B393242 IX393242 ST393242 ACP393242 AML393242 AWH393242 BGD393242 BPZ393242 BZV393242 CJR393242 CTN393242 DDJ393242 DNF393242 DXB393242 EGX393242 EQT393242 FAP393242 FKL393242 FUH393242 GED393242 GNZ393242 GXV393242 HHR393242 HRN393242 IBJ393242 ILF393242 IVB393242 JEX393242 JOT393242 JYP393242 KIL393242 KSH393242 LCD393242 LLZ393242 LVV393242 MFR393242 MPN393242 MZJ393242 NJF393242 NTB393242 OCX393242 OMT393242 OWP393242 PGL393242 PQH393242 QAD393242 QJZ393242 QTV393242 RDR393242 RNN393242 RXJ393242 SHF393242 SRB393242 TAX393242 TKT393242 TUP393242 UEL393242 UOH393242 UYD393242 VHZ393242 VRV393242 WBR393242 WLN393242 WVJ393242 B458778 IX458778 ST458778 ACP458778 AML458778 AWH458778 BGD458778 BPZ458778 BZV458778 CJR458778 CTN458778 DDJ458778 DNF458778 DXB458778 EGX458778 EQT458778 FAP458778 FKL458778 FUH458778 GED458778 GNZ458778 GXV458778 HHR458778 HRN458778 IBJ458778 ILF458778 IVB458778 JEX458778 JOT458778 JYP458778 KIL458778 KSH458778 LCD458778 LLZ458778 LVV458778 MFR458778 MPN458778 MZJ458778 NJF458778 NTB458778 OCX458778 OMT458778 OWP458778 PGL458778 PQH458778 QAD458778 QJZ458778 QTV458778 RDR458778 RNN458778 RXJ458778 SHF458778 SRB458778 TAX458778 TKT458778 TUP458778 UEL458778 UOH458778 UYD458778 VHZ458778 VRV458778 WBR458778 WLN458778 WVJ458778 B524314 IX524314 ST524314 ACP524314 AML524314 AWH524314 BGD524314 BPZ524314 BZV524314 CJR524314 CTN524314 DDJ524314 DNF524314 DXB524314 EGX524314 EQT524314 FAP524314 FKL524314 FUH524314 GED524314 GNZ524314 GXV524314 HHR524314 HRN524314 IBJ524314 ILF524314 IVB524314 JEX524314 JOT524314 JYP524314 KIL524314 KSH524314 LCD524314 LLZ524314 LVV524314 MFR524314 MPN524314 MZJ524314 NJF524314 NTB524314 OCX524314 OMT524314 OWP524314 PGL524314 PQH524314 QAD524314 QJZ524314 QTV524314 RDR524314 RNN524314 RXJ524314 SHF524314 SRB524314 TAX524314 TKT524314 TUP524314 UEL524314 UOH524314 UYD524314 VHZ524314 VRV524314 WBR524314 WLN524314 WVJ524314 B589850 IX589850 ST589850 ACP589850 AML589850 AWH589850 BGD589850 BPZ589850 BZV589850 CJR589850 CTN589850 DDJ589850 DNF589850 DXB589850 EGX589850 EQT589850 FAP589850 FKL589850 FUH589850 GED589850 GNZ589850 GXV589850 HHR589850 HRN589850 IBJ589850 ILF589850 IVB589850 JEX589850 JOT589850 JYP589850 KIL589850 KSH589850 LCD589850 LLZ589850 LVV589850 MFR589850 MPN589850 MZJ589850 NJF589850 NTB589850 OCX589850 OMT589850 OWP589850 PGL589850 PQH589850 QAD589850 QJZ589850 QTV589850 RDR589850 RNN589850 RXJ589850 SHF589850 SRB589850 TAX589850 TKT589850 TUP589850 UEL589850 UOH589850 UYD589850 VHZ589850 VRV589850 WBR589850 WLN589850 WVJ589850 B655386 IX655386 ST655386 ACP655386 AML655386 AWH655386 BGD655386 BPZ655386 BZV655386 CJR655386 CTN655386 DDJ655386 DNF655386 DXB655386 EGX655386 EQT655386 FAP655386 FKL655386 FUH655386 GED655386 GNZ655386 GXV655386 HHR655386 HRN655386 IBJ655386 ILF655386 IVB655386 JEX655386 JOT655386 JYP655386 KIL655386 KSH655386 LCD655386 LLZ655386 LVV655386 MFR655386 MPN655386 MZJ655386 NJF655386 NTB655386 OCX655386 OMT655386 OWP655386 PGL655386 PQH655386 QAD655386 QJZ655386 QTV655386 RDR655386 RNN655386 RXJ655386 SHF655386 SRB655386 TAX655386 TKT655386 TUP655386 UEL655386 UOH655386 UYD655386 VHZ655386 VRV655386 WBR655386 WLN655386 WVJ655386 B720922 IX720922 ST720922 ACP720922 AML720922 AWH720922 BGD720922 BPZ720922 BZV720922 CJR720922 CTN720922 DDJ720922 DNF720922 DXB720922 EGX720922 EQT720922 FAP720922 FKL720922 FUH720922 GED720922 GNZ720922 GXV720922 HHR720922 HRN720922 IBJ720922 ILF720922 IVB720922 JEX720922 JOT720922 JYP720922 KIL720922 KSH720922 LCD720922 LLZ720922 LVV720922 MFR720922 MPN720922 MZJ720922 NJF720922 NTB720922 OCX720922 OMT720922 OWP720922 PGL720922 PQH720922 QAD720922 QJZ720922 QTV720922 RDR720922 RNN720922 RXJ720922 SHF720922 SRB720922 TAX720922 TKT720922 TUP720922 UEL720922 UOH720922 UYD720922 VHZ720922 VRV720922 WBR720922 WLN720922 WVJ720922 B786458 IX786458 ST786458 ACP786458 AML786458 AWH786458 BGD786458 BPZ786458 BZV786458 CJR786458 CTN786458 DDJ786458 DNF786458 DXB786458 EGX786458 EQT786458 FAP786458 FKL786458 FUH786458 GED786458 GNZ786458 GXV786458 HHR786458 HRN786458 IBJ786458 ILF786458 IVB786458 JEX786458 JOT786458 JYP786458 KIL786458 KSH786458 LCD786458 LLZ786458 LVV786458 MFR786458 MPN786458 MZJ786458 NJF786458 NTB786458 OCX786458 OMT786458 OWP786458 PGL786458 PQH786458 QAD786458 QJZ786458 QTV786458 RDR786458 RNN786458 RXJ786458 SHF786458 SRB786458 TAX786458 TKT786458 TUP786458 UEL786458 UOH786458 UYD786458 VHZ786458 VRV786458 WBR786458 WLN786458 WVJ786458 B851994 IX851994 ST851994 ACP851994 AML851994 AWH851994 BGD851994 BPZ851994 BZV851994 CJR851994 CTN851994 DDJ851994 DNF851994 DXB851994 EGX851994 EQT851994 FAP851994 FKL851994 FUH851994 GED851994 GNZ851994 GXV851994 HHR851994 HRN851994 IBJ851994 ILF851994 IVB851994 JEX851994 JOT851994 JYP851994 KIL851994 KSH851994 LCD851994 LLZ851994 LVV851994 MFR851994 MPN851994 MZJ851994 NJF851994 NTB851994 OCX851994 OMT851994 OWP851994 PGL851994 PQH851994 QAD851994 QJZ851994 QTV851994 RDR851994 RNN851994 RXJ851994 SHF851994 SRB851994 TAX851994 TKT851994 TUP851994 UEL851994 UOH851994 UYD851994 VHZ851994 VRV851994 WBR851994 WLN851994 WVJ851994 B917530 IX917530 ST917530 ACP917530 AML917530 AWH917530 BGD917530 BPZ917530 BZV917530 CJR917530 CTN917530 DDJ917530 DNF917530 DXB917530 EGX917530 EQT917530 FAP917530 FKL917530 FUH917530 GED917530 GNZ917530 GXV917530 HHR917530 HRN917530 IBJ917530 ILF917530 IVB917530 JEX917530 JOT917530 JYP917530 KIL917530 KSH917530 LCD917530 LLZ917530 LVV917530 MFR917530 MPN917530 MZJ917530 NJF917530 NTB917530 OCX917530 OMT917530 OWP917530 PGL917530 PQH917530 QAD917530 QJZ917530 QTV917530 RDR917530 RNN917530 RXJ917530 SHF917530 SRB917530 TAX917530 TKT917530 TUP917530 UEL917530 UOH917530 UYD917530 VHZ917530 VRV917530 WBR917530 WLN917530 WVJ917530 B983066 IX983066 ST983066 ACP983066 AML983066 AWH983066 BGD983066 BPZ983066 BZV983066 CJR983066 CTN983066 DDJ983066 DNF983066 DXB983066 EGX983066 EQT983066 FAP983066 FKL983066 FUH983066 GED983066 GNZ983066 GXV983066 HHR983066 HRN983066 IBJ983066 ILF983066 IVB983066 JEX983066 JOT983066 JYP983066 KIL983066 KSH983066 LCD983066 LLZ983066 LVV983066 MFR983066 MPN983066 MZJ983066 NJF983066 NTB983066 OCX983066 OMT983066 OWP983066 PGL983066 PQH983066 QAD983066 QJZ983066 QTV983066 RDR983066 RNN983066 RXJ983066 SHF983066 SRB983066 TAX983066 TKT983066 TUP983066 UEL983066 UOH983066 UYD983066 VHZ983066 VRV983066 WBR983066 WLN983066 WVJ983066">
      <formula1>$E$39:$E$46</formula1>
    </dataValidation>
    <dataValidation type="list" allowBlank="1" showInputMessage="1" showErrorMessage="1" sqref="B23 IX23 ST23 ACP23 AML23 AWH23 BGD23 BPZ23 BZV23 CJR23 CTN23 DDJ23 DNF23 DXB23 EGX23 EQT23 FAP23 FKL23 FUH23 GED23 GNZ23 GXV23 HHR23 HRN23 IBJ23 ILF23 IVB23 JEX23 JOT23 JYP23 KIL23 KSH23 LCD23 LLZ23 LVV23 MFR23 MPN23 MZJ23 NJF23 NTB23 OCX23 OMT23 OWP23 PGL23 PQH23 QAD23 QJZ23 QTV23 RDR23 RNN23 RXJ23 SHF23 SRB23 TAX23 TKT23 TUP23 UEL23 UOH23 UYD23 VHZ23 VRV23 WBR23 WLN23 WVJ23 B65559 IX65559 ST65559 ACP65559 AML65559 AWH65559 BGD65559 BPZ65559 BZV65559 CJR65559 CTN65559 DDJ65559 DNF65559 DXB65559 EGX65559 EQT65559 FAP65559 FKL65559 FUH65559 GED65559 GNZ65559 GXV65559 HHR65559 HRN65559 IBJ65559 ILF65559 IVB65559 JEX65559 JOT65559 JYP65559 KIL65559 KSH65559 LCD65559 LLZ65559 LVV65559 MFR65559 MPN65559 MZJ65559 NJF65559 NTB65559 OCX65559 OMT65559 OWP65559 PGL65559 PQH65559 QAD65559 QJZ65559 QTV65559 RDR65559 RNN65559 RXJ65559 SHF65559 SRB65559 TAX65559 TKT65559 TUP65559 UEL65559 UOH65559 UYD65559 VHZ65559 VRV65559 WBR65559 WLN65559 WVJ65559 B131095 IX131095 ST131095 ACP131095 AML131095 AWH131095 BGD131095 BPZ131095 BZV131095 CJR131095 CTN131095 DDJ131095 DNF131095 DXB131095 EGX131095 EQT131095 FAP131095 FKL131095 FUH131095 GED131095 GNZ131095 GXV131095 HHR131095 HRN131095 IBJ131095 ILF131095 IVB131095 JEX131095 JOT131095 JYP131095 KIL131095 KSH131095 LCD131095 LLZ131095 LVV131095 MFR131095 MPN131095 MZJ131095 NJF131095 NTB131095 OCX131095 OMT131095 OWP131095 PGL131095 PQH131095 QAD131095 QJZ131095 QTV131095 RDR131095 RNN131095 RXJ131095 SHF131095 SRB131095 TAX131095 TKT131095 TUP131095 UEL131095 UOH131095 UYD131095 VHZ131095 VRV131095 WBR131095 WLN131095 WVJ131095 B196631 IX196631 ST196631 ACP196631 AML196631 AWH196631 BGD196631 BPZ196631 BZV196631 CJR196631 CTN196631 DDJ196631 DNF196631 DXB196631 EGX196631 EQT196631 FAP196631 FKL196631 FUH196631 GED196631 GNZ196631 GXV196631 HHR196631 HRN196631 IBJ196631 ILF196631 IVB196631 JEX196631 JOT196631 JYP196631 KIL196631 KSH196631 LCD196631 LLZ196631 LVV196631 MFR196631 MPN196631 MZJ196631 NJF196631 NTB196631 OCX196631 OMT196631 OWP196631 PGL196631 PQH196631 QAD196631 QJZ196631 QTV196631 RDR196631 RNN196631 RXJ196631 SHF196631 SRB196631 TAX196631 TKT196631 TUP196631 UEL196631 UOH196631 UYD196631 VHZ196631 VRV196631 WBR196631 WLN196631 WVJ196631 B262167 IX262167 ST262167 ACP262167 AML262167 AWH262167 BGD262167 BPZ262167 BZV262167 CJR262167 CTN262167 DDJ262167 DNF262167 DXB262167 EGX262167 EQT262167 FAP262167 FKL262167 FUH262167 GED262167 GNZ262167 GXV262167 HHR262167 HRN262167 IBJ262167 ILF262167 IVB262167 JEX262167 JOT262167 JYP262167 KIL262167 KSH262167 LCD262167 LLZ262167 LVV262167 MFR262167 MPN262167 MZJ262167 NJF262167 NTB262167 OCX262167 OMT262167 OWP262167 PGL262167 PQH262167 QAD262167 QJZ262167 QTV262167 RDR262167 RNN262167 RXJ262167 SHF262167 SRB262167 TAX262167 TKT262167 TUP262167 UEL262167 UOH262167 UYD262167 VHZ262167 VRV262167 WBR262167 WLN262167 WVJ262167 B327703 IX327703 ST327703 ACP327703 AML327703 AWH327703 BGD327703 BPZ327703 BZV327703 CJR327703 CTN327703 DDJ327703 DNF327703 DXB327703 EGX327703 EQT327703 FAP327703 FKL327703 FUH327703 GED327703 GNZ327703 GXV327703 HHR327703 HRN327703 IBJ327703 ILF327703 IVB327703 JEX327703 JOT327703 JYP327703 KIL327703 KSH327703 LCD327703 LLZ327703 LVV327703 MFR327703 MPN327703 MZJ327703 NJF327703 NTB327703 OCX327703 OMT327703 OWP327703 PGL327703 PQH327703 QAD327703 QJZ327703 QTV327703 RDR327703 RNN327703 RXJ327703 SHF327703 SRB327703 TAX327703 TKT327703 TUP327703 UEL327703 UOH327703 UYD327703 VHZ327703 VRV327703 WBR327703 WLN327703 WVJ327703 B393239 IX393239 ST393239 ACP393239 AML393239 AWH393239 BGD393239 BPZ393239 BZV393239 CJR393239 CTN393239 DDJ393239 DNF393239 DXB393239 EGX393239 EQT393239 FAP393239 FKL393239 FUH393239 GED393239 GNZ393239 GXV393239 HHR393239 HRN393239 IBJ393239 ILF393239 IVB393239 JEX393239 JOT393239 JYP393239 KIL393239 KSH393239 LCD393239 LLZ393239 LVV393239 MFR393239 MPN393239 MZJ393239 NJF393239 NTB393239 OCX393239 OMT393239 OWP393239 PGL393239 PQH393239 QAD393239 QJZ393239 QTV393239 RDR393239 RNN393239 RXJ393239 SHF393239 SRB393239 TAX393239 TKT393239 TUP393239 UEL393239 UOH393239 UYD393239 VHZ393239 VRV393239 WBR393239 WLN393239 WVJ393239 B458775 IX458775 ST458775 ACP458775 AML458775 AWH458775 BGD458775 BPZ458775 BZV458775 CJR458775 CTN458775 DDJ458775 DNF458775 DXB458775 EGX458775 EQT458775 FAP458775 FKL458775 FUH458775 GED458775 GNZ458775 GXV458775 HHR458775 HRN458775 IBJ458775 ILF458775 IVB458775 JEX458775 JOT458775 JYP458775 KIL458775 KSH458775 LCD458775 LLZ458775 LVV458775 MFR458775 MPN458775 MZJ458775 NJF458775 NTB458775 OCX458775 OMT458775 OWP458775 PGL458775 PQH458775 QAD458775 QJZ458775 QTV458775 RDR458775 RNN458775 RXJ458775 SHF458775 SRB458775 TAX458775 TKT458775 TUP458775 UEL458775 UOH458775 UYD458775 VHZ458775 VRV458775 WBR458775 WLN458775 WVJ458775 B524311 IX524311 ST524311 ACP524311 AML524311 AWH524311 BGD524311 BPZ524311 BZV524311 CJR524311 CTN524311 DDJ524311 DNF524311 DXB524311 EGX524311 EQT524311 FAP524311 FKL524311 FUH524311 GED524311 GNZ524311 GXV524311 HHR524311 HRN524311 IBJ524311 ILF524311 IVB524311 JEX524311 JOT524311 JYP524311 KIL524311 KSH524311 LCD524311 LLZ524311 LVV524311 MFR524311 MPN524311 MZJ524311 NJF524311 NTB524311 OCX524311 OMT524311 OWP524311 PGL524311 PQH524311 QAD524311 QJZ524311 QTV524311 RDR524311 RNN524311 RXJ524311 SHF524311 SRB524311 TAX524311 TKT524311 TUP524311 UEL524311 UOH524311 UYD524311 VHZ524311 VRV524311 WBR524311 WLN524311 WVJ524311 B589847 IX589847 ST589847 ACP589847 AML589847 AWH589847 BGD589847 BPZ589847 BZV589847 CJR589847 CTN589847 DDJ589847 DNF589847 DXB589847 EGX589847 EQT589847 FAP589847 FKL589847 FUH589847 GED589847 GNZ589847 GXV589847 HHR589847 HRN589847 IBJ589847 ILF589847 IVB589847 JEX589847 JOT589847 JYP589847 KIL589847 KSH589847 LCD589847 LLZ589847 LVV589847 MFR589847 MPN589847 MZJ589847 NJF589847 NTB589847 OCX589847 OMT589847 OWP589847 PGL589847 PQH589847 QAD589847 QJZ589847 QTV589847 RDR589847 RNN589847 RXJ589847 SHF589847 SRB589847 TAX589847 TKT589847 TUP589847 UEL589847 UOH589847 UYD589847 VHZ589847 VRV589847 WBR589847 WLN589847 WVJ589847 B655383 IX655383 ST655383 ACP655383 AML655383 AWH655383 BGD655383 BPZ655383 BZV655383 CJR655383 CTN655383 DDJ655383 DNF655383 DXB655383 EGX655383 EQT655383 FAP655383 FKL655383 FUH655383 GED655383 GNZ655383 GXV655383 HHR655383 HRN655383 IBJ655383 ILF655383 IVB655383 JEX655383 JOT655383 JYP655383 KIL655383 KSH655383 LCD655383 LLZ655383 LVV655383 MFR655383 MPN655383 MZJ655383 NJF655383 NTB655383 OCX655383 OMT655383 OWP655383 PGL655383 PQH655383 QAD655383 QJZ655383 QTV655383 RDR655383 RNN655383 RXJ655383 SHF655383 SRB655383 TAX655383 TKT655383 TUP655383 UEL655383 UOH655383 UYD655383 VHZ655383 VRV655383 WBR655383 WLN655383 WVJ655383 B720919 IX720919 ST720919 ACP720919 AML720919 AWH720919 BGD720919 BPZ720919 BZV720919 CJR720919 CTN720919 DDJ720919 DNF720919 DXB720919 EGX720919 EQT720919 FAP720919 FKL720919 FUH720919 GED720919 GNZ720919 GXV720919 HHR720919 HRN720919 IBJ720919 ILF720919 IVB720919 JEX720919 JOT720919 JYP720919 KIL720919 KSH720919 LCD720919 LLZ720919 LVV720919 MFR720919 MPN720919 MZJ720919 NJF720919 NTB720919 OCX720919 OMT720919 OWP720919 PGL720919 PQH720919 QAD720919 QJZ720919 QTV720919 RDR720919 RNN720919 RXJ720919 SHF720919 SRB720919 TAX720919 TKT720919 TUP720919 UEL720919 UOH720919 UYD720919 VHZ720919 VRV720919 WBR720919 WLN720919 WVJ720919 B786455 IX786455 ST786455 ACP786455 AML786455 AWH786455 BGD786455 BPZ786455 BZV786455 CJR786455 CTN786455 DDJ786455 DNF786455 DXB786455 EGX786455 EQT786455 FAP786455 FKL786455 FUH786455 GED786455 GNZ786455 GXV786455 HHR786455 HRN786455 IBJ786455 ILF786455 IVB786455 JEX786455 JOT786455 JYP786455 KIL786455 KSH786455 LCD786455 LLZ786455 LVV786455 MFR786455 MPN786455 MZJ786455 NJF786455 NTB786455 OCX786455 OMT786455 OWP786455 PGL786455 PQH786455 QAD786455 QJZ786455 QTV786455 RDR786455 RNN786455 RXJ786455 SHF786455 SRB786455 TAX786455 TKT786455 TUP786455 UEL786455 UOH786455 UYD786455 VHZ786455 VRV786455 WBR786455 WLN786455 WVJ786455 B851991 IX851991 ST851991 ACP851991 AML851991 AWH851991 BGD851991 BPZ851991 BZV851991 CJR851991 CTN851991 DDJ851991 DNF851991 DXB851991 EGX851991 EQT851991 FAP851991 FKL851991 FUH851991 GED851991 GNZ851991 GXV851991 HHR851991 HRN851991 IBJ851991 ILF851991 IVB851991 JEX851991 JOT851991 JYP851991 KIL851991 KSH851991 LCD851991 LLZ851991 LVV851991 MFR851991 MPN851991 MZJ851991 NJF851991 NTB851991 OCX851991 OMT851991 OWP851991 PGL851991 PQH851991 QAD851991 QJZ851991 QTV851991 RDR851991 RNN851991 RXJ851991 SHF851991 SRB851991 TAX851991 TKT851991 TUP851991 UEL851991 UOH851991 UYD851991 VHZ851991 VRV851991 WBR851991 WLN851991 WVJ851991 B917527 IX917527 ST917527 ACP917527 AML917527 AWH917527 BGD917527 BPZ917527 BZV917527 CJR917527 CTN917527 DDJ917527 DNF917527 DXB917527 EGX917527 EQT917527 FAP917527 FKL917527 FUH917527 GED917527 GNZ917527 GXV917527 HHR917527 HRN917527 IBJ917527 ILF917527 IVB917527 JEX917527 JOT917527 JYP917527 KIL917527 KSH917527 LCD917527 LLZ917527 LVV917527 MFR917527 MPN917527 MZJ917527 NJF917527 NTB917527 OCX917527 OMT917527 OWP917527 PGL917527 PQH917527 QAD917527 QJZ917527 QTV917527 RDR917527 RNN917527 RXJ917527 SHF917527 SRB917527 TAX917527 TKT917527 TUP917527 UEL917527 UOH917527 UYD917527 VHZ917527 VRV917527 WBR917527 WLN917527 WVJ917527 B983063 IX983063 ST983063 ACP983063 AML983063 AWH983063 BGD983063 BPZ983063 BZV983063 CJR983063 CTN983063 DDJ983063 DNF983063 DXB983063 EGX983063 EQT983063 FAP983063 FKL983063 FUH983063 GED983063 GNZ983063 GXV983063 HHR983063 HRN983063 IBJ983063 ILF983063 IVB983063 JEX983063 JOT983063 JYP983063 KIL983063 KSH983063 LCD983063 LLZ983063 LVV983063 MFR983063 MPN983063 MZJ983063 NJF983063 NTB983063 OCX983063 OMT983063 OWP983063 PGL983063 PQH983063 QAD983063 QJZ983063 QTV983063 RDR983063 RNN983063 RXJ983063 SHF983063 SRB983063 TAX983063 TKT983063 TUP983063 UEL983063 UOH983063 UYD983063 VHZ983063 VRV983063 WBR983063 WLN983063 WVJ983063">
      <formula1>$E$6:$E$15</formula1>
    </dataValidation>
    <dataValidation type="list" allowBlank="1" showInputMessage="1" showErrorMessage="1" sqref="WVJ983064 IX24 ST24 ACP24 AML24 AWH24 BGD24 BPZ24 BZV24 CJR24 CTN24 DDJ24 DNF24 DXB24 EGX24 EQT24 FAP24 FKL24 FUH24 GED24 GNZ24 GXV24 HHR24 HRN24 IBJ24 ILF24 IVB24 JEX24 JOT24 JYP24 KIL24 KSH24 LCD24 LLZ24 LVV24 MFR24 MPN24 MZJ24 NJF24 NTB24 OCX24 OMT24 OWP24 PGL24 PQH24 QAD24 QJZ24 QTV24 RDR24 RNN24 RXJ24 SHF24 SRB24 TAX24 TKT24 TUP24 UEL24 UOH24 UYD24 VHZ24 VRV24 WBR24 WLN24 WVJ24 B65560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B131096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B196632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B262168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B327704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B393240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B458776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B524312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B589848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B655384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B720920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B786456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B851992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B917528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B983064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B24">
      <formula1>FixtureSubtype</formula1>
    </dataValidation>
    <dataValidation type="custom" allowBlank="1" showInputMessage="1" showErrorMessage="1" sqref="B9 IX9 ST9 ACP9 AML9 AWH9 BGD9 BPZ9 BZV9 CJR9 CTN9 DDJ9 DNF9 DXB9 EGX9 EQT9 FAP9 FKL9 FUH9 GED9 GNZ9 GXV9 HHR9 HRN9 IBJ9 ILF9 IVB9 JEX9 JOT9 JYP9 KIL9 KSH9 LCD9 LLZ9 LVV9 MFR9 MPN9 MZJ9 NJF9 NTB9 OCX9 OMT9 OWP9 PGL9 PQH9 QAD9 QJZ9 QTV9 RDR9 RNN9 RXJ9 SHF9 SRB9 TAX9 TKT9 TUP9 UEL9 UOH9 UYD9 VHZ9 VRV9 WBR9 WLN9 WVJ9 B65545 IX65545 ST65545 ACP65545 AML65545 AWH65545 BGD65545 BPZ65545 BZV65545 CJR65545 CTN65545 DDJ65545 DNF65545 DXB65545 EGX65545 EQT65545 FAP65545 FKL65545 FUH65545 GED65545 GNZ65545 GXV65545 HHR65545 HRN65545 IBJ65545 ILF65545 IVB65545 JEX65545 JOT65545 JYP65545 KIL65545 KSH65545 LCD65545 LLZ65545 LVV65545 MFR65545 MPN65545 MZJ65545 NJF65545 NTB65545 OCX65545 OMT65545 OWP65545 PGL65545 PQH65545 QAD65545 QJZ65545 QTV65545 RDR65545 RNN65545 RXJ65545 SHF65545 SRB65545 TAX65545 TKT65545 TUP65545 UEL65545 UOH65545 UYD65545 VHZ65545 VRV65545 WBR65545 WLN65545 WVJ65545 B131081 IX131081 ST131081 ACP131081 AML131081 AWH131081 BGD131081 BPZ131081 BZV131081 CJR131081 CTN131081 DDJ131081 DNF131081 DXB131081 EGX131081 EQT131081 FAP131081 FKL131081 FUH131081 GED131081 GNZ131081 GXV131081 HHR131081 HRN131081 IBJ131081 ILF131081 IVB131081 JEX131081 JOT131081 JYP131081 KIL131081 KSH131081 LCD131081 LLZ131081 LVV131081 MFR131081 MPN131081 MZJ131081 NJF131081 NTB131081 OCX131081 OMT131081 OWP131081 PGL131081 PQH131081 QAD131081 QJZ131081 QTV131081 RDR131081 RNN131081 RXJ131081 SHF131081 SRB131081 TAX131081 TKT131081 TUP131081 UEL131081 UOH131081 UYD131081 VHZ131081 VRV131081 WBR131081 WLN131081 WVJ131081 B196617 IX196617 ST196617 ACP196617 AML196617 AWH196617 BGD196617 BPZ196617 BZV196617 CJR196617 CTN196617 DDJ196617 DNF196617 DXB196617 EGX196617 EQT196617 FAP196617 FKL196617 FUH196617 GED196617 GNZ196617 GXV196617 HHR196617 HRN196617 IBJ196617 ILF196617 IVB196617 JEX196617 JOT196617 JYP196617 KIL196617 KSH196617 LCD196617 LLZ196617 LVV196617 MFR196617 MPN196617 MZJ196617 NJF196617 NTB196617 OCX196617 OMT196617 OWP196617 PGL196617 PQH196617 QAD196617 QJZ196617 QTV196617 RDR196617 RNN196617 RXJ196617 SHF196617 SRB196617 TAX196617 TKT196617 TUP196617 UEL196617 UOH196617 UYD196617 VHZ196617 VRV196617 WBR196617 WLN196617 WVJ196617 B262153 IX262153 ST262153 ACP262153 AML262153 AWH262153 BGD262153 BPZ262153 BZV262153 CJR262153 CTN262153 DDJ262153 DNF262153 DXB262153 EGX262153 EQT262153 FAP262153 FKL262153 FUH262153 GED262153 GNZ262153 GXV262153 HHR262153 HRN262153 IBJ262153 ILF262153 IVB262153 JEX262153 JOT262153 JYP262153 KIL262153 KSH262153 LCD262153 LLZ262153 LVV262153 MFR262153 MPN262153 MZJ262153 NJF262153 NTB262153 OCX262153 OMT262153 OWP262153 PGL262153 PQH262153 QAD262153 QJZ262153 QTV262153 RDR262153 RNN262153 RXJ262153 SHF262153 SRB262153 TAX262153 TKT262153 TUP262153 UEL262153 UOH262153 UYD262153 VHZ262153 VRV262153 WBR262153 WLN262153 WVJ262153 B327689 IX327689 ST327689 ACP327689 AML327689 AWH327689 BGD327689 BPZ327689 BZV327689 CJR327689 CTN327689 DDJ327689 DNF327689 DXB327689 EGX327689 EQT327689 FAP327689 FKL327689 FUH327689 GED327689 GNZ327689 GXV327689 HHR327689 HRN327689 IBJ327689 ILF327689 IVB327689 JEX327689 JOT327689 JYP327689 KIL327689 KSH327689 LCD327689 LLZ327689 LVV327689 MFR327689 MPN327689 MZJ327689 NJF327689 NTB327689 OCX327689 OMT327689 OWP327689 PGL327689 PQH327689 QAD327689 QJZ327689 QTV327689 RDR327689 RNN327689 RXJ327689 SHF327689 SRB327689 TAX327689 TKT327689 TUP327689 UEL327689 UOH327689 UYD327689 VHZ327689 VRV327689 WBR327689 WLN327689 WVJ327689 B393225 IX393225 ST393225 ACP393225 AML393225 AWH393225 BGD393225 BPZ393225 BZV393225 CJR393225 CTN393225 DDJ393225 DNF393225 DXB393225 EGX393225 EQT393225 FAP393225 FKL393225 FUH393225 GED393225 GNZ393225 GXV393225 HHR393225 HRN393225 IBJ393225 ILF393225 IVB393225 JEX393225 JOT393225 JYP393225 KIL393225 KSH393225 LCD393225 LLZ393225 LVV393225 MFR393225 MPN393225 MZJ393225 NJF393225 NTB393225 OCX393225 OMT393225 OWP393225 PGL393225 PQH393225 QAD393225 QJZ393225 QTV393225 RDR393225 RNN393225 RXJ393225 SHF393225 SRB393225 TAX393225 TKT393225 TUP393225 UEL393225 UOH393225 UYD393225 VHZ393225 VRV393225 WBR393225 WLN393225 WVJ393225 B458761 IX458761 ST458761 ACP458761 AML458761 AWH458761 BGD458761 BPZ458761 BZV458761 CJR458761 CTN458761 DDJ458761 DNF458761 DXB458761 EGX458761 EQT458761 FAP458761 FKL458761 FUH458761 GED458761 GNZ458761 GXV458761 HHR458761 HRN458761 IBJ458761 ILF458761 IVB458761 JEX458761 JOT458761 JYP458761 KIL458761 KSH458761 LCD458761 LLZ458761 LVV458761 MFR458761 MPN458761 MZJ458761 NJF458761 NTB458761 OCX458761 OMT458761 OWP458761 PGL458761 PQH458761 QAD458761 QJZ458761 QTV458761 RDR458761 RNN458761 RXJ458761 SHF458761 SRB458761 TAX458761 TKT458761 TUP458761 UEL458761 UOH458761 UYD458761 VHZ458761 VRV458761 WBR458761 WLN458761 WVJ458761 B524297 IX524297 ST524297 ACP524297 AML524297 AWH524297 BGD524297 BPZ524297 BZV524297 CJR524297 CTN524297 DDJ524297 DNF524297 DXB524297 EGX524297 EQT524297 FAP524297 FKL524297 FUH524297 GED524297 GNZ524297 GXV524297 HHR524297 HRN524297 IBJ524297 ILF524297 IVB524297 JEX524297 JOT524297 JYP524297 KIL524297 KSH524297 LCD524297 LLZ524297 LVV524297 MFR524297 MPN524297 MZJ524297 NJF524297 NTB524297 OCX524297 OMT524297 OWP524297 PGL524297 PQH524297 QAD524297 QJZ524297 QTV524297 RDR524297 RNN524297 RXJ524297 SHF524297 SRB524297 TAX524297 TKT524297 TUP524297 UEL524297 UOH524297 UYD524297 VHZ524297 VRV524297 WBR524297 WLN524297 WVJ524297 B589833 IX589833 ST589833 ACP589833 AML589833 AWH589833 BGD589833 BPZ589833 BZV589833 CJR589833 CTN589833 DDJ589833 DNF589833 DXB589833 EGX589833 EQT589833 FAP589833 FKL589833 FUH589833 GED589833 GNZ589833 GXV589833 HHR589833 HRN589833 IBJ589833 ILF589833 IVB589833 JEX589833 JOT589833 JYP589833 KIL589833 KSH589833 LCD589833 LLZ589833 LVV589833 MFR589833 MPN589833 MZJ589833 NJF589833 NTB589833 OCX589833 OMT589833 OWP589833 PGL589833 PQH589833 QAD589833 QJZ589833 QTV589833 RDR589833 RNN589833 RXJ589833 SHF589833 SRB589833 TAX589833 TKT589833 TUP589833 UEL589833 UOH589833 UYD589833 VHZ589833 VRV589833 WBR589833 WLN589833 WVJ589833 B655369 IX655369 ST655369 ACP655369 AML655369 AWH655369 BGD655369 BPZ655369 BZV655369 CJR655369 CTN655369 DDJ655369 DNF655369 DXB655369 EGX655369 EQT655369 FAP655369 FKL655369 FUH655369 GED655369 GNZ655369 GXV655369 HHR655369 HRN655369 IBJ655369 ILF655369 IVB655369 JEX655369 JOT655369 JYP655369 KIL655369 KSH655369 LCD655369 LLZ655369 LVV655369 MFR655369 MPN655369 MZJ655369 NJF655369 NTB655369 OCX655369 OMT655369 OWP655369 PGL655369 PQH655369 QAD655369 QJZ655369 QTV655369 RDR655369 RNN655369 RXJ655369 SHF655369 SRB655369 TAX655369 TKT655369 TUP655369 UEL655369 UOH655369 UYD655369 VHZ655369 VRV655369 WBR655369 WLN655369 WVJ655369 B720905 IX720905 ST720905 ACP720905 AML720905 AWH720905 BGD720905 BPZ720905 BZV720905 CJR720905 CTN720905 DDJ720905 DNF720905 DXB720905 EGX720905 EQT720905 FAP720905 FKL720905 FUH720905 GED720905 GNZ720905 GXV720905 HHR720905 HRN720905 IBJ720905 ILF720905 IVB720905 JEX720905 JOT720905 JYP720905 KIL720905 KSH720905 LCD720905 LLZ720905 LVV720905 MFR720905 MPN720905 MZJ720905 NJF720905 NTB720905 OCX720905 OMT720905 OWP720905 PGL720905 PQH720905 QAD720905 QJZ720905 QTV720905 RDR720905 RNN720905 RXJ720905 SHF720905 SRB720905 TAX720905 TKT720905 TUP720905 UEL720905 UOH720905 UYD720905 VHZ720905 VRV720905 WBR720905 WLN720905 WVJ720905 B786441 IX786441 ST786441 ACP786441 AML786441 AWH786441 BGD786441 BPZ786441 BZV786441 CJR786441 CTN786441 DDJ786441 DNF786441 DXB786441 EGX786441 EQT786441 FAP786441 FKL786441 FUH786441 GED786441 GNZ786441 GXV786441 HHR786441 HRN786441 IBJ786441 ILF786441 IVB786441 JEX786441 JOT786441 JYP786441 KIL786441 KSH786441 LCD786441 LLZ786441 LVV786441 MFR786441 MPN786441 MZJ786441 NJF786441 NTB786441 OCX786441 OMT786441 OWP786441 PGL786441 PQH786441 QAD786441 QJZ786441 QTV786441 RDR786441 RNN786441 RXJ786441 SHF786441 SRB786441 TAX786441 TKT786441 TUP786441 UEL786441 UOH786441 UYD786441 VHZ786441 VRV786441 WBR786441 WLN786441 WVJ786441 B851977 IX851977 ST851977 ACP851977 AML851977 AWH851977 BGD851977 BPZ851977 BZV851977 CJR851977 CTN851977 DDJ851977 DNF851977 DXB851977 EGX851977 EQT851977 FAP851977 FKL851977 FUH851977 GED851977 GNZ851977 GXV851977 HHR851977 HRN851977 IBJ851977 ILF851977 IVB851977 JEX851977 JOT851977 JYP851977 KIL851977 KSH851977 LCD851977 LLZ851977 LVV851977 MFR851977 MPN851977 MZJ851977 NJF851977 NTB851977 OCX851977 OMT851977 OWP851977 PGL851977 PQH851977 QAD851977 QJZ851977 QTV851977 RDR851977 RNN851977 RXJ851977 SHF851977 SRB851977 TAX851977 TKT851977 TUP851977 UEL851977 UOH851977 UYD851977 VHZ851977 VRV851977 WBR851977 WLN851977 WVJ851977 B917513 IX917513 ST917513 ACP917513 AML917513 AWH917513 BGD917513 BPZ917513 BZV917513 CJR917513 CTN917513 DDJ917513 DNF917513 DXB917513 EGX917513 EQT917513 FAP917513 FKL917513 FUH917513 GED917513 GNZ917513 GXV917513 HHR917513 HRN917513 IBJ917513 ILF917513 IVB917513 JEX917513 JOT917513 JYP917513 KIL917513 KSH917513 LCD917513 LLZ917513 LVV917513 MFR917513 MPN917513 MZJ917513 NJF917513 NTB917513 OCX917513 OMT917513 OWP917513 PGL917513 PQH917513 QAD917513 QJZ917513 QTV917513 RDR917513 RNN917513 RXJ917513 SHF917513 SRB917513 TAX917513 TKT917513 TUP917513 UEL917513 UOH917513 UYD917513 VHZ917513 VRV917513 WBR917513 WLN917513 WVJ917513 B983049 IX983049 ST983049 ACP983049 AML983049 AWH983049 BGD983049 BPZ983049 BZV983049 CJR983049 CTN983049 DDJ983049 DNF983049 DXB983049 EGX983049 EQT983049 FAP983049 FKL983049 FUH983049 GED983049 GNZ983049 GXV983049 HHR983049 HRN983049 IBJ983049 ILF983049 IVB983049 JEX983049 JOT983049 JYP983049 KIL983049 KSH983049 LCD983049 LLZ983049 LVV983049 MFR983049 MPN983049 MZJ983049 NJF983049 NTB983049 OCX983049 OMT983049 OWP983049 PGL983049 PQH983049 QAD983049 QJZ983049 QTV983049 RDR983049 RNN983049 RXJ983049 SHF983049 SRB983049 TAX983049 TKT983049 TUP983049 UEL983049 UOH983049 UYD983049 VHZ983049 VRV983049 WBR983049 WLN983049 WVJ983049">
      <formula1>L14</formula1>
    </dataValidation>
    <dataValidation type="custom" allowBlank="1" showInputMessage="1" showErrorMessage="1" sqref="B8 IX8 ST8 ACP8 AML8 AWH8 BGD8 BPZ8 BZV8 CJR8 CTN8 DDJ8 DNF8 DXB8 EGX8 EQT8 FAP8 FKL8 FUH8 GED8 GNZ8 GXV8 HHR8 HRN8 IBJ8 ILF8 IVB8 JEX8 JOT8 JYP8 KIL8 KSH8 LCD8 LLZ8 LVV8 MFR8 MPN8 MZJ8 NJF8 NTB8 OCX8 OMT8 OWP8 PGL8 PQH8 QAD8 QJZ8 QTV8 RDR8 RNN8 RXJ8 SHF8 SRB8 TAX8 TKT8 TUP8 UEL8 UOH8 UYD8 VHZ8 VRV8 WBR8 WLN8 WVJ8 B65544 IX65544 ST65544 ACP65544 AML65544 AWH65544 BGD65544 BPZ65544 BZV65544 CJR65544 CTN65544 DDJ65544 DNF65544 DXB65544 EGX65544 EQT65544 FAP65544 FKL65544 FUH65544 GED65544 GNZ65544 GXV65544 HHR65544 HRN65544 IBJ65544 ILF65544 IVB65544 JEX65544 JOT65544 JYP65544 KIL65544 KSH65544 LCD65544 LLZ65544 LVV65544 MFR65544 MPN65544 MZJ65544 NJF65544 NTB65544 OCX65544 OMT65544 OWP65544 PGL65544 PQH65544 QAD65544 QJZ65544 QTV65544 RDR65544 RNN65544 RXJ65544 SHF65544 SRB65544 TAX65544 TKT65544 TUP65544 UEL65544 UOH65544 UYD65544 VHZ65544 VRV65544 WBR65544 WLN65544 WVJ65544 B131080 IX131080 ST131080 ACP131080 AML131080 AWH131080 BGD131080 BPZ131080 BZV131080 CJR131080 CTN131080 DDJ131080 DNF131080 DXB131080 EGX131080 EQT131080 FAP131080 FKL131080 FUH131080 GED131080 GNZ131080 GXV131080 HHR131080 HRN131080 IBJ131080 ILF131080 IVB131080 JEX131080 JOT131080 JYP131080 KIL131080 KSH131080 LCD131080 LLZ131080 LVV131080 MFR131080 MPN131080 MZJ131080 NJF131080 NTB131080 OCX131080 OMT131080 OWP131080 PGL131080 PQH131080 QAD131080 QJZ131080 QTV131080 RDR131080 RNN131080 RXJ131080 SHF131080 SRB131080 TAX131080 TKT131080 TUP131080 UEL131080 UOH131080 UYD131080 VHZ131080 VRV131080 WBR131080 WLN131080 WVJ131080 B196616 IX196616 ST196616 ACP196616 AML196616 AWH196616 BGD196616 BPZ196616 BZV196616 CJR196616 CTN196616 DDJ196616 DNF196616 DXB196616 EGX196616 EQT196616 FAP196616 FKL196616 FUH196616 GED196616 GNZ196616 GXV196616 HHR196616 HRN196616 IBJ196616 ILF196616 IVB196616 JEX196616 JOT196616 JYP196616 KIL196616 KSH196616 LCD196616 LLZ196616 LVV196616 MFR196616 MPN196616 MZJ196616 NJF196616 NTB196616 OCX196616 OMT196616 OWP196616 PGL196616 PQH196616 QAD196616 QJZ196616 QTV196616 RDR196616 RNN196616 RXJ196616 SHF196616 SRB196616 TAX196616 TKT196616 TUP196616 UEL196616 UOH196616 UYD196616 VHZ196616 VRV196616 WBR196616 WLN196616 WVJ196616 B262152 IX262152 ST262152 ACP262152 AML262152 AWH262152 BGD262152 BPZ262152 BZV262152 CJR262152 CTN262152 DDJ262152 DNF262152 DXB262152 EGX262152 EQT262152 FAP262152 FKL262152 FUH262152 GED262152 GNZ262152 GXV262152 HHR262152 HRN262152 IBJ262152 ILF262152 IVB262152 JEX262152 JOT262152 JYP262152 KIL262152 KSH262152 LCD262152 LLZ262152 LVV262152 MFR262152 MPN262152 MZJ262152 NJF262152 NTB262152 OCX262152 OMT262152 OWP262152 PGL262152 PQH262152 QAD262152 QJZ262152 QTV262152 RDR262152 RNN262152 RXJ262152 SHF262152 SRB262152 TAX262152 TKT262152 TUP262152 UEL262152 UOH262152 UYD262152 VHZ262152 VRV262152 WBR262152 WLN262152 WVJ262152 B327688 IX327688 ST327688 ACP327688 AML327688 AWH327688 BGD327688 BPZ327688 BZV327688 CJR327688 CTN327688 DDJ327688 DNF327688 DXB327688 EGX327688 EQT327688 FAP327688 FKL327688 FUH327688 GED327688 GNZ327688 GXV327688 HHR327688 HRN327688 IBJ327688 ILF327688 IVB327688 JEX327688 JOT327688 JYP327688 KIL327688 KSH327688 LCD327688 LLZ327688 LVV327688 MFR327688 MPN327688 MZJ327688 NJF327688 NTB327688 OCX327688 OMT327688 OWP327688 PGL327688 PQH327688 QAD327688 QJZ327688 QTV327688 RDR327688 RNN327688 RXJ327688 SHF327688 SRB327688 TAX327688 TKT327688 TUP327688 UEL327688 UOH327688 UYD327688 VHZ327688 VRV327688 WBR327688 WLN327688 WVJ327688 B393224 IX393224 ST393224 ACP393224 AML393224 AWH393224 BGD393224 BPZ393224 BZV393224 CJR393224 CTN393224 DDJ393224 DNF393224 DXB393224 EGX393224 EQT393224 FAP393224 FKL393224 FUH393224 GED393224 GNZ393224 GXV393224 HHR393224 HRN393224 IBJ393224 ILF393224 IVB393224 JEX393224 JOT393224 JYP393224 KIL393224 KSH393224 LCD393224 LLZ393224 LVV393224 MFR393224 MPN393224 MZJ393224 NJF393224 NTB393224 OCX393224 OMT393224 OWP393224 PGL393224 PQH393224 QAD393224 QJZ393224 QTV393224 RDR393224 RNN393224 RXJ393224 SHF393224 SRB393224 TAX393224 TKT393224 TUP393224 UEL393224 UOH393224 UYD393224 VHZ393224 VRV393224 WBR393224 WLN393224 WVJ393224 B458760 IX458760 ST458760 ACP458760 AML458760 AWH458760 BGD458760 BPZ458760 BZV458760 CJR458760 CTN458760 DDJ458760 DNF458760 DXB458760 EGX458760 EQT458760 FAP458760 FKL458760 FUH458760 GED458760 GNZ458760 GXV458760 HHR458760 HRN458760 IBJ458760 ILF458760 IVB458760 JEX458760 JOT458760 JYP458760 KIL458760 KSH458760 LCD458760 LLZ458760 LVV458760 MFR458760 MPN458760 MZJ458760 NJF458760 NTB458760 OCX458760 OMT458760 OWP458760 PGL458760 PQH458760 QAD458760 QJZ458760 QTV458760 RDR458760 RNN458760 RXJ458760 SHF458760 SRB458760 TAX458760 TKT458760 TUP458760 UEL458760 UOH458760 UYD458760 VHZ458760 VRV458760 WBR458760 WLN458760 WVJ458760 B524296 IX524296 ST524296 ACP524296 AML524296 AWH524296 BGD524296 BPZ524296 BZV524296 CJR524296 CTN524296 DDJ524296 DNF524296 DXB524296 EGX524296 EQT524296 FAP524296 FKL524296 FUH524296 GED524296 GNZ524296 GXV524296 HHR524296 HRN524296 IBJ524296 ILF524296 IVB524296 JEX524296 JOT524296 JYP524296 KIL524296 KSH524296 LCD524296 LLZ524296 LVV524296 MFR524296 MPN524296 MZJ524296 NJF524296 NTB524296 OCX524296 OMT524296 OWP524296 PGL524296 PQH524296 QAD524296 QJZ524296 QTV524296 RDR524296 RNN524296 RXJ524296 SHF524296 SRB524296 TAX524296 TKT524296 TUP524296 UEL524296 UOH524296 UYD524296 VHZ524296 VRV524296 WBR524296 WLN524296 WVJ524296 B589832 IX589832 ST589832 ACP589832 AML589832 AWH589832 BGD589832 BPZ589832 BZV589832 CJR589832 CTN589832 DDJ589832 DNF589832 DXB589832 EGX589832 EQT589832 FAP589832 FKL589832 FUH589832 GED589832 GNZ589832 GXV589832 HHR589832 HRN589832 IBJ589832 ILF589832 IVB589832 JEX589832 JOT589832 JYP589832 KIL589832 KSH589832 LCD589832 LLZ589832 LVV589832 MFR589832 MPN589832 MZJ589832 NJF589832 NTB589832 OCX589832 OMT589832 OWP589832 PGL589832 PQH589832 QAD589832 QJZ589832 QTV589832 RDR589832 RNN589832 RXJ589832 SHF589832 SRB589832 TAX589832 TKT589832 TUP589832 UEL589832 UOH589832 UYD589832 VHZ589832 VRV589832 WBR589832 WLN589832 WVJ589832 B655368 IX655368 ST655368 ACP655368 AML655368 AWH655368 BGD655368 BPZ655368 BZV655368 CJR655368 CTN655368 DDJ655368 DNF655368 DXB655368 EGX655368 EQT655368 FAP655368 FKL655368 FUH655368 GED655368 GNZ655368 GXV655368 HHR655368 HRN655368 IBJ655368 ILF655368 IVB655368 JEX655368 JOT655368 JYP655368 KIL655368 KSH655368 LCD655368 LLZ655368 LVV655368 MFR655368 MPN655368 MZJ655368 NJF655368 NTB655368 OCX655368 OMT655368 OWP655368 PGL655368 PQH655368 QAD655368 QJZ655368 QTV655368 RDR655368 RNN655368 RXJ655368 SHF655368 SRB655368 TAX655368 TKT655368 TUP655368 UEL655368 UOH655368 UYD655368 VHZ655368 VRV655368 WBR655368 WLN655368 WVJ655368 B720904 IX720904 ST720904 ACP720904 AML720904 AWH720904 BGD720904 BPZ720904 BZV720904 CJR720904 CTN720904 DDJ720904 DNF720904 DXB720904 EGX720904 EQT720904 FAP720904 FKL720904 FUH720904 GED720904 GNZ720904 GXV720904 HHR720904 HRN720904 IBJ720904 ILF720904 IVB720904 JEX720904 JOT720904 JYP720904 KIL720904 KSH720904 LCD720904 LLZ720904 LVV720904 MFR720904 MPN720904 MZJ720904 NJF720904 NTB720904 OCX720904 OMT720904 OWP720904 PGL720904 PQH720904 QAD720904 QJZ720904 QTV720904 RDR720904 RNN720904 RXJ720904 SHF720904 SRB720904 TAX720904 TKT720904 TUP720904 UEL720904 UOH720904 UYD720904 VHZ720904 VRV720904 WBR720904 WLN720904 WVJ720904 B786440 IX786440 ST786440 ACP786440 AML786440 AWH786440 BGD786440 BPZ786440 BZV786440 CJR786440 CTN786440 DDJ786440 DNF786440 DXB786440 EGX786440 EQT786440 FAP786440 FKL786440 FUH786440 GED786440 GNZ786440 GXV786440 HHR786440 HRN786440 IBJ786440 ILF786440 IVB786440 JEX786440 JOT786440 JYP786440 KIL786440 KSH786440 LCD786440 LLZ786440 LVV786440 MFR786440 MPN786440 MZJ786440 NJF786440 NTB786440 OCX786440 OMT786440 OWP786440 PGL786440 PQH786440 QAD786440 QJZ786440 QTV786440 RDR786440 RNN786440 RXJ786440 SHF786440 SRB786440 TAX786440 TKT786440 TUP786440 UEL786440 UOH786440 UYD786440 VHZ786440 VRV786440 WBR786440 WLN786440 WVJ786440 B851976 IX851976 ST851976 ACP851976 AML851976 AWH851976 BGD851976 BPZ851976 BZV851976 CJR851976 CTN851976 DDJ851976 DNF851976 DXB851976 EGX851976 EQT851976 FAP851976 FKL851976 FUH851976 GED851976 GNZ851976 GXV851976 HHR851976 HRN851976 IBJ851976 ILF851976 IVB851976 JEX851976 JOT851976 JYP851976 KIL851976 KSH851976 LCD851976 LLZ851976 LVV851976 MFR851976 MPN851976 MZJ851976 NJF851976 NTB851976 OCX851976 OMT851976 OWP851976 PGL851976 PQH851976 QAD851976 QJZ851976 QTV851976 RDR851976 RNN851976 RXJ851976 SHF851976 SRB851976 TAX851976 TKT851976 TUP851976 UEL851976 UOH851976 UYD851976 VHZ851976 VRV851976 WBR851976 WLN851976 WVJ851976 B917512 IX917512 ST917512 ACP917512 AML917512 AWH917512 BGD917512 BPZ917512 BZV917512 CJR917512 CTN917512 DDJ917512 DNF917512 DXB917512 EGX917512 EQT917512 FAP917512 FKL917512 FUH917512 GED917512 GNZ917512 GXV917512 HHR917512 HRN917512 IBJ917512 ILF917512 IVB917512 JEX917512 JOT917512 JYP917512 KIL917512 KSH917512 LCD917512 LLZ917512 LVV917512 MFR917512 MPN917512 MZJ917512 NJF917512 NTB917512 OCX917512 OMT917512 OWP917512 PGL917512 PQH917512 QAD917512 QJZ917512 QTV917512 RDR917512 RNN917512 RXJ917512 SHF917512 SRB917512 TAX917512 TKT917512 TUP917512 UEL917512 UOH917512 UYD917512 VHZ917512 VRV917512 WBR917512 WLN917512 WVJ917512 B983048 IX983048 ST983048 ACP983048 AML983048 AWH983048 BGD983048 BPZ983048 BZV983048 CJR983048 CTN983048 DDJ983048 DNF983048 DXB983048 EGX983048 EQT983048 FAP983048 FKL983048 FUH983048 GED983048 GNZ983048 GXV983048 HHR983048 HRN983048 IBJ983048 ILF983048 IVB983048 JEX983048 JOT983048 JYP983048 KIL983048 KSH983048 LCD983048 LLZ983048 LVV983048 MFR983048 MPN983048 MZJ983048 NJF983048 NTB983048 OCX983048 OMT983048 OWP983048 PGL983048 PQH983048 QAD983048 QJZ983048 QTV983048 RDR983048 RNN983048 RXJ983048 SHF983048 SRB983048 TAX983048 TKT983048 TUP983048 UEL983048 UOH983048 UYD983048 VHZ983048 VRV983048 WBR983048 WLN983048 WVJ983048">
      <formula1>K14</formula1>
    </dataValidation>
    <dataValidation type="list" allowBlank="1" showInputMessage="1" showErrorMessage="1" sqref="B27 IX27 ST27 ACP27 AML27 AWH27 BGD27 BPZ27 BZV27 CJR27 CTN27 DDJ27 DNF27 DXB27 EGX27 EQT27 FAP27 FKL27 FUH27 GED27 GNZ27 GXV27 HHR27 HRN27 IBJ27 ILF27 IVB27 JEX27 JOT27 JYP27 KIL27 KSH27 LCD27 LLZ27 LVV27 MFR27 MPN27 MZJ27 NJF27 NTB27 OCX27 OMT27 OWP27 PGL27 PQH27 QAD27 QJZ27 QTV27 RDR27 RNN27 RXJ27 SHF27 SRB27 TAX27 TKT27 TUP27 UEL27 UOH27 UYD27 VHZ27 VRV27 WBR27 WLN27 WVJ27 B65563 IX65563 ST65563 ACP65563 AML65563 AWH65563 BGD65563 BPZ65563 BZV65563 CJR65563 CTN65563 DDJ65563 DNF65563 DXB65563 EGX65563 EQT65563 FAP65563 FKL65563 FUH65563 GED65563 GNZ65563 GXV65563 HHR65563 HRN65563 IBJ65563 ILF65563 IVB65563 JEX65563 JOT65563 JYP65563 KIL65563 KSH65563 LCD65563 LLZ65563 LVV65563 MFR65563 MPN65563 MZJ65563 NJF65563 NTB65563 OCX65563 OMT65563 OWP65563 PGL65563 PQH65563 QAD65563 QJZ65563 QTV65563 RDR65563 RNN65563 RXJ65563 SHF65563 SRB65563 TAX65563 TKT65563 TUP65563 UEL65563 UOH65563 UYD65563 VHZ65563 VRV65563 WBR65563 WLN65563 WVJ65563 B131099 IX131099 ST131099 ACP131099 AML131099 AWH131099 BGD131099 BPZ131099 BZV131099 CJR131099 CTN131099 DDJ131099 DNF131099 DXB131099 EGX131099 EQT131099 FAP131099 FKL131099 FUH131099 GED131099 GNZ131099 GXV131099 HHR131099 HRN131099 IBJ131099 ILF131099 IVB131099 JEX131099 JOT131099 JYP131099 KIL131099 KSH131099 LCD131099 LLZ131099 LVV131099 MFR131099 MPN131099 MZJ131099 NJF131099 NTB131099 OCX131099 OMT131099 OWP131099 PGL131099 PQH131099 QAD131099 QJZ131099 QTV131099 RDR131099 RNN131099 RXJ131099 SHF131099 SRB131099 TAX131099 TKT131099 TUP131099 UEL131099 UOH131099 UYD131099 VHZ131099 VRV131099 WBR131099 WLN131099 WVJ131099 B196635 IX196635 ST196635 ACP196635 AML196635 AWH196635 BGD196635 BPZ196635 BZV196635 CJR196635 CTN196635 DDJ196635 DNF196635 DXB196635 EGX196635 EQT196635 FAP196635 FKL196635 FUH196635 GED196635 GNZ196635 GXV196635 HHR196635 HRN196635 IBJ196635 ILF196635 IVB196635 JEX196635 JOT196635 JYP196635 KIL196635 KSH196635 LCD196635 LLZ196635 LVV196635 MFR196635 MPN196635 MZJ196635 NJF196635 NTB196635 OCX196635 OMT196635 OWP196635 PGL196635 PQH196635 QAD196635 QJZ196635 QTV196635 RDR196635 RNN196635 RXJ196635 SHF196635 SRB196635 TAX196635 TKT196635 TUP196635 UEL196635 UOH196635 UYD196635 VHZ196635 VRV196635 WBR196635 WLN196635 WVJ196635 B262171 IX262171 ST262171 ACP262171 AML262171 AWH262171 BGD262171 BPZ262171 BZV262171 CJR262171 CTN262171 DDJ262171 DNF262171 DXB262171 EGX262171 EQT262171 FAP262171 FKL262171 FUH262171 GED262171 GNZ262171 GXV262171 HHR262171 HRN262171 IBJ262171 ILF262171 IVB262171 JEX262171 JOT262171 JYP262171 KIL262171 KSH262171 LCD262171 LLZ262171 LVV262171 MFR262171 MPN262171 MZJ262171 NJF262171 NTB262171 OCX262171 OMT262171 OWP262171 PGL262171 PQH262171 QAD262171 QJZ262171 QTV262171 RDR262171 RNN262171 RXJ262171 SHF262171 SRB262171 TAX262171 TKT262171 TUP262171 UEL262171 UOH262171 UYD262171 VHZ262171 VRV262171 WBR262171 WLN262171 WVJ262171 B327707 IX327707 ST327707 ACP327707 AML327707 AWH327707 BGD327707 BPZ327707 BZV327707 CJR327707 CTN327707 DDJ327707 DNF327707 DXB327707 EGX327707 EQT327707 FAP327707 FKL327707 FUH327707 GED327707 GNZ327707 GXV327707 HHR327707 HRN327707 IBJ327707 ILF327707 IVB327707 JEX327707 JOT327707 JYP327707 KIL327707 KSH327707 LCD327707 LLZ327707 LVV327707 MFR327707 MPN327707 MZJ327707 NJF327707 NTB327707 OCX327707 OMT327707 OWP327707 PGL327707 PQH327707 QAD327707 QJZ327707 QTV327707 RDR327707 RNN327707 RXJ327707 SHF327707 SRB327707 TAX327707 TKT327707 TUP327707 UEL327707 UOH327707 UYD327707 VHZ327707 VRV327707 WBR327707 WLN327707 WVJ327707 B393243 IX393243 ST393243 ACP393243 AML393243 AWH393243 BGD393243 BPZ393243 BZV393243 CJR393243 CTN393243 DDJ393243 DNF393243 DXB393243 EGX393243 EQT393243 FAP393243 FKL393243 FUH393243 GED393243 GNZ393243 GXV393243 HHR393243 HRN393243 IBJ393243 ILF393243 IVB393243 JEX393243 JOT393243 JYP393243 KIL393243 KSH393243 LCD393243 LLZ393243 LVV393243 MFR393243 MPN393243 MZJ393243 NJF393243 NTB393243 OCX393243 OMT393243 OWP393243 PGL393243 PQH393243 QAD393243 QJZ393243 QTV393243 RDR393243 RNN393243 RXJ393243 SHF393243 SRB393243 TAX393243 TKT393243 TUP393243 UEL393243 UOH393243 UYD393243 VHZ393243 VRV393243 WBR393243 WLN393243 WVJ393243 B458779 IX458779 ST458779 ACP458779 AML458779 AWH458779 BGD458779 BPZ458779 BZV458779 CJR458779 CTN458779 DDJ458779 DNF458779 DXB458779 EGX458779 EQT458779 FAP458779 FKL458779 FUH458779 GED458779 GNZ458779 GXV458779 HHR458779 HRN458779 IBJ458779 ILF458779 IVB458779 JEX458779 JOT458779 JYP458779 KIL458779 KSH458779 LCD458779 LLZ458779 LVV458779 MFR458779 MPN458779 MZJ458779 NJF458779 NTB458779 OCX458779 OMT458779 OWP458779 PGL458779 PQH458779 QAD458779 QJZ458779 QTV458779 RDR458779 RNN458779 RXJ458779 SHF458779 SRB458779 TAX458779 TKT458779 TUP458779 UEL458779 UOH458779 UYD458779 VHZ458779 VRV458779 WBR458779 WLN458779 WVJ458779 B524315 IX524315 ST524315 ACP524315 AML524315 AWH524315 BGD524315 BPZ524315 BZV524315 CJR524315 CTN524315 DDJ524315 DNF524315 DXB524315 EGX524315 EQT524315 FAP524315 FKL524315 FUH524315 GED524315 GNZ524315 GXV524315 HHR524315 HRN524315 IBJ524315 ILF524315 IVB524315 JEX524315 JOT524315 JYP524315 KIL524315 KSH524315 LCD524315 LLZ524315 LVV524315 MFR524315 MPN524315 MZJ524315 NJF524315 NTB524315 OCX524315 OMT524315 OWP524315 PGL524315 PQH524315 QAD524315 QJZ524315 QTV524315 RDR524315 RNN524315 RXJ524315 SHF524315 SRB524315 TAX524315 TKT524315 TUP524315 UEL524315 UOH524315 UYD524315 VHZ524315 VRV524315 WBR524315 WLN524315 WVJ524315 B589851 IX589851 ST589851 ACP589851 AML589851 AWH589851 BGD589851 BPZ589851 BZV589851 CJR589851 CTN589851 DDJ589851 DNF589851 DXB589851 EGX589851 EQT589851 FAP589851 FKL589851 FUH589851 GED589851 GNZ589851 GXV589851 HHR589851 HRN589851 IBJ589851 ILF589851 IVB589851 JEX589851 JOT589851 JYP589851 KIL589851 KSH589851 LCD589851 LLZ589851 LVV589851 MFR589851 MPN589851 MZJ589851 NJF589851 NTB589851 OCX589851 OMT589851 OWP589851 PGL589851 PQH589851 QAD589851 QJZ589851 QTV589851 RDR589851 RNN589851 RXJ589851 SHF589851 SRB589851 TAX589851 TKT589851 TUP589851 UEL589851 UOH589851 UYD589851 VHZ589851 VRV589851 WBR589851 WLN589851 WVJ589851 B655387 IX655387 ST655387 ACP655387 AML655387 AWH655387 BGD655387 BPZ655387 BZV655387 CJR655387 CTN655387 DDJ655387 DNF655387 DXB655387 EGX655387 EQT655387 FAP655387 FKL655387 FUH655387 GED655387 GNZ655387 GXV655387 HHR655387 HRN655387 IBJ655387 ILF655387 IVB655387 JEX655387 JOT655387 JYP655387 KIL655387 KSH655387 LCD655387 LLZ655387 LVV655387 MFR655387 MPN655387 MZJ655387 NJF655387 NTB655387 OCX655387 OMT655387 OWP655387 PGL655387 PQH655387 QAD655387 QJZ655387 QTV655387 RDR655387 RNN655387 RXJ655387 SHF655387 SRB655387 TAX655387 TKT655387 TUP655387 UEL655387 UOH655387 UYD655387 VHZ655387 VRV655387 WBR655387 WLN655387 WVJ655387 B720923 IX720923 ST720923 ACP720923 AML720923 AWH720923 BGD720923 BPZ720923 BZV720923 CJR720923 CTN720923 DDJ720923 DNF720923 DXB720923 EGX720923 EQT720923 FAP720923 FKL720923 FUH720923 GED720923 GNZ720923 GXV720923 HHR720923 HRN720923 IBJ720923 ILF720923 IVB720923 JEX720923 JOT720923 JYP720923 KIL720923 KSH720923 LCD720923 LLZ720923 LVV720923 MFR720923 MPN720923 MZJ720923 NJF720923 NTB720923 OCX720923 OMT720923 OWP720923 PGL720923 PQH720923 QAD720923 QJZ720923 QTV720923 RDR720923 RNN720923 RXJ720923 SHF720923 SRB720923 TAX720923 TKT720923 TUP720923 UEL720923 UOH720923 UYD720923 VHZ720923 VRV720923 WBR720923 WLN720923 WVJ720923 B786459 IX786459 ST786459 ACP786459 AML786459 AWH786459 BGD786459 BPZ786459 BZV786459 CJR786459 CTN786459 DDJ786459 DNF786459 DXB786459 EGX786459 EQT786459 FAP786459 FKL786459 FUH786459 GED786459 GNZ786459 GXV786459 HHR786459 HRN786459 IBJ786459 ILF786459 IVB786459 JEX786459 JOT786459 JYP786459 KIL786459 KSH786459 LCD786459 LLZ786459 LVV786459 MFR786459 MPN786459 MZJ786459 NJF786459 NTB786459 OCX786459 OMT786459 OWP786459 PGL786459 PQH786459 QAD786459 QJZ786459 QTV786459 RDR786459 RNN786459 RXJ786459 SHF786459 SRB786459 TAX786459 TKT786459 TUP786459 UEL786459 UOH786459 UYD786459 VHZ786459 VRV786459 WBR786459 WLN786459 WVJ786459 B851995 IX851995 ST851995 ACP851995 AML851995 AWH851995 BGD851995 BPZ851995 BZV851995 CJR851995 CTN851995 DDJ851995 DNF851995 DXB851995 EGX851995 EQT851995 FAP851995 FKL851995 FUH851995 GED851995 GNZ851995 GXV851995 HHR851995 HRN851995 IBJ851995 ILF851995 IVB851995 JEX851995 JOT851995 JYP851995 KIL851995 KSH851995 LCD851995 LLZ851995 LVV851995 MFR851995 MPN851995 MZJ851995 NJF851995 NTB851995 OCX851995 OMT851995 OWP851995 PGL851995 PQH851995 QAD851995 QJZ851995 QTV851995 RDR851995 RNN851995 RXJ851995 SHF851995 SRB851995 TAX851995 TKT851995 TUP851995 UEL851995 UOH851995 UYD851995 VHZ851995 VRV851995 WBR851995 WLN851995 WVJ851995 B917531 IX917531 ST917531 ACP917531 AML917531 AWH917531 BGD917531 BPZ917531 BZV917531 CJR917531 CTN917531 DDJ917531 DNF917531 DXB917531 EGX917531 EQT917531 FAP917531 FKL917531 FUH917531 GED917531 GNZ917531 GXV917531 HHR917531 HRN917531 IBJ917531 ILF917531 IVB917531 JEX917531 JOT917531 JYP917531 KIL917531 KSH917531 LCD917531 LLZ917531 LVV917531 MFR917531 MPN917531 MZJ917531 NJF917531 NTB917531 OCX917531 OMT917531 OWP917531 PGL917531 PQH917531 QAD917531 QJZ917531 QTV917531 RDR917531 RNN917531 RXJ917531 SHF917531 SRB917531 TAX917531 TKT917531 TUP917531 UEL917531 UOH917531 UYD917531 VHZ917531 VRV917531 WBR917531 WLN917531 WVJ917531 B983067 IX983067 ST983067 ACP983067 AML983067 AWH983067 BGD983067 BPZ983067 BZV983067 CJR983067 CTN983067 DDJ983067 DNF983067 DXB983067 EGX983067 EQT983067 FAP983067 FKL983067 FUH983067 GED983067 GNZ983067 GXV983067 HHR983067 HRN983067 IBJ983067 ILF983067 IVB983067 JEX983067 JOT983067 JYP983067 KIL983067 KSH983067 LCD983067 LLZ983067 LVV983067 MFR983067 MPN983067 MZJ983067 NJF983067 NTB983067 OCX983067 OMT983067 OWP983067 PGL983067 PQH983067 QAD983067 QJZ983067 QTV983067 RDR983067 RNN983067 RXJ983067 SHF983067 SRB983067 TAX983067 TKT983067 TUP983067 UEL983067 UOH983067 UYD983067 VHZ983067 VRV983067 WBR983067 WLN983067 WVJ983067 WVJ983053 IX13 ST13 ACP13 AML13 AWH13 BGD13 BPZ13 BZV13 CJR13 CTN13 DDJ13 DNF13 DXB13 EGX13 EQT13 FAP13 FKL13 FUH13 GED13 GNZ13 GXV13 HHR13 HRN13 IBJ13 ILF13 IVB13 JEX13 JOT13 JYP13 KIL13 KSH13 LCD13 LLZ13 LVV13 MFR13 MPN13 MZJ13 NJF13 NTB13 OCX13 OMT13 OWP13 PGL13 PQH13 QAD13 QJZ13 QTV13 RDR13 RNN13 RXJ13 SHF13 SRB13 TAX13 TKT13 TUP13 UEL13 UOH13 UYD13 VHZ13 VRV13 WBR13 WLN13 WVJ13 B65549 IX65549 ST65549 ACP65549 AML65549 AWH65549 BGD65549 BPZ65549 BZV65549 CJR65549 CTN65549 DDJ65549 DNF65549 DXB65549 EGX65549 EQT65549 FAP65549 FKL65549 FUH65549 GED65549 GNZ65549 GXV65549 HHR65549 HRN65549 IBJ65549 ILF65549 IVB65549 JEX65549 JOT65549 JYP65549 KIL65549 KSH65549 LCD65549 LLZ65549 LVV65549 MFR65549 MPN65549 MZJ65549 NJF65549 NTB65549 OCX65549 OMT65549 OWP65549 PGL65549 PQH65549 QAD65549 QJZ65549 QTV65549 RDR65549 RNN65549 RXJ65549 SHF65549 SRB65549 TAX65549 TKT65549 TUP65549 UEL65549 UOH65549 UYD65549 VHZ65549 VRV65549 WBR65549 WLN65549 WVJ65549 B131085 IX131085 ST131085 ACP131085 AML131085 AWH131085 BGD131085 BPZ131085 BZV131085 CJR131085 CTN131085 DDJ131085 DNF131085 DXB131085 EGX131085 EQT131085 FAP131085 FKL131085 FUH131085 GED131085 GNZ131085 GXV131085 HHR131085 HRN131085 IBJ131085 ILF131085 IVB131085 JEX131085 JOT131085 JYP131085 KIL131085 KSH131085 LCD131085 LLZ131085 LVV131085 MFR131085 MPN131085 MZJ131085 NJF131085 NTB131085 OCX131085 OMT131085 OWP131085 PGL131085 PQH131085 QAD131085 QJZ131085 QTV131085 RDR131085 RNN131085 RXJ131085 SHF131085 SRB131085 TAX131085 TKT131085 TUP131085 UEL131085 UOH131085 UYD131085 VHZ131085 VRV131085 WBR131085 WLN131085 WVJ131085 B196621 IX196621 ST196621 ACP196621 AML196621 AWH196621 BGD196621 BPZ196621 BZV196621 CJR196621 CTN196621 DDJ196621 DNF196621 DXB196621 EGX196621 EQT196621 FAP196621 FKL196621 FUH196621 GED196621 GNZ196621 GXV196621 HHR196621 HRN196621 IBJ196621 ILF196621 IVB196621 JEX196621 JOT196621 JYP196621 KIL196621 KSH196621 LCD196621 LLZ196621 LVV196621 MFR196621 MPN196621 MZJ196621 NJF196621 NTB196621 OCX196621 OMT196621 OWP196621 PGL196621 PQH196621 QAD196621 QJZ196621 QTV196621 RDR196621 RNN196621 RXJ196621 SHF196621 SRB196621 TAX196621 TKT196621 TUP196621 UEL196621 UOH196621 UYD196621 VHZ196621 VRV196621 WBR196621 WLN196621 WVJ196621 B262157 IX262157 ST262157 ACP262157 AML262157 AWH262157 BGD262157 BPZ262157 BZV262157 CJR262157 CTN262157 DDJ262157 DNF262157 DXB262157 EGX262157 EQT262157 FAP262157 FKL262157 FUH262157 GED262157 GNZ262157 GXV262157 HHR262157 HRN262157 IBJ262157 ILF262157 IVB262157 JEX262157 JOT262157 JYP262157 KIL262157 KSH262157 LCD262157 LLZ262157 LVV262157 MFR262157 MPN262157 MZJ262157 NJF262157 NTB262157 OCX262157 OMT262157 OWP262157 PGL262157 PQH262157 QAD262157 QJZ262157 QTV262157 RDR262157 RNN262157 RXJ262157 SHF262157 SRB262157 TAX262157 TKT262157 TUP262157 UEL262157 UOH262157 UYD262157 VHZ262157 VRV262157 WBR262157 WLN262157 WVJ262157 B327693 IX327693 ST327693 ACP327693 AML327693 AWH327693 BGD327693 BPZ327693 BZV327693 CJR327693 CTN327693 DDJ327693 DNF327693 DXB327693 EGX327693 EQT327693 FAP327693 FKL327693 FUH327693 GED327693 GNZ327693 GXV327693 HHR327693 HRN327693 IBJ327693 ILF327693 IVB327693 JEX327693 JOT327693 JYP327693 KIL327693 KSH327693 LCD327693 LLZ327693 LVV327693 MFR327693 MPN327693 MZJ327693 NJF327693 NTB327693 OCX327693 OMT327693 OWP327693 PGL327693 PQH327693 QAD327693 QJZ327693 QTV327693 RDR327693 RNN327693 RXJ327693 SHF327693 SRB327693 TAX327693 TKT327693 TUP327693 UEL327693 UOH327693 UYD327693 VHZ327693 VRV327693 WBR327693 WLN327693 WVJ327693 B393229 IX393229 ST393229 ACP393229 AML393229 AWH393229 BGD393229 BPZ393229 BZV393229 CJR393229 CTN393229 DDJ393229 DNF393229 DXB393229 EGX393229 EQT393229 FAP393229 FKL393229 FUH393229 GED393229 GNZ393229 GXV393229 HHR393229 HRN393229 IBJ393229 ILF393229 IVB393229 JEX393229 JOT393229 JYP393229 KIL393229 KSH393229 LCD393229 LLZ393229 LVV393229 MFR393229 MPN393229 MZJ393229 NJF393229 NTB393229 OCX393229 OMT393229 OWP393229 PGL393229 PQH393229 QAD393229 QJZ393229 QTV393229 RDR393229 RNN393229 RXJ393229 SHF393229 SRB393229 TAX393229 TKT393229 TUP393229 UEL393229 UOH393229 UYD393229 VHZ393229 VRV393229 WBR393229 WLN393229 WVJ393229 B458765 IX458765 ST458765 ACP458765 AML458765 AWH458765 BGD458765 BPZ458765 BZV458765 CJR458765 CTN458765 DDJ458765 DNF458765 DXB458765 EGX458765 EQT458765 FAP458765 FKL458765 FUH458765 GED458765 GNZ458765 GXV458765 HHR458765 HRN458765 IBJ458765 ILF458765 IVB458765 JEX458765 JOT458765 JYP458765 KIL458765 KSH458765 LCD458765 LLZ458765 LVV458765 MFR458765 MPN458765 MZJ458765 NJF458765 NTB458765 OCX458765 OMT458765 OWP458765 PGL458765 PQH458765 QAD458765 QJZ458765 QTV458765 RDR458765 RNN458765 RXJ458765 SHF458765 SRB458765 TAX458765 TKT458765 TUP458765 UEL458765 UOH458765 UYD458765 VHZ458765 VRV458765 WBR458765 WLN458765 WVJ458765 B524301 IX524301 ST524301 ACP524301 AML524301 AWH524301 BGD524301 BPZ524301 BZV524301 CJR524301 CTN524301 DDJ524301 DNF524301 DXB524301 EGX524301 EQT524301 FAP524301 FKL524301 FUH524301 GED524301 GNZ524301 GXV524301 HHR524301 HRN524301 IBJ524301 ILF524301 IVB524301 JEX524301 JOT524301 JYP524301 KIL524301 KSH524301 LCD524301 LLZ524301 LVV524301 MFR524301 MPN524301 MZJ524301 NJF524301 NTB524301 OCX524301 OMT524301 OWP524301 PGL524301 PQH524301 QAD524301 QJZ524301 QTV524301 RDR524301 RNN524301 RXJ524301 SHF524301 SRB524301 TAX524301 TKT524301 TUP524301 UEL524301 UOH524301 UYD524301 VHZ524301 VRV524301 WBR524301 WLN524301 WVJ524301 B589837 IX589837 ST589837 ACP589837 AML589837 AWH589837 BGD589837 BPZ589837 BZV589837 CJR589837 CTN589837 DDJ589837 DNF589837 DXB589837 EGX589837 EQT589837 FAP589837 FKL589837 FUH589837 GED589837 GNZ589837 GXV589837 HHR589837 HRN589837 IBJ589837 ILF589837 IVB589837 JEX589837 JOT589837 JYP589837 KIL589837 KSH589837 LCD589837 LLZ589837 LVV589837 MFR589837 MPN589837 MZJ589837 NJF589837 NTB589837 OCX589837 OMT589837 OWP589837 PGL589837 PQH589837 QAD589837 QJZ589837 QTV589837 RDR589837 RNN589837 RXJ589837 SHF589837 SRB589837 TAX589837 TKT589837 TUP589837 UEL589837 UOH589837 UYD589837 VHZ589837 VRV589837 WBR589837 WLN589837 WVJ589837 B655373 IX655373 ST655373 ACP655373 AML655373 AWH655373 BGD655373 BPZ655373 BZV655373 CJR655373 CTN655373 DDJ655373 DNF655373 DXB655373 EGX655373 EQT655373 FAP655373 FKL655373 FUH655373 GED655373 GNZ655373 GXV655373 HHR655373 HRN655373 IBJ655373 ILF655373 IVB655373 JEX655373 JOT655373 JYP655373 KIL655373 KSH655373 LCD655373 LLZ655373 LVV655373 MFR655373 MPN655373 MZJ655373 NJF655373 NTB655373 OCX655373 OMT655373 OWP655373 PGL655373 PQH655373 QAD655373 QJZ655373 QTV655373 RDR655373 RNN655373 RXJ655373 SHF655373 SRB655373 TAX655373 TKT655373 TUP655373 UEL655373 UOH655373 UYD655373 VHZ655373 VRV655373 WBR655373 WLN655373 WVJ655373 B720909 IX720909 ST720909 ACP720909 AML720909 AWH720909 BGD720909 BPZ720909 BZV720909 CJR720909 CTN720909 DDJ720909 DNF720909 DXB720909 EGX720909 EQT720909 FAP720909 FKL720909 FUH720909 GED720909 GNZ720909 GXV720909 HHR720909 HRN720909 IBJ720909 ILF720909 IVB720909 JEX720909 JOT720909 JYP720909 KIL720909 KSH720909 LCD720909 LLZ720909 LVV720909 MFR720909 MPN720909 MZJ720909 NJF720909 NTB720909 OCX720909 OMT720909 OWP720909 PGL720909 PQH720909 QAD720909 QJZ720909 QTV720909 RDR720909 RNN720909 RXJ720909 SHF720909 SRB720909 TAX720909 TKT720909 TUP720909 UEL720909 UOH720909 UYD720909 VHZ720909 VRV720909 WBR720909 WLN720909 WVJ720909 B786445 IX786445 ST786445 ACP786445 AML786445 AWH786445 BGD786445 BPZ786445 BZV786445 CJR786445 CTN786445 DDJ786445 DNF786445 DXB786445 EGX786445 EQT786445 FAP786445 FKL786445 FUH786445 GED786445 GNZ786445 GXV786445 HHR786445 HRN786445 IBJ786445 ILF786445 IVB786445 JEX786445 JOT786445 JYP786445 KIL786445 KSH786445 LCD786445 LLZ786445 LVV786445 MFR786445 MPN786445 MZJ786445 NJF786445 NTB786445 OCX786445 OMT786445 OWP786445 PGL786445 PQH786445 QAD786445 QJZ786445 QTV786445 RDR786445 RNN786445 RXJ786445 SHF786445 SRB786445 TAX786445 TKT786445 TUP786445 UEL786445 UOH786445 UYD786445 VHZ786445 VRV786445 WBR786445 WLN786445 WVJ786445 B851981 IX851981 ST851981 ACP851981 AML851981 AWH851981 BGD851981 BPZ851981 BZV851981 CJR851981 CTN851981 DDJ851981 DNF851981 DXB851981 EGX851981 EQT851981 FAP851981 FKL851981 FUH851981 GED851981 GNZ851981 GXV851981 HHR851981 HRN851981 IBJ851981 ILF851981 IVB851981 JEX851981 JOT851981 JYP851981 KIL851981 KSH851981 LCD851981 LLZ851981 LVV851981 MFR851981 MPN851981 MZJ851981 NJF851981 NTB851981 OCX851981 OMT851981 OWP851981 PGL851981 PQH851981 QAD851981 QJZ851981 QTV851981 RDR851981 RNN851981 RXJ851981 SHF851981 SRB851981 TAX851981 TKT851981 TUP851981 UEL851981 UOH851981 UYD851981 VHZ851981 VRV851981 WBR851981 WLN851981 WVJ851981 B917517 IX917517 ST917517 ACP917517 AML917517 AWH917517 BGD917517 BPZ917517 BZV917517 CJR917517 CTN917517 DDJ917517 DNF917517 DXB917517 EGX917517 EQT917517 FAP917517 FKL917517 FUH917517 GED917517 GNZ917517 GXV917517 HHR917517 HRN917517 IBJ917517 ILF917517 IVB917517 JEX917517 JOT917517 JYP917517 KIL917517 KSH917517 LCD917517 LLZ917517 LVV917517 MFR917517 MPN917517 MZJ917517 NJF917517 NTB917517 OCX917517 OMT917517 OWP917517 PGL917517 PQH917517 QAD917517 QJZ917517 QTV917517 RDR917517 RNN917517 RXJ917517 SHF917517 SRB917517 TAX917517 TKT917517 TUP917517 UEL917517 UOH917517 UYD917517 VHZ917517 VRV917517 WBR917517 WLN917517 WVJ917517 B983053 IX983053 ST983053 ACP983053 AML983053 AWH983053 BGD983053 BPZ983053 BZV983053 CJR983053 CTN983053 DDJ983053 DNF983053 DXB983053 EGX983053 EQT983053 FAP983053 FKL983053 FUH983053 GED983053 GNZ983053 GXV983053 HHR983053 HRN983053 IBJ983053 ILF983053 IVB983053 JEX983053 JOT983053 JYP983053 KIL983053 KSH983053 LCD983053 LLZ983053 LVV983053 MFR983053 MPN983053 MZJ983053 NJF983053 NTB983053 OCX983053 OMT983053 OWP983053 PGL983053 PQH983053 QAD983053 QJZ983053 QTV983053 RDR983053 RNN983053 RXJ983053 SHF983053 SRB983053 TAX983053 TKT983053 TUP983053 UEL983053 UOH983053 UYD983053 VHZ983053 VRV983053 WBR983053 WLN983053">
      <formula1>$E$18:$E$22</formula1>
    </dataValidation>
    <dataValidation type="list" allowBlank="1" showInputMessage="1" showErrorMessage="1" sqref="B13">
      <formula1>$E$18:$E$20</formula1>
    </dataValidation>
  </dataValidations>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0"/>
  <sheetViews>
    <sheetView workbookViewId="0">
      <selection activeCell="C15" sqref="C15"/>
    </sheetView>
  </sheetViews>
  <sheetFormatPr defaultRowHeight="14.4" x14ac:dyDescent="0.3"/>
  <cols>
    <col min="1" max="1" width="3.44140625" style="32" customWidth="1"/>
    <col min="2" max="2" width="89" style="32" customWidth="1"/>
    <col min="3" max="256" width="9.109375" style="32"/>
    <col min="257" max="257" width="3.44140625" style="32" customWidth="1"/>
    <col min="258" max="258" width="89" style="32" customWidth="1"/>
    <col min="259" max="512" width="9.109375" style="32"/>
    <col min="513" max="513" width="3.44140625" style="32" customWidth="1"/>
    <col min="514" max="514" width="89" style="32" customWidth="1"/>
    <col min="515" max="768" width="9.109375" style="32"/>
    <col min="769" max="769" width="3.44140625" style="32" customWidth="1"/>
    <col min="770" max="770" width="89" style="32" customWidth="1"/>
    <col min="771" max="1024" width="9.109375" style="32"/>
    <col min="1025" max="1025" width="3.44140625" style="32" customWidth="1"/>
    <col min="1026" max="1026" width="89" style="32" customWidth="1"/>
    <col min="1027" max="1280" width="9.109375" style="32"/>
    <col min="1281" max="1281" width="3.44140625" style="32" customWidth="1"/>
    <col min="1282" max="1282" width="89" style="32" customWidth="1"/>
    <col min="1283" max="1536" width="9.109375" style="32"/>
    <col min="1537" max="1537" width="3.44140625" style="32" customWidth="1"/>
    <col min="1538" max="1538" width="89" style="32" customWidth="1"/>
    <col min="1539" max="1792" width="9.109375" style="32"/>
    <col min="1793" max="1793" width="3.44140625" style="32" customWidth="1"/>
    <col min="1794" max="1794" width="89" style="32" customWidth="1"/>
    <col min="1795" max="2048" width="9.109375" style="32"/>
    <col min="2049" max="2049" width="3.44140625" style="32" customWidth="1"/>
    <col min="2050" max="2050" width="89" style="32" customWidth="1"/>
    <col min="2051" max="2304" width="9.109375" style="32"/>
    <col min="2305" max="2305" width="3.44140625" style="32" customWidth="1"/>
    <col min="2306" max="2306" width="89" style="32" customWidth="1"/>
    <col min="2307" max="2560" width="9.109375" style="32"/>
    <col min="2561" max="2561" width="3.44140625" style="32" customWidth="1"/>
    <col min="2562" max="2562" width="89" style="32" customWidth="1"/>
    <col min="2563" max="2816" width="9.109375" style="32"/>
    <col min="2817" max="2817" width="3.44140625" style="32" customWidth="1"/>
    <col min="2818" max="2818" width="89" style="32" customWidth="1"/>
    <col min="2819" max="3072" width="9.109375" style="32"/>
    <col min="3073" max="3073" width="3.44140625" style="32" customWidth="1"/>
    <col min="3074" max="3074" width="89" style="32" customWidth="1"/>
    <col min="3075" max="3328" width="9.109375" style="32"/>
    <col min="3329" max="3329" width="3.44140625" style="32" customWidth="1"/>
    <col min="3330" max="3330" width="89" style="32" customWidth="1"/>
    <col min="3331" max="3584" width="9.109375" style="32"/>
    <col min="3585" max="3585" width="3.44140625" style="32" customWidth="1"/>
    <col min="3586" max="3586" width="89" style="32" customWidth="1"/>
    <col min="3587" max="3840" width="9.109375" style="32"/>
    <col min="3841" max="3841" width="3.44140625" style="32" customWidth="1"/>
    <col min="3842" max="3842" width="89" style="32" customWidth="1"/>
    <col min="3843" max="4096" width="9.109375" style="32"/>
    <col min="4097" max="4097" width="3.44140625" style="32" customWidth="1"/>
    <col min="4098" max="4098" width="89" style="32" customWidth="1"/>
    <col min="4099" max="4352" width="9.109375" style="32"/>
    <col min="4353" max="4353" width="3.44140625" style="32" customWidth="1"/>
    <col min="4354" max="4354" width="89" style="32" customWidth="1"/>
    <col min="4355" max="4608" width="9.109375" style="32"/>
    <col min="4609" max="4609" width="3.44140625" style="32" customWidth="1"/>
    <col min="4610" max="4610" width="89" style="32" customWidth="1"/>
    <col min="4611" max="4864" width="9.109375" style="32"/>
    <col min="4865" max="4865" width="3.44140625" style="32" customWidth="1"/>
    <col min="4866" max="4866" width="89" style="32" customWidth="1"/>
    <col min="4867" max="5120" width="9.109375" style="32"/>
    <col min="5121" max="5121" width="3.44140625" style="32" customWidth="1"/>
    <col min="5122" max="5122" width="89" style="32" customWidth="1"/>
    <col min="5123" max="5376" width="9.109375" style="32"/>
    <col min="5377" max="5377" width="3.44140625" style="32" customWidth="1"/>
    <col min="5378" max="5378" width="89" style="32" customWidth="1"/>
    <col min="5379" max="5632" width="9.109375" style="32"/>
    <col min="5633" max="5633" width="3.44140625" style="32" customWidth="1"/>
    <col min="5634" max="5634" width="89" style="32" customWidth="1"/>
    <col min="5635" max="5888" width="9.109375" style="32"/>
    <col min="5889" max="5889" width="3.44140625" style="32" customWidth="1"/>
    <col min="5890" max="5890" width="89" style="32" customWidth="1"/>
    <col min="5891" max="6144" width="9.109375" style="32"/>
    <col min="6145" max="6145" width="3.44140625" style="32" customWidth="1"/>
    <col min="6146" max="6146" width="89" style="32" customWidth="1"/>
    <col min="6147" max="6400" width="9.109375" style="32"/>
    <col min="6401" max="6401" width="3.44140625" style="32" customWidth="1"/>
    <col min="6402" max="6402" width="89" style="32" customWidth="1"/>
    <col min="6403" max="6656" width="9.109375" style="32"/>
    <col min="6657" max="6657" width="3.44140625" style="32" customWidth="1"/>
    <col min="6658" max="6658" width="89" style="32" customWidth="1"/>
    <col min="6659" max="6912" width="9.109375" style="32"/>
    <col min="6913" max="6913" width="3.44140625" style="32" customWidth="1"/>
    <col min="6914" max="6914" width="89" style="32" customWidth="1"/>
    <col min="6915" max="7168" width="9.109375" style="32"/>
    <col min="7169" max="7169" width="3.44140625" style="32" customWidth="1"/>
    <col min="7170" max="7170" width="89" style="32" customWidth="1"/>
    <col min="7171" max="7424" width="9.109375" style="32"/>
    <col min="7425" max="7425" width="3.44140625" style="32" customWidth="1"/>
    <col min="7426" max="7426" width="89" style="32" customWidth="1"/>
    <col min="7427" max="7680" width="9.109375" style="32"/>
    <col min="7681" max="7681" width="3.44140625" style="32" customWidth="1"/>
    <col min="7682" max="7682" width="89" style="32" customWidth="1"/>
    <col min="7683" max="7936" width="9.109375" style="32"/>
    <col min="7937" max="7937" width="3.44140625" style="32" customWidth="1"/>
    <col min="7938" max="7938" width="89" style="32" customWidth="1"/>
    <col min="7939" max="8192" width="9.109375" style="32"/>
    <col min="8193" max="8193" width="3.44140625" style="32" customWidth="1"/>
    <col min="8194" max="8194" width="89" style="32" customWidth="1"/>
    <col min="8195" max="8448" width="9.109375" style="32"/>
    <col min="8449" max="8449" width="3.44140625" style="32" customWidth="1"/>
    <col min="8450" max="8450" width="89" style="32" customWidth="1"/>
    <col min="8451" max="8704" width="9.109375" style="32"/>
    <col min="8705" max="8705" width="3.44140625" style="32" customWidth="1"/>
    <col min="8706" max="8706" width="89" style="32" customWidth="1"/>
    <col min="8707" max="8960" width="9.109375" style="32"/>
    <col min="8961" max="8961" width="3.44140625" style="32" customWidth="1"/>
    <col min="8962" max="8962" width="89" style="32" customWidth="1"/>
    <col min="8963" max="9216" width="9.109375" style="32"/>
    <col min="9217" max="9217" width="3.44140625" style="32" customWidth="1"/>
    <col min="9218" max="9218" width="89" style="32" customWidth="1"/>
    <col min="9219" max="9472" width="9.109375" style="32"/>
    <col min="9473" max="9473" width="3.44140625" style="32" customWidth="1"/>
    <col min="9474" max="9474" width="89" style="32" customWidth="1"/>
    <col min="9475" max="9728" width="9.109375" style="32"/>
    <col min="9729" max="9729" width="3.44140625" style="32" customWidth="1"/>
    <col min="9730" max="9730" width="89" style="32" customWidth="1"/>
    <col min="9731" max="9984" width="9.109375" style="32"/>
    <col min="9985" max="9985" width="3.44140625" style="32" customWidth="1"/>
    <col min="9986" max="9986" width="89" style="32" customWidth="1"/>
    <col min="9987" max="10240" width="9.109375" style="32"/>
    <col min="10241" max="10241" width="3.44140625" style="32" customWidth="1"/>
    <col min="10242" max="10242" width="89" style="32" customWidth="1"/>
    <col min="10243" max="10496" width="9.109375" style="32"/>
    <col min="10497" max="10497" width="3.44140625" style="32" customWidth="1"/>
    <col min="10498" max="10498" width="89" style="32" customWidth="1"/>
    <col min="10499" max="10752" width="9.109375" style="32"/>
    <col min="10753" max="10753" width="3.44140625" style="32" customWidth="1"/>
    <col min="10754" max="10754" width="89" style="32" customWidth="1"/>
    <col min="10755" max="11008" width="9.109375" style="32"/>
    <col min="11009" max="11009" width="3.44140625" style="32" customWidth="1"/>
    <col min="11010" max="11010" width="89" style="32" customWidth="1"/>
    <col min="11011" max="11264" width="9.109375" style="32"/>
    <col min="11265" max="11265" width="3.44140625" style="32" customWidth="1"/>
    <col min="11266" max="11266" width="89" style="32" customWidth="1"/>
    <col min="11267" max="11520" width="9.109375" style="32"/>
    <col min="11521" max="11521" width="3.44140625" style="32" customWidth="1"/>
    <col min="11522" max="11522" width="89" style="32" customWidth="1"/>
    <col min="11523" max="11776" width="9.109375" style="32"/>
    <col min="11777" max="11777" width="3.44140625" style="32" customWidth="1"/>
    <col min="11778" max="11778" width="89" style="32" customWidth="1"/>
    <col min="11779" max="12032" width="9.109375" style="32"/>
    <col min="12033" max="12033" width="3.44140625" style="32" customWidth="1"/>
    <col min="12034" max="12034" width="89" style="32" customWidth="1"/>
    <col min="12035" max="12288" width="9.109375" style="32"/>
    <col min="12289" max="12289" width="3.44140625" style="32" customWidth="1"/>
    <col min="12290" max="12290" width="89" style="32" customWidth="1"/>
    <col min="12291" max="12544" width="9.109375" style="32"/>
    <col min="12545" max="12545" width="3.44140625" style="32" customWidth="1"/>
    <col min="12546" max="12546" width="89" style="32" customWidth="1"/>
    <col min="12547" max="12800" width="9.109375" style="32"/>
    <col min="12801" max="12801" width="3.44140625" style="32" customWidth="1"/>
    <col min="12802" max="12802" width="89" style="32" customWidth="1"/>
    <col min="12803" max="13056" width="9.109375" style="32"/>
    <col min="13057" max="13057" width="3.44140625" style="32" customWidth="1"/>
    <col min="13058" max="13058" width="89" style="32" customWidth="1"/>
    <col min="13059" max="13312" width="9.109375" style="32"/>
    <col min="13313" max="13313" width="3.44140625" style="32" customWidth="1"/>
    <col min="13314" max="13314" width="89" style="32" customWidth="1"/>
    <col min="13315" max="13568" width="9.109375" style="32"/>
    <col min="13569" max="13569" width="3.44140625" style="32" customWidth="1"/>
    <col min="13570" max="13570" width="89" style="32" customWidth="1"/>
    <col min="13571" max="13824" width="9.109375" style="32"/>
    <col min="13825" max="13825" width="3.44140625" style="32" customWidth="1"/>
    <col min="13826" max="13826" width="89" style="32" customWidth="1"/>
    <col min="13827" max="14080" width="9.109375" style="32"/>
    <col min="14081" max="14081" width="3.44140625" style="32" customWidth="1"/>
    <col min="14082" max="14082" width="89" style="32" customWidth="1"/>
    <col min="14083" max="14336" width="9.109375" style="32"/>
    <col min="14337" max="14337" width="3.44140625" style="32" customWidth="1"/>
    <col min="14338" max="14338" width="89" style="32" customWidth="1"/>
    <col min="14339" max="14592" width="9.109375" style="32"/>
    <col min="14593" max="14593" width="3.44140625" style="32" customWidth="1"/>
    <col min="14594" max="14594" width="89" style="32" customWidth="1"/>
    <col min="14595" max="14848" width="9.109375" style="32"/>
    <col min="14849" max="14849" width="3.44140625" style="32" customWidth="1"/>
    <col min="14850" max="14850" width="89" style="32" customWidth="1"/>
    <col min="14851" max="15104" width="9.109375" style="32"/>
    <col min="15105" max="15105" width="3.44140625" style="32" customWidth="1"/>
    <col min="15106" max="15106" width="89" style="32" customWidth="1"/>
    <col min="15107" max="15360" width="9.109375" style="32"/>
    <col min="15361" max="15361" width="3.44140625" style="32" customWidth="1"/>
    <col min="15362" max="15362" width="89" style="32" customWidth="1"/>
    <col min="15363" max="15616" width="9.109375" style="32"/>
    <col min="15617" max="15617" width="3.44140625" style="32" customWidth="1"/>
    <col min="15618" max="15618" width="89" style="32" customWidth="1"/>
    <col min="15619" max="15872" width="9.109375" style="32"/>
    <col min="15873" max="15873" width="3.44140625" style="32" customWidth="1"/>
    <col min="15874" max="15874" width="89" style="32" customWidth="1"/>
    <col min="15875" max="16128" width="9.109375" style="32"/>
    <col min="16129" max="16129" width="3.44140625" style="32" customWidth="1"/>
    <col min="16130" max="16130" width="89" style="32" customWidth="1"/>
    <col min="16131" max="16384" width="9.109375" style="32"/>
  </cols>
  <sheetData>
    <row r="1" spans="1:3" ht="18" x14ac:dyDescent="0.25">
      <c r="A1" s="416" t="s">
        <v>2198</v>
      </c>
      <c r="B1" s="416"/>
    </row>
    <row r="2" spans="1:3" ht="15.75" x14ac:dyDescent="0.25">
      <c r="A2" s="417" t="s">
        <v>2196</v>
      </c>
      <c r="B2" s="417"/>
    </row>
    <row r="4" spans="1:3" ht="15" x14ac:dyDescent="0.25">
      <c r="A4" s="112" t="s">
        <v>2199</v>
      </c>
    </row>
    <row r="5" spans="1:3" ht="15" x14ac:dyDescent="0.25">
      <c r="A5" s="113" t="s">
        <v>2197</v>
      </c>
      <c r="B5" s="104" t="s">
        <v>2200</v>
      </c>
    </row>
    <row r="6" spans="1:3" ht="15" x14ac:dyDescent="0.25">
      <c r="B6" s="114"/>
      <c r="C6" s="104"/>
    </row>
    <row r="7" spans="1:3" ht="15" x14ac:dyDescent="0.25">
      <c r="A7" s="112" t="s">
        <v>2571</v>
      </c>
    </row>
    <row r="8" spans="1:3" ht="15" x14ac:dyDescent="0.25">
      <c r="A8" s="113" t="s">
        <v>2197</v>
      </c>
      <c r="B8" s="104" t="s">
        <v>2572</v>
      </c>
    </row>
    <row r="9" spans="1:3" ht="15" x14ac:dyDescent="0.25">
      <c r="B9" s="114"/>
    </row>
    <row r="10" spans="1:3" ht="15" x14ac:dyDescent="0.25">
      <c r="A10" s="112" t="s">
        <v>2577</v>
      </c>
    </row>
    <row r="11" spans="1:3" ht="15" x14ac:dyDescent="0.25">
      <c r="A11" s="113" t="s">
        <v>2197</v>
      </c>
      <c r="B11" s="104" t="s">
        <v>2578</v>
      </c>
    </row>
    <row r="12" spans="1:3" ht="15" x14ac:dyDescent="0.25">
      <c r="B12" s="114"/>
    </row>
    <row r="13" spans="1:3" s="262" customFormat="1" ht="15" x14ac:dyDescent="0.25">
      <c r="A13" s="263" t="s">
        <v>2784</v>
      </c>
    </row>
    <row r="14" spans="1:3" s="262" customFormat="1" ht="15" x14ac:dyDescent="0.25">
      <c r="A14" s="268" t="s">
        <v>2197</v>
      </c>
      <c r="B14" s="267" t="s">
        <v>2587</v>
      </c>
    </row>
    <row r="15" spans="1:3" ht="15" x14ac:dyDescent="0.25">
      <c r="A15" s="268" t="s">
        <v>2588</v>
      </c>
      <c r="B15" s="267" t="s">
        <v>2590</v>
      </c>
    </row>
    <row r="16" spans="1:3" s="262" customFormat="1" ht="15" x14ac:dyDescent="0.25">
      <c r="A16" s="268" t="s">
        <v>2589</v>
      </c>
      <c r="B16" s="267" t="s">
        <v>2591</v>
      </c>
    </row>
    <row r="17" spans="1:2" s="262" customFormat="1" ht="15" x14ac:dyDescent="0.25">
      <c r="A17" s="268" t="s">
        <v>2592</v>
      </c>
      <c r="B17" s="267" t="s">
        <v>2593</v>
      </c>
    </row>
    <row r="18" spans="1:2" s="262" customFormat="1" ht="15" x14ac:dyDescent="0.25">
      <c r="A18" s="268" t="s">
        <v>2594</v>
      </c>
      <c r="B18" s="267" t="s">
        <v>2595</v>
      </c>
    </row>
    <row r="19" spans="1:2" ht="15" x14ac:dyDescent="0.25">
      <c r="A19" s="268" t="s">
        <v>2596</v>
      </c>
      <c r="B19" s="269" t="s">
        <v>2679</v>
      </c>
    </row>
    <row r="20" spans="1:2" ht="15" x14ac:dyDescent="0.25">
      <c r="A20" s="408" t="s">
        <v>2782</v>
      </c>
      <c r="B20" s="407" t="s">
        <v>2783</v>
      </c>
    </row>
  </sheetData>
  <mergeCells count="2">
    <mergeCell ref="A1:B1"/>
    <mergeCell ref="A2:B2"/>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33"/>
  <sheetViews>
    <sheetView topLeftCell="A94" zoomScaleNormal="100" workbookViewId="0">
      <selection activeCell="C93" sqref="C93"/>
    </sheetView>
  </sheetViews>
  <sheetFormatPr defaultRowHeight="14.4" x14ac:dyDescent="0.3"/>
  <cols>
    <col min="1" max="1" width="13.88671875" style="278" customWidth="1"/>
    <col min="2" max="2" width="80.6640625" style="266" customWidth="1"/>
    <col min="3" max="4" width="9.109375" style="270"/>
    <col min="5" max="5" width="14.109375" style="270" customWidth="1"/>
    <col min="6" max="6" width="80.6640625" style="266" customWidth="1"/>
    <col min="7" max="10" width="9.109375" style="271"/>
    <col min="11" max="256" width="9.109375" style="32"/>
    <col min="257" max="257" width="13.88671875" style="32" customWidth="1"/>
    <col min="258" max="258" width="76.33203125" style="32" customWidth="1"/>
    <col min="259" max="512" width="9.109375" style="32"/>
    <col min="513" max="513" width="13.88671875" style="32" customWidth="1"/>
    <col min="514" max="514" width="76.33203125" style="32" customWidth="1"/>
    <col min="515" max="768" width="9.109375" style="32"/>
    <col min="769" max="769" width="13.88671875" style="32" customWidth="1"/>
    <col min="770" max="770" width="76.33203125" style="32" customWidth="1"/>
    <col min="771" max="1024" width="9.109375" style="32"/>
    <col min="1025" max="1025" width="13.88671875" style="32" customWidth="1"/>
    <col min="1026" max="1026" width="76.33203125" style="32" customWidth="1"/>
    <col min="1027" max="1280" width="9.109375" style="32"/>
    <col min="1281" max="1281" width="13.88671875" style="32" customWidth="1"/>
    <col min="1282" max="1282" width="76.33203125" style="32" customWidth="1"/>
    <col min="1283" max="1536" width="9.109375" style="32"/>
    <col min="1537" max="1537" width="13.88671875" style="32" customWidth="1"/>
    <col min="1538" max="1538" width="76.33203125" style="32" customWidth="1"/>
    <col min="1539" max="1792" width="9.109375" style="32"/>
    <col min="1793" max="1793" width="13.88671875" style="32" customWidth="1"/>
    <col min="1794" max="1794" width="76.33203125" style="32" customWidth="1"/>
    <col min="1795" max="2048" width="9.109375" style="32"/>
    <col min="2049" max="2049" width="13.88671875" style="32" customWidth="1"/>
    <col min="2050" max="2050" width="76.33203125" style="32" customWidth="1"/>
    <col min="2051" max="2304" width="9.109375" style="32"/>
    <col min="2305" max="2305" width="13.88671875" style="32" customWidth="1"/>
    <col min="2306" max="2306" width="76.33203125" style="32" customWidth="1"/>
    <col min="2307" max="2560" width="9.109375" style="32"/>
    <col min="2561" max="2561" width="13.88671875" style="32" customWidth="1"/>
    <col min="2562" max="2562" width="76.33203125" style="32" customWidth="1"/>
    <col min="2563" max="2816" width="9.109375" style="32"/>
    <col min="2817" max="2817" width="13.88671875" style="32" customWidth="1"/>
    <col min="2818" max="2818" width="76.33203125" style="32" customWidth="1"/>
    <col min="2819" max="3072" width="9.109375" style="32"/>
    <col min="3073" max="3073" width="13.88671875" style="32" customWidth="1"/>
    <col min="3074" max="3074" width="76.33203125" style="32" customWidth="1"/>
    <col min="3075" max="3328" width="9.109375" style="32"/>
    <col min="3329" max="3329" width="13.88671875" style="32" customWidth="1"/>
    <col min="3330" max="3330" width="76.33203125" style="32" customWidth="1"/>
    <col min="3331" max="3584" width="9.109375" style="32"/>
    <col min="3585" max="3585" width="13.88671875" style="32" customWidth="1"/>
    <col min="3586" max="3586" width="76.33203125" style="32" customWidth="1"/>
    <col min="3587" max="3840" width="9.109375" style="32"/>
    <col min="3841" max="3841" width="13.88671875" style="32" customWidth="1"/>
    <col min="3842" max="3842" width="76.33203125" style="32" customWidth="1"/>
    <col min="3843" max="4096" width="9.109375" style="32"/>
    <col min="4097" max="4097" width="13.88671875" style="32" customWidth="1"/>
    <col min="4098" max="4098" width="76.33203125" style="32" customWidth="1"/>
    <col min="4099" max="4352" width="9.109375" style="32"/>
    <col min="4353" max="4353" width="13.88671875" style="32" customWidth="1"/>
    <col min="4354" max="4354" width="76.33203125" style="32" customWidth="1"/>
    <col min="4355" max="4608" width="9.109375" style="32"/>
    <col min="4609" max="4609" width="13.88671875" style="32" customWidth="1"/>
    <col min="4610" max="4610" width="76.33203125" style="32" customWidth="1"/>
    <col min="4611" max="4864" width="9.109375" style="32"/>
    <col min="4865" max="4865" width="13.88671875" style="32" customWidth="1"/>
    <col min="4866" max="4866" width="76.33203125" style="32" customWidth="1"/>
    <col min="4867" max="5120" width="9.109375" style="32"/>
    <col min="5121" max="5121" width="13.88671875" style="32" customWidth="1"/>
    <col min="5122" max="5122" width="76.33203125" style="32" customWidth="1"/>
    <col min="5123" max="5376" width="9.109375" style="32"/>
    <col min="5377" max="5377" width="13.88671875" style="32" customWidth="1"/>
    <col min="5378" max="5378" width="76.33203125" style="32" customWidth="1"/>
    <col min="5379" max="5632" width="9.109375" style="32"/>
    <col min="5633" max="5633" width="13.88671875" style="32" customWidth="1"/>
    <col min="5634" max="5634" width="76.33203125" style="32" customWidth="1"/>
    <col min="5635" max="5888" width="9.109375" style="32"/>
    <col min="5889" max="5889" width="13.88671875" style="32" customWidth="1"/>
    <col min="5890" max="5890" width="76.33203125" style="32" customWidth="1"/>
    <col min="5891" max="6144" width="9.109375" style="32"/>
    <col min="6145" max="6145" width="13.88671875" style="32" customWidth="1"/>
    <col min="6146" max="6146" width="76.33203125" style="32" customWidth="1"/>
    <col min="6147" max="6400" width="9.109375" style="32"/>
    <col min="6401" max="6401" width="13.88671875" style="32" customWidth="1"/>
    <col min="6402" max="6402" width="76.33203125" style="32" customWidth="1"/>
    <col min="6403" max="6656" width="9.109375" style="32"/>
    <col min="6657" max="6657" width="13.88671875" style="32" customWidth="1"/>
    <col min="6658" max="6658" width="76.33203125" style="32" customWidth="1"/>
    <col min="6659" max="6912" width="9.109375" style="32"/>
    <col min="6913" max="6913" width="13.88671875" style="32" customWidth="1"/>
    <col min="6914" max="6914" width="76.33203125" style="32" customWidth="1"/>
    <col min="6915" max="7168" width="9.109375" style="32"/>
    <col min="7169" max="7169" width="13.88671875" style="32" customWidth="1"/>
    <col min="7170" max="7170" width="76.33203125" style="32" customWidth="1"/>
    <col min="7171" max="7424" width="9.109375" style="32"/>
    <col min="7425" max="7425" width="13.88671875" style="32" customWidth="1"/>
    <col min="7426" max="7426" width="76.33203125" style="32" customWidth="1"/>
    <col min="7427" max="7680" width="9.109375" style="32"/>
    <col min="7681" max="7681" width="13.88671875" style="32" customWidth="1"/>
    <col min="7682" max="7682" width="76.33203125" style="32" customWidth="1"/>
    <col min="7683" max="7936" width="9.109375" style="32"/>
    <col min="7937" max="7937" width="13.88671875" style="32" customWidth="1"/>
    <col min="7938" max="7938" width="76.33203125" style="32" customWidth="1"/>
    <col min="7939" max="8192" width="9.109375" style="32"/>
    <col min="8193" max="8193" width="13.88671875" style="32" customWidth="1"/>
    <col min="8194" max="8194" width="76.33203125" style="32" customWidth="1"/>
    <col min="8195" max="8448" width="9.109375" style="32"/>
    <col min="8449" max="8449" width="13.88671875" style="32" customWidth="1"/>
    <col min="8450" max="8450" width="76.33203125" style="32" customWidth="1"/>
    <col min="8451" max="8704" width="9.109375" style="32"/>
    <col min="8705" max="8705" width="13.88671875" style="32" customWidth="1"/>
    <col min="8706" max="8706" width="76.33203125" style="32" customWidth="1"/>
    <col min="8707" max="8960" width="9.109375" style="32"/>
    <col min="8961" max="8961" width="13.88671875" style="32" customWidth="1"/>
    <col min="8962" max="8962" width="76.33203125" style="32" customWidth="1"/>
    <col min="8963" max="9216" width="9.109375" style="32"/>
    <col min="9217" max="9217" width="13.88671875" style="32" customWidth="1"/>
    <col min="9218" max="9218" width="76.33203125" style="32" customWidth="1"/>
    <col min="9219" max="9472" width="9.109375" style="32"/>
    <col min="9473" max="9473" width="13.88671875" style="32" customWidth="1"/>
    <col min="9474" max="9474" width="76.33203125" style="32" customWidth="1"/>
    <col min="9475" max="9728" width="9.109375" style="32"/>
    <col min="9729" max="9729" width="13.88671875" style="32" customWidth="1"/>
    <col min="9730" max="9730" width="76.33203125" style="32" customWidth="1"/>
    <col min="9731" max="9984" width="9.109375" style="32"/>
    <col min="9985" max="9985" width="13.88671875" style="32" customWidth="1"/>
    <col min="9986" max="9986" width="76.33203125" style="32" customWidth="1"/>
    <col min="9987" max="10240" width="9.109375" style="32"/>
    <col min="10241" max="10241" width="13.88671875" style="32" customWidth="1"/>
    <col min="10242" max="10242" width="76.33203125" style="32" customWidth="1"/>
    <col min="10243" max="10496" width="9.109375" style="32"/>
    <col min="10497" max="10497" width="13.88671875" style="32" customWidth="1"/>
    <col min="10498" max="10498" width="76.33203125" style="32" customWidth="1"/>
    <col min="10499" max="10752" width="9.109375" style="32"/>
    <col min="10753" max="10753" width="13.88671875" style="32" customWidth="1"/>
    <col min="10754" max="10754" width="76.33203125" style="32" customWidth="1"/>
    <col min="10755" max="11008" width="9.109375" style="32"/>
    <col min="11009" max="11009" width="13.88671875" style="32" customWidth="1"/>
    <col min="11010" max="11010" width="76.33203125" style="32" customWidth="1"/>
    <col min="11011" max="11264" width="9.109375" style="32"/>
    <col min="11265" max="11265" width="13.88671875" style="32" customWidth="1"/>
    <col min="11266" max="11266" width="76.33203125" style="32" customWidth="1"/>
    <col min="11267" max="11520" width="9.109375" style="32"/>
    <col min="11521" max="11521" width="13.88671875" style="32" customWidth="1"/>
    <col min="11522" max="11522" width="76.33203125" style="32" customWidth="1"/>
    <col min="11523" max="11776" width="9.109375" style="32"/>
    <col min="11777" max="11777" width="13.88671875" style="32" customWidth="1"/>
    <col min="11778" max="11778" width="76.33203125" style="32" customWidth="1"/>
    <col min="11779" max="12032" width="9.109375" style="32"/>
    <col min="12033" max="12033" width="13.88671875" style="32" customWidth="1"/>
    <col min="12034" max="12034" width="76.33203125" style="32" customWidth="1"/>
    <col min="12035" max="12288" width="9.109375" style="32"/>
    <col min="12289" max="12289" width="13.88671875" style="32" customWidth="1"/>
    <col min="12290" max="12290" width="76.33203125" style="32" customWidth="1"/>
    <col min="12291" max="12544" width="9.109375" style="32"/>
    <col min="12545" max="12545" width="13.88671875" style="32" customWidth="1"/>
    <col min="12546" max="12546" width="76.33203125" style="32" customWidth="1"/>
    <col min="12547" max="12800" width="9.109375" style="32"/>
    <col min="12801" max="12801" width="13.88671875" style="32" customWidth="1"/>
    <col min="12802" max="12802" width="76.33203125" style="32" customWidth="1"/>
    <col min="12803" max="13056" width="9.109375" style="32"/>
    <col min="13057" max="13057" width="13.88671875" style="32" customWidth="1"/>
    <col min="13058" max="13058" width="76.33203125" style="32" customWidth="1"/>
    <col min="13059" max="13312" width="9.109375" style="32"/>
    <col min="13313" max="13313" width="13.88671875" style="32" customWidth="1"/>
    <col min="13314" max="13314" width="76.33203125" style="32" customWidth="1"/>
    <col min="13315" max="13568" width="9.109375" style="32"/>
    <col min="13569" max="13569" width="13.88671875" style="32" customWidth="1"/>
    <col min="13570" max="13570" width="76.33203125" style="32" customWidth="1"/>
    <col min="13571" max="13824" width="9.109375" style="32"/>
    <col min="13825" max="13825" width="13.88671875" style="32" customWidth="1"/>
    <col min="13826" max="13826" width="76.33203125" style="32" customWidth="1"/>
    <col min="13827" max="14080" width="9.109375" style="32"/>
    <col min="14081" max="14081" width="13.88671875" style="32" customWidth="1"/>
    <col min="14082" max="14082" width="76.33203125" style="32" customWidth="1"/>
    <col min="14083" max="14336" width="9.109375" style="32"/>
    <col min="14337" max="14337" width="13.88671875" style="32" customWidth="1"/>
    <col min="14338" max="14338" width="76.33203125" style="32" customWidth="1"/>
    <col min="14339" max="14592" width="9.109375" style="32"/>
    <col min="14593" max="14593" width="13.88671875" style="32" customWidth="1"/>
    <col min="14594" max="14594" width="76.33203125" style="32" customWidth="1"/>
    <col min="14595" max="14848" width="9.109375" style="32"/>
    <col min="14849" max="14849" width="13.88671875" style="32" customWidth="1"/>
    <col min="14850" max="14850" width="76.33203125" style="32" customWidth="1"/>
    <col min="14851" max="15104" width="9.109375" style="32"/>
    <col min="15105" max="15105" width="13.88671875" style="32" customWidth="1"/>
    <col min="15106" max="15106" width="76.33203125" style="32" customWidth="1"/>
    <col min="15107" max="15360" width="9.109375" style="32"/>
    <col min="15361" max="15361" width="13.88671875" style="32" customWidth="1"/>
    <col min="15362" max="15362" width="76.33203125" style="32" customWidth="1"/>
    <col min="15363" max="15616" width="9.109375" style="32"/>
    <col min="15617" max="15617" width="13.88671875" style="32" customWidth="1"/>
    <col min="15618" max="15618" width="76.33203125" style="32" customWidth="1"/>
    <col min="15619" max="15872" width="9.109375" style="32"/>
    <col min="15873" max="15873" width="13.88671875" style="32" customWidth="1"/>
    <col min="15874" max="15874" width="76.33203125" style="32" customWidth="1"/>
    <col min="15875" max="16128" width="9.109375" style="32"/>
    <col min="16129" max="16129" width="13.88671875" style="32" customWidth="1"/>
    <col min="16130" max="16130" width="76.33203125" style="32" customWidth="1"/>
    <col min="16131" max="16384" width="9.109375" style="32"/>
  </cols>
  <sheetData>
    <row r="1" spans="1:10" s="271" customFormat="1" ht="18" x14ac:dyDescent="0.25">
      <c r="A1" s="430" t="s">
        <v>2427</v>
      </c>
      <c r="B1" s="430"/>
      <c r="C1" s="430"/>
      <c r="D1" s="430"/>
      <c r="E1" s="270"/>
      <c r="F1" s="266"/>
    </row>
    <row r="2" spans="1:10" s="271" customFormat="1" ht="15.75" x14ac:dyDescent="0.25">
      <c r="A2" s="431" t="s">
        <v>2422</v>
      </c>
      <c r="B2" s="431"/>
      <c r="C2" s="270"/>
      <c r="D2" s="270"/>
      <c r="E2" s="270"/>
      <c r="F2" s="266"/>
    </row>
    <row r="3" spans="1:10" s="271" customFormat="1" ht="15.75" x14ac:dyDescent="0.25">
      <c r="A3" s="285"/>
      <c r="B3" s="286"/>
      <c r="C3" s="270"/>
      <c r="D3" s="270"/>
      <c r="E3" s="270"/>
      <c r="F3" s="266"/>
    </row>
    <row r="4" spans="1:10" s="271" customFormat="1" ht="15.75" x14ac:dyDescent="0.25">
      <c r="A4" s="431" t="s">
        <v>2468</v>
      </c>
      <c r="B4" s="431"/>
      <c r="C4" s="270"/>
      <c r="D4" s="270"/>
      <c r="E4" s="287" t="s">
        <v>2529</v>
      </c>
      <c r="F4" s="288"/>
      <c r="G4" s="272"/>
      <c r="H4" s="272"/>
      <c r="I4" s="272"/>
    </row>
    <row r="5" spans="1:10" s="271" customFormat="1" ht="14.1" customHeight="1" x14ac:dyDescent="0.25">
      <c r="A5" s="285"/>
      <c r="B5" s="286"/>
      <c r="C5" s="270"/>
      <c r="D5" s="270"/>
      <c r="E5" s="270"/>
      <c r="F5" s="266"/>
    </row>
    <row r="6" spans="1:10" ht="14.1" customHeight="1" x14ac:dyDescent="0.25">
      <c r="A6" s="423" t="s">
        <v>2423</v>
      </c>
      <c r="B6" s="423"/>
      <c r="E6" s="423" t="s">
        <v>2423</v>
      </c>
      <c r="F6" s="423"/>
    </row>
    <row r="7" spans="1:10" s="31" customFormat="1" ht="15" x14ac:dyDescent="0.25">
      <c r="A7" s="279" t="s">
        <v>2598</v>
      </c>
      <c r="B7" s="283" t="s">
        <v>2482</v>
      </c>
      <c r="C7" s="270"/>
      <c r="D7" s="270"/>
      <c r="E7" s="279" t="s">
        <v>2469</v>
      </c>
      <c r="F7" s="283" t="s">
        <v>2482</v>
      </c>
      <c r="G7" s="270"/>
      <c r="H7" s="270"/>
      <c r="I7" s="270"/>
      <c r="J7" s="270"/>
    </row>
    <row r="8" spans="1:10" s="31" customFormat="1" ht="15" x14ac:dyDescent="0.25">
      <c r="A8" s="279" t="s">
        <v>2599</v>
      </c>
      <c r="B8" s="281" t="s">
        <v>2483</v>
      </c>
      <c r="C8" s="270"/>
      <c r="D8" s="270"/>
      <c r="E8" s="279" t="s">
        <v>2470</v>
      </c>
      <c r="F8" s="281" t="s">
        <v>2483</v>
      </c>
      <c r="G8" s="270"/>
      <c r="H8" s="270"/>
      <c r="I8" s="270"/>
      <c r="J8" s="270"/>
    </row>
    <row r="9" spans="1:10" s="31" customFormat="1" ht="30" x14ac:dyDescent="0.25">
      <c r="A9" s="279" t="s">
        <v>2600</v>
      </c>
      <c r="B9" s="284" t="s">
        <v>2484</v>
      </c>
      <c r="C9" s="270"/>
      <c r="D9" s="270"/>
      <c r="E9" s="279" t="s">
        <v>2471</v>
      </c>
      <c r="F9" s="284" t="s">
        <v>2484</v>
      </c>
      <c r="G9" s="270"/>
      <c r="H9" s="270"/>
      <c r="I9" s="270"/>
      <c r="J9" s="270"/>
    </row>
    <row r="10" spans="1:10" s="31" customFormat="1" ht="15" customHeight="1" x14ac:dyDescent="0.25">
      <c r="A10" s="279" t="s">
        <v>2601</v>
      </c>
      <c r="B10" s="281" t="s">
        <v>2485</v>
      </c>
      <c r="C10" s="270"/>
      <c r="D10" s="270"/>
      <c r="E10" s="279" t="s">
        <v>2472</v>
      </c>
      <c r="F10" s="281" t="s">
        <v>2485</v>
      </c>
      <c r="G10" s="270"/>
      <c r="H10" s="270"/>
      <c r="I10" s="270"/>
      <c r="J10" s="270"/>
    </row>
    <row r="11" spans="1:10" s="31" customFormat="1" ht="30" x14ac:dyDescent="0.25">
      <c r="A11" s="279" t="s">
        <v>2602</v>
      </c>
      <c r="B11" s="284" t="s">
        <v>2486</v>
      </c>
      <c r="C11" s="270"/>
      <c r="D11" s="270"/>
      <c r="E11" s="279" t="s">
        <v>2473</v>
      </c>
      <c r="F11" s="284" t="s">
        <v>2486</v>
      </c>
      <c r="G11" s="270"/>
      <c r="H11" s="270"/>
      <c r="I11" s="270"/>
      <c r="J11" s="270"/>
    </row>
    <row r="12" spans="1:10" s="31" customFormat="1" ht="15" x14ac:dyDescent="0.25">
      <c r="A12" s="279" t="s">
        <v>2603</v>
      </c>
      <c r="B12" s="281" t="s">
        <v>2487</v>
      </c>
      <c r="C12" s="270"/>
      <c r="D12" s="270"/>
      <c r="E12" s="279" t="s">
        <v>2474</v>
      </c>
      <c r="F12" s="281" t="s">
        <v>2487</v>
      </c>
      <c r="G12" s="270"/>
      <c r="H12" s="270"/>
      <c r="I12" s="270"/>
      <c r="J12" s="270"/>
    </row>
    <row r="13" spans="1:10" s="31" customFormat="1" ht="15" x14ac:dyDescent="0.25">
      <c r="A13" s="279" t="s">
        <v>2604</v>
      </c>
      <c r="B13" s="281" t="s">
        <v>2488</v>
      </c>
      <c r="C13" s="270"/>
      <c r="D13" s="270"/>
      <c r="E13" s="279" t="s">
        <v>2475</v>
      </c>
      <c r="F13" s="281" t="s">
        <v>2488</v>
      </c>
      <c r="G13" s="270"/>
      <c r="H13" s="270"/>
      <c r="I13" s="270"/>
      <c r="J13" s="270"/>
    </row>
    <row r="14" spans="1:10" s="31" customFormat="1" ht="15" x14ac:dyDescent="0.25">
      <c r="A14" s="279" t="s">
        <v>2605</v>
      </c>
      <c r="B14" s="281" t="s">
        <v>2489</v>
      </c>
      <c r="C14" s="270"/>
      <c r="D14" s="270"/>
      <c r="E14" s="279" t="s">
        <v>2476</v>
      </c>
      <c r="F14" s="281" t="s">
        <v>2489</v>
      </c>
      <c r="G14" s="270"/>
      <c r="H14" s="270"/>
      <c r="I14" s="270"/>
      <c r="J14" s="270"/>
    </row>
    <row r="15" spans="1:10" s="31" customFormat="1" ht="15" x14ac:dyDescent="0.25">
      <c r="A15" s="279" t="s">
        <v>2606</v>
      </c>
      <c r="B15" s="281" t="s">
        <v>2490</v>
      </c>
      <c r="C15" s="270"/>
      <c r="D15" s="270"/>
      <c r="E15" s="279" t="s">
        <v>2477</v>
      </c>
      <c r="F15" s="281" t="s">
        <v>2490</v>
      </c>
      <c r="G15" s="270"/>
      <c r="H15" s="270"/>
      <c r="I15" s="270"/>
      <c r="J15" s="270"/>
    </row>
    <row r="16" spans="1:10" s="31" customFormat="1" ht="15" x14ac:dyDescent="0.25">
      <c r="A16" s="279" t="s">
        <v>2607</v>
      </c>
      <c r="B16" s="281" t="s">
        <v>2491</v>
      </c>
      <c r="C16" s="270"/>
      <c r="D16" s="270"/>
      <c r="E16" s="279" t="s">
        <v>2478</v>
      </c>
      <c r="F16" s="281" t="s">
        <v>2491</v>
      </c>
      <c r="G16" s="270"/>
      <c r="H16" s="270"/>
      <c r="I16" s="270"/>
      <c r="J16" s="270"/>
    </row>
    <row r="17" spans="1:10" s="31" customFormat="1" ht="30" x14ac:dyDescent="0.25">
      <c r="A17" s="279" t="s">
        <v>2608</v>
      </c>
      <c r="B17" s="284" t="s">
        <v>2492</v>
      </c>
      <c r="C17" s="270"/>
      <c r="D17" s="270"/>
      <c r="E17" s="279" t="s">
        <v>2479</v>
      </c>
      <c r="F17" s="284" t="s">
        <v>2492</v>
      </c>
      <c r="G17" s="270"/>
      <c r="H17" s="270"/>
      <c r="I17" s="270"/>
      <c r="J17" s="270"/>
    </row>
    <row r="18" spans="1:10" s="31" customFormat="1" ht="15" x14ac:dyDescent="0.25">
      <c r="A18" s="279" t="s">
        <v>2609</v>
      </c>
      <c r="B18" s="281" t="s">
        <v>2493</v>
      </c>
      <c r="C18" s="270"/>
      <c r="D18" s="270"/>
      <c r="E18" s="279" t="s">
        <v>2480</v>
      </c>
      <c r="F18" s="281" t="s">
        <v>2493</v>
      </c>
      <c r="G18" s="270"/>
      <c r="H18" s="270"/>
      <c r="I18" s="270"/>
      <c r="J18" s="270"/>
    </row>
    <row r="19" spans="1:10" s="31" customFormat="1" ht="15" x14ac:dyDescent="0.25">
      <c r="A19" s="279" t="s">
        <v>2610</v>
      </c>
      <c r="B19" s="281" t="s">
        <v>2494</v>
      </c>
      <c r="C19" s="270"/>
      <c r="D19" s="270"/>
      <c r="E19" s="279" t="s">
        <v>2481</v>
      </c>
      <c r="F19" s="281" t="s">
        <v>2494</v>
      </c>
      <c r="G19" s="270"/>
      <c r="H19" s="270"/>
      <c r="I19" s="270"/>
      <c r="J19" s="270"/>
    </row>
    <row r="20" spans="1:10" s="31" customFormat="1" ht="14.1" customHeight="1" x14ac:dyDescent="0.25">
      <c r="A20" s="273"/>
      <c r="B20" s="274"/>
      <c r="C20" s="270"/>
      <c r="D20" s="270"/>
      <c r="E20" s="273"/>
      <c r="F20" s="274"/>
      <c r="G20" s="270"/>
      <c r="H20" s="270"/>
      <c r="I20" s="270"/>
      <c r="J20" s="270"/>
    </row>
    <row r="21" spans="1:10" s="31" customFormat="1" ht="14.1" customHeight="1" x14ac:dyDescent="0.25">
      <c r="A21" s="427" t="s">
        <v>2466</v>
      </c>
      <c r="B21" s="427"/>
      <c r="C21" s="270"/>
      <c r="D21" s="270"/>
      <c r="E21" s="427" t="s">
        <v>2466</v>
      </c>
      <c r="F21" s="427"/>
      <c r="G21" s="270"/>
      <c r="H21" s="270"/>
      <c r="I21" s="270"/>
      <c r="J21" s="270"/>
    </row>
    <row r="22" spans="1:10" s="31" customFormat="1" ht="15" customHeight="1" x14ac:dyDescent="0.3">
      <c r="A22" s="420" t="s">
        <v>2646</v>
      </c>
      <c r="B22" s="424" t="s">
        <v>2500</v>
      </c>
      <c r="C22" s="270"/>
      <c r="D22" s="270"/>
      <c r="E22" s="279" t="s">
        <v>2530</v>
      </c>
      <c r="F22" s="284" t="s">
        <v>2540</v>
      </c>
      <c r="G22" s="270"/>
      <c r="H22" s="270"/>
      <c r="I22" s="270"/>
      <c r="J22" s="270"/>
    </row>
    <row r="23" spans="1:10" s="31" customFormat="1" ht="15" customHeight="1" x14ac:dyDescent="0.3">
      <c r="A23" s="429"/>
      <c r="B23" s="425"/>
      <c r="C23" s="270"/>
      <c r="D23" s="270"/>
      <c r="E23" s="420" t="s">
        <v>2531</v>
      </c>
      <c r="F23" s="424" t="s">
        <v>2541</v>
      </c>
      <c r="G23" s="270"/>
      <c r="H23" s="270"/>
      <c r="I23" s="270"/>
      <c r="J23" s="270"/>
    </row>
    <row r="24" spans="1:10" s="31" customFormat="1" ht="15" customHeight="1" x14ac:dyDescent="0.3">
      <c r="A24" s="421"/>
      <c r="B24" s="426"/>
      <c r="C24" s="270"/>
      <c r="D24" s="270"/>
      <c r="E24" s="429"/>
      <c r="F24" s="425"/>
      <c r="G24" s="270"/>
      <c r="H24" s="270"/>
      <c r="I24" s="270"/>
      <c r="J24" s="270"/>
    </row>
    <row r="25" spans="1:10" s="31" customFormat="1" ht="15" customHeight="1" x14ac:dyDescent="0.3">
      <c r="A25" s="280" t="s">
        <v>2647</v>
      </c>
      <c r="B25" s="281" t="s">
        <v>2501</v>
      </c>
      <c r="C25" s="270"/>
      <c r="D25" s="270"/>
      <c r="E25" s="421"/>
      <c r="F25" s="426"/>
      <c r="G25" s="270"/>
      <c r="H25" s="270"/>
      <c r="I25" s="270"/>
      <c r="J25" s="270"/>
    </row>
    <row r="26" spans="1:10" s="31" customFormat="1" ht="15" customHeight="1" x14ac:dyDescent="0.3">
      <c r="A26" s="420" t="s">
        <v>2648</v>
      </c>
      <c r="B26" s="424" t="s">
        <v>2502</v>
      </c>
      <c r="C26" s="270"/>
      <c r="D26" s="270"/>
      <c r="E26" s="420" t="s">
        <v>2532</v>
      </c>
      <c r="F26" s="424" t="s">
        <v>2539</v>
      </c>
      <c r="G26" s="270"/>
      <c r="H26" s="270"/>
      <c r="I26" s="270"/>
      <c r="J26" s="270"/>
    </row>
    <row r="27" spans="1:10" s="31" customFormat="1" ht="15" customHeight="1" x14ac:dyDescent="0.3">
      <c r="A27" s="421"/>
      <c r="B27" s="426"/>
      <c r="C27" s="270"/>
      <c r="D27" s="270"/>
      <c r="E27" s="421"/>
      <c r="F27" s="426"/>
      <c r="G27" s="270"/>
      <c r="H27" s="270"/>
      <c r="I27" s="270"/>
      <c r="J27" s="270"/>
    </row>
    <row r="28" spans="1:10" s="31" customFormat="1" ht="15" customHeight="1" x14ac:dyDescent="0.3">
      <c r="A28" s="420" t="s">
        <v>2649</v>
      </c>
      <c r="B28" s="424" t="s">
        <v>2503</v>
      </c>
      <c r="C28" s="270"/>
      <c r="D28" s="270"/>
      <c r="E28" s="420" t="s">
        <v>2533</v>
      </c>
      <c r="F28" s="424" t="s">
        <v>2538</v>
      </c>
      <c r="G28" s="270"/>
      <c r="H28" s="270"/>
      <c r="I28" s="270"/>
      <c r="J28" s="270"/>
    </row>
    <row r="29" spans="1:10" s="31" customFormat="1" ht="15" customHeight="1" x14ac:dyDescent="0.3">
      <c r="A29" s="429"/>
      <c r="B29" s="425"/>
      <c r="C29" s="270"/>
      <c r="D29" s="270"/>
      <c r="E29" s="429"/>
      <c r="F29" s="425"/>
      <c r="G29" s="270"/>
      <c r="H29" s="270"/>
      <c r="I29" s="270"/>
      <c r="J29" s="270"/>
    </row>
    <row r="30" spans="1:10" s="31" customFormat="1" ht="15" customHeight="1" x14ac:dyDescent="0.3">
      <c r="A30" s="421"/>
      <c r="B30" s="426"/>
      <c r="C30" s="270"/>
      <c r="D30" s="270"/>
      <c r="E30" s="421"/>
      <c r="F30" s="426"/>
      <c r="G30" s="270"/>
      <c r="H30" s="270"/>
      <c r="I30" s="270"/>
      <c r="J30" s="270"/>
    </row>
    <row r="31" spans="1:10" s="31" customFormat="1" ht="15" customHeight="1" x14ac:dyDescent="0.3">
      <c r="A31" s="420" t="s">
        <v>2650</v>
      </c>
      <c r="B31" s="424" t="s">
        <v>2651</v>
      </c>
      <c r="C31" s="270"/>
      <c r="D31" s="270"/>
      <c r="E31" s="420" t="s">
        <v>2534</v>
      </c>
      <c r="F31" s="424" t="s">
        <v>2537</v>
      </c>
      <c r="G31" s="270"/>
      <c r="H31" s="270"/>
      <c r="I31" s="270"/>
      <c r="J31" s="270"/>
    </row>
    <row r="32" spans="1:10" s="31" customFormat="1" ht="15" customHeight="1" x14ac:dyDescent="0.3">
      <c r="A32" s="429"/>
      <c r="B32" s="425"/>
      <c r="C32" s="270"/>
      <c r="D32" s="270"/>
      <c r="E32" s="421"/>
      <c r="F32" s="425"/>
      <c r="G32" s="270"/>
      <c r="H32" s="270"/>
      <c r="I32" s="270"/>
      <c r="J32" s="270"/>
    </row>
    <row r="33" spans="1:10" s="31" customFormat="1" ht="15" customHeight="1" x14ac:dyDescent="0.3">
      <c r="A33" s="429"/>
      <c r="B33" s="425"/>
      <c r="C33" s="270"/>
      <c r="D33" s="270"/>
      <c r="E33" s="420" t="s">
        <v>2535</v>
      </c>
      <c r="F33" s="424" t="s">
        <v>2536</v>
      </c>
      <c r="G33" s="270"/>
      <c r="H33" s="270"/>
      <c r="I33" s="270"/>
      <c r="J33" s="270"/>
    </row>
    <row r="34" spans="1:10" s="31" customFormat="1" ht="15" customHeight="1" x14ac:dyDescent="0.3">
      <c r="A34" s="429"/>
      <c r="B34" s="425"/>
      <c r="C34" s="270"/>
      <c r="D34" s="270"/>
      <c r="E34" s="429"/>
      <c r="F34" s="425"/>
      <c r="G34" s="270"/>
      <c r="H34" s="270"/>
      <c r="I34" s="270"/>
      <c r="J34" s="270"/>
    </row>
    <row r="35" spans="1:10" s="31" customFormat="1" ht="15" customHeight="1" x14ac:dyDescent="0.3">
      <c r="A35" s="429"/>
      <c r="B35" s="425"/>
      <c r="C35" s="270"/>
      <c r="D35" s="270"/>
      <c r="E35" s="421"/>
      <c r="F35" s="426"/>
      <c r="G35" s="270"/>
      <c r="H35" s="270"/>
      <c r="I35" s="270"/>
      <c r="J35" s="270"/>
    </row>
    <row r="36" spans="1:10" s="31" customFormat="1" ht="15" customHeight="1" x14ac:dyDescent="0.3">
      <c r="A36" s="429"/>
      <c r="B36" s="425"/>
      <c r="C36" s="270"/>
      <c r="D36" s="270"/>
      <c r="E36" s="270"/>
      <c r="F36" s="266"/>
      <c r="G36" s="270"/>
      <c r="H36" s="270"/>
      <c r="I36" s="270"/>
      <c r="J36" s="270"/>
    </row>
    <row r="37" spans="1:10" s="31" customFormat="1" ht="15" customHeight="1" x14ac:dyDescent="0.3">
      <c r="A37" s="429"/>
      <c r="B37" s="425"/>
      <c r="C37" s="270"/>
      <c r="D37" s="270"/>
      <c r="E37" s="428" t="s">
        <v>2424</v>
      </c>
      <c r="F37" s="428"/>
      <c r="G37" s="270"/>
      <c r="H37" s="270"/>
      <c r="I37" s="270"/>
      <c r="J37" s="270"/>
    </row>
    <row r="38" spans="1:10" s="31" customFormat="1" ht="15" customHeight="1" x14ac:dyDescent="0.3">
      <c r="A38" s="421"/>
      <c r="B38" s="426"/>
      <c r="C38" s="270"/>
      <c r="D38" s="270"/>
      <c r="E38" s="279" t="s">
        <v>2542</v>
      </c>
      <c r="F38" s="281" t="s">
        <v>2508</v>
      </c>
      <c r="G38" s="270"/>
      <c r="H38" s="270"/>
      <c r="I38" s="270"/>
      <c r="J38" s="270"/>
    </row>
    <row r="39" spans="1:10" s="31" customFormat="1" ht="15" customHeight="1" x14ac:dyDescent="0.3">
      <c r="A39" s="419" t="s">
        <v>2652</v>
      </c>
      <c r="B39" s="418" t="s">
        <v>2654</v>
      </c>
      <c r="C39" s="270"/>
      <c r="D39" s="270"/>
      <c r="E39" s="279" t="s">
        <v>2543</v>
      </c>
      <c r="F39" s="281" t="s">
        <v>2613</v>
      </c>
      <c r="G39" s="270"/>
      <c r="H39" s="270"/>
      <c r="I39" s="270"/>
      <c r="J39" s="270"/>
    </row>
    <row r="40" spans="1:10" s="31" customFormat="1" ht="15" customHeight="1" x14ac:dyDescent="0.3">
      <c r="A40" s="419"/>
      <c r="B40" s="418"/>
      <c r="C40" s="270"/>
      <c r="D40" s="270"/>
      <c r="E40" s="279" t="s">
        <v>2544</v>
      </c>
      <c r="F40" s="281" t="s">
        <v>2614</v>
      </c>
      <c r="G40" s="270"/>
      <c r="H40" s="270"/>
      <c r="I40" s="270"/>
      <c r="J40" s="270"/>
    </row>
    <row r="41" spans="1:10" s="31" customFormat="1" ht="15" customHeight="1" x14ac:dyDescent="0.3">
      <c r="A41" s="419"/>
      <c r="B41" s="418"/>
      <c r="C41" s="270"/>
      <c r="D41" s="270"/>
      <c r="E41" s="279" t="s">
        <v>2545</v>
      </c>
      <c r="F41" s="281" t="s">
        <v>2509</v>
      </c>
      <c r="G41" s="270"/>
      <c r="H41" s="270"/>
      <c r="I41" s="270"/>
      <c r="J41" s="270"/>
    </row>
    <row r="42" spans="1:10" s="31" customFormat="1" ht="14.1" customHeight="1" x14ac:dyDescent="0.3">
      <c r="A42" s="419"/>
      <c r="B42" s="418"/>
      <c r="C42" s="270"/>
      <c r="D42" s="270"/>
      <c r="E42" s="420" t="s">
        <v>2546</v>
      </c>
      <c r="F42" s="432" t="s">
        <v>2510</v>
      </c>
      <c r="G42" s="270"/>
      <c r="H42" s="270"/>
      <c r="I42" s="270"/>
      <c r="J42" s="270"/>
    </row>
    <row r="43" spans="1:10" s="31" customFormat="1" ht="14.1" customHeight="1" x14ac:dyDescent="0.3">
      <c r="A43" s="419" t="s">
        <v>2653</v>
      </c>
      <c r="B43" s="418" t="s">
        <v>2655</v>
      </c>
      <c r="C43" s="270"/>
      <c r="D43" s="270"/>
      <c r="E43" s="429"/>
      <c r="F43" s="433"/>
      <c r="G43" s="270"/>
      <c r="H43" s="270"/>
      <c r="I43" s="270"/>
      <c r="J43" s="270"/>
    </row>
    <row r="44" spans="1:10" s="31" customFormat="1" ht="14.1" customHeight="1" x14ac:dyDescent="0.3">
      <c r="A44" s="419"/>
      <c r="B44" s="418"/>
      <c r="C44" s="270"/>
      <c r="D44" s="270"/>
      <c r="E44" s="429"/>
      <c r="F44" s="433"/>
      <c r="G44" s="270"/>
      <c r="H44" s="270"/>
      <c r="I44" s="270"/>
      <c r="J44" s="270"/>
    </row>
    <row r="45" spans="1:10" s="31" customFormat="1" ht="14.1" customHeight="1" x14ac:dyDescent="0.3">
      <c r="A45" s="419"/>
      <c r="B45" s="418"/>
      <c r="C45" s="270"/>
      <c r="D45" s="270"/>
      <c r="E45" s="429"/>
      <c r="F45" s="433"/>
      <c r="G45" s="270"/>
      <c r="H45" s="270"/>
      <c r="I45" s="270"/>
      <c r="J45" s="270"/>
    </row>
    <row r="46" spans="1:10" s="31" customFormat="1" ht="14.1" customHeight="1" x14ac:dyDescent="0.3">
      <c r="A46" s="419"/>
      <c r="B46" s="418"/>
      <c r="C46" s="270"/>
      <c r="D46" s="270"/>
      <c r="E46" s="421"/>
      <c r="F46" s="434"/>
      <c r="G46" s="270"/>
      <c r="H46" s="270"/>
      <c r="I46" s="270"/>
      <c r="J46" s="270"/>
    </row>
    <row r="47" spans="1:10" s="31" customFormat="1" ht="14.1" customHeight="1" x14ac:dyDescent="0.3">
      <c r="A47" s="420" t="s">
        <v>2656</v>
      </c>
      <c r="B47" s="424" t="s">
        <v>2522</v>
      </c>
      <c r="C47" s="270"/>
      <c r="D47" s="270"/>
      <c r="E47" s="419" t="s">
        <v>2547</v>
      </c>
      <c r="F47" s="418" t="s">
        <v>2511</v>
      </c>
      <c r="G47" s="270"/>
      <c r="H47" s="270"/>
      <c r="I47" s="270"/>
      <c r="J47" s="270"/>
    </row>
    <row r="48" spans="1:10" s="31" customFormat="1" ht="14.1" customHeight="1" x14ac:dyDescent="0.3">
      <c r="A48" s="429"/>
      <c r="B48" s="425"/>
      <c r="C48" s="270"/>
      <c r="D48" s="270"/>
      <c r="E48" s="419"/>
      <c r="F48" s="418"/>
      <c r="G48" s="270"/>
      <c r="H48" s="270"/>
      <c r="I48" s="270"/>
      <c r="J48" s="270"/>
    </row>
    <row r="49" spans="1:10" s="31" customFormat="1" ht="14.1" customHeight="1" x14ac:dyDescent="0.3">
      <c r="A49" s="429"/>
      <c r="B49" s="425"/>
      <c r="C49" s="270"/>
      <c r="D49" s="270"/>
      <c r="E49" s="280" t="s">
        <v>2548</v>
      </c>
      <c r="F49" s="281" t="s">
        <v>2512</v>
      </c>
      <c r="G49" s="270"/>
      <c r="H49" s="270"/>
      <c r="I49" s="270"/>
      <c r="J49" s="270"/>
    </row>
    <row r="50" spans="1:10" s="31" customFormat="1" ht="14.1" customHeight="1" x14ac:dyDescent="0.3">
      <c r="A50" s="421"/>
      <c r="B50" s="426"/>
      <c r="C50" s="270"/>
      <c r="D50" s="270"/>
      <c r="E50" s="270"/>
      <c r="F50" s="266"/>
      <c r="G50" s="270"/>
      <c r="H50" s="270"/>
      <c r="I50" s="270"/>
      <c r="J50" s="270"/>
    </row>
    <row r="51" spans="1:10" s="31" customFormat="1" ht="14.1" customHeight="1" x14ac:dyDescent="0.3">
      <c r="A51" s="420" t="s">
        <v>2657</v>
      </c>
      <c r="B51" s="424" t="s">
        <v>2527</v>
      </c>
      <c r="C51" s="270"/>
      <c r="D51" s="270"/>
      <c r="E51" s="428" t="s">
        <v>2467</v>
      </c>
      <c r="F51" s="428"/>
      <c r="G51" s="270"/>
      <c r="H51" s="270"/>
      <c r="I51" s="270"/>
      <c r="J51" s="270"/>
    </row>
    <row r="52" spans="1:10" s="31" customFormat="1" ht="14.1" customHeight="1" x14ac:dyDescent="0.3">
      <c r="A52" s="421"/>
      <c r="B52" s="426"/>
      <c r="C52" s="270"/>
      <c r="D52" s="270"/>
      <c r="E52" s="419" t="s">
        <v>2549</v>
      </c>
      <c r="F52" s="418" t="s">
        <v>2513</v>
      </c>
      <c r="G52" s="270"/>
      <c r="H52" s="270"/>
      <c r="I52" s="270"/>
      <c r="J52" s="270"/>
    </row>
    <row r="53" spans="1:10" s="31" customFormat="1" ht="14.1" customHeight="1" x14ac:dyDescent="0.3">
      <c r="A53" s="329" t="s">
        <v>2658</v>
      </c>
      <c r="B53" s="281" t="s">
        <v>2668</v>
      </c>
      <c r="C53" s="270"/>
      <c r="D53" s="270"/>
      <c r="E53" s="419"/>
      <c r="F53" s="418"/>
      <c r="G53" s="270"/>
      <c r="H53" s="270"/>
      <c r="I53" s="270"/>
      <c r="J53" s="270"/>
    </row>
    <row r="54" spans="1:10" s="31" customFormat="1" ht="14.1" customHeight="1" x14ac:dyDescent="0.3">
      <c r="A54" s="280" t="s">
        <v>2660</v>
      </c>
      <c r="B54" s="281" t="s">
        <v>2659</v>
      </c>
      <c r="C54" s="277"/>
      <c r="D54" s="270"/>
      <c r="E54" s="419"/>
      <c r="F54" s="418"/>
      <c r="G54" s="270"/>
      <c r="H54" s="270"/>
      <c r="I54" s="270"/>
      <c r="J54" s="270"/>
    </row>
    <row r="55" spans="1:10" s="31" customFormat="1" ht="15.75" customHeight="1" x14ac:dyDescent="0.3">
      <c r="A55" s="420" t="s">
        <v>2661</v>
      </c>
      <c r="B55" s="424" t="s">
        <v>2504</v>
      </c>
      <c r="C55" s="277"/>
      <c r="D55" s="270"/>
      <c r="E55" s="419" t="s">
        <v>2550</v>
      </c>
      <c r="F55" s="418" t="s">
        <v>2552</v>
      </c>
      <c r="G55" s="270"/>
      <c r="H55" s="270"/>
      <c r="I55" s="270"/>
      <c r="J55" s="270"/>
    </row>
    <row r="56" spans="1:10" s="31" customFormat="1" ht="14.1" customHeight="1" x14ac:dyDescent="0.3">
      <c r="A56" s="429"/>
      <c r="B56" s="425"/>
      <c r="C56" s="277"/>
      <c r="D56" s="270"/>
      <c r="E56" s="419"/>
      <c r="F56" s="418"/>
      <c r="G56" s="270"/>
      <c r="H56" s="270"/>
      <c r="I56" s="270"/>
      <c r="J56" s="270"/>
    </row>
    <row r="57" spans="1:10" s="31" customFormat="1" ht="14.1" customHeight="1" x14ac:dyDescent="0.3">
      <c r="A57" s="429"/>
      <c r="B57" s="425"/>
      <c r="C57" s="277"/>
      <c r="D57" s="270"/>
      <c r="E57" s="419" t="s">
        <v>2551</v>
      </c>
      <c r="F57" s="418" t="s">
        <v>2516</v>
      </c>
      <c r="G57" s="270"/>
      <c r="H57" s="270"/>
      <c r="I57" s="270"/>
      <c r="J57" s="270"/>
    </row>
    <row r="58" spans="1:10" s="31" customFormat="1" ht="14.1" customHeight="1" x14ac:dyDescent="0.3">
      <c r="A58" s="421"/>
      <c r="B58" s="426"/>
      <c r="C58" s="277"/>
      <c r="D58" s="270"/>
      <c r="E58" s="418"/>
      <c r="F58" s="418"/>
      <c r="G58" s="270"/>
      <c r="H58" s="270"/>
      <c r="I58" s="270"/>
      <c r="J58" s="270"/>
    </row>
    <row r="59" spans="1:10" s="31" customFormat="1" ht="14.1" customHeight="1" x14ac:dyDescent="0.3">
      <c r="A59" s="280" t="s">
        <v>2662</v>
      </c>
      <c r="B59" s="281" t="s">
        <v>2505</v>
      </c>
      <c r="C59" s="277"/>
      <c r="D59" s="270"/>
      <c r="E59" s="419" t="s">
        <v>2495</v>
      </c>
      <c r="F59" s="418" t="s">
        <v>2517</v>
      </c>
      <c r="G59" s="270"/>
      <c r="H59" s="270"/>
      <c r="I59" s="270"/>
      <c r="J59" s="270"/>
    </row>
    <row r="60" spans="1:10" s="31" customFormat="1" ht="14.1" customHeight="1" x14ac:dyDescent="0.3">
      <c r="A60" s="420" t="s">
        <v>2663</v>
      </c>
      <c r="B60" s="424" t="s">
        <v>2506</v>
      </c>
      <c r="C60" s="277"/>
      <c r="D60" s="270"/>
      <c r="E60" s="418"/>
      <c r="F60" s="418"/>
      <c r="G60" s="270"/>
      <c r="H60" s="270"/>
      <c r="I60" s="270"/>
      <c r="J60" s="270"/>
    </row>
    <row r="61" spans="1:10" s="31" customFormat="1" ht="14.1" customHeight="1" x14ac:dyDescent="0.3">
      <c r="A61" s="421"/>
      <c r="B61" s="426"/>
      <c r="C61" s="277"/>
      <c r="D61" s="270"/>
      <c r="E61" s="419" t="s">
        <v>2496</v>
      </c>
      <c r="F61" s="418" t="s">
        <v>2518</v>
      </c>
      <c r="G61" s="270"/>
      <c r="H61" s="270"/>
      <c r="I61" s="270"/>
      <c r="J61" s="270"/>
    </row>
    <row r="62" spans="1:10" s="31" customFormat="1" ht="14.1" customHeight="1" x14ac:dyDescent="0.3">
      <c r="A62" s="420" t="s">
        <v>2664</v>
      </c>
      <c r="B62" s="424" t="s">
        <v>2507</v>
      </c>
      <c r="C62" s="277"/>
      <c r="D62" s="270"/>
      <c r="E62" s="418"/>
      <c r="F62" s="418"/>
      <c r="G62" s="270"/>
      <c r="H62" s="270"/>
      <c r="I62" s="270"/>
      <c r="J62" s="270"/>
    </row>
    <row r="63" spans="1:10" s="31" customFormat="1" ht="14.1" customHeight="1" x14ac:dyDescent="0.3">
      <c r="A63" s="429"/>
      <c r="B63" s="425"/>
      <c r="C63" s="277"/>
      <c r="D63" s="270"/>
      <c r="E63" s="280" t="s">
        <v>2497</v>
      </c>
      <c r="F63" s="281" t="s">
        <v>2519</v>
      </c>
      <c r="G63" s="270"/>
      <c r="H63" s="270"/>
      <c r="I63" s="270"/>
      <c r="J63" s="270"/>
    </row>
    <row r="64" spans="1:10" s="31" customFormat="1" ht="14.1" customHeight="1" x14ac:dyDescent="0.3">
      <c r="A64" s="421"/>
      <c r="B64" s="426"/>
      <c r="C64" s="277"/>
      <c r="D64" s="270"/>
      <c r="E64" s="280" t="s">
        <v>2498</v>
      </c>
      <c r="F64" s="281" t="s">
        <v>2520</v>
      </c>
      <c r="G64" s="270"/>
      <c r="H64" s="270"/>
      <c r="I64" s="270"/>
      <c r="J64" s="270"/>
    </row>
    <row r="65" spans="1:10" s="31" customFormat="1" ht="14.1" customHeight="1" x14ac:dyDescent="0.3">
      <c r="A65" s="420" t="s">
        <v>2665</v>
      </c>
      <c r="B65" s="424" t="s">
        <v>2651</v>
      </c>
      <c r="C65" s="277"/>
      <c r="D65" s="270"/>
      <c r="E65" s="282" t="s">
        <v>2499</v>
      </c>
      <c r="F65" s="281" t="s">
        <v>2521</v>
      </c>
      <c r="G65" s="270"/>
      <c r="H65" s="270"/>
      <c r="I65" s="270"/>
      <c r="J65" s="270"/>
    </row>
    <row r="66" spans="1:10" s="31" customFormat="1" ht="14.1" customHeight="1" x14ac:dyDescent="0.3">
      <c r="A66" s="429"/>
      <c r="B66" s="425"/>
      <c r="C66" s="277"/>
      <c r="D66" s="270"/>
      <c r="E66" s="270"/>
      <c r="F66" s="266"/>
      <c r="G66" s="270"/>
      <c r="H66" s="270"/>
      <c r="I66" s="270"/>
      <c r="J66" s="270"/>
    </row>
    <row r="67" spans="1:10" s="31" customFormat="1" ht="14.1" customHeight="1" x14ac:dyDescent="0.3">
      <c r="A67" s="429"/>
      <c r="B67" s="425"/>
      <c r="C67" s="277"/>
      <c r="D67" s="270"/>
      <c r="E67" s="428" t="s">
        <v>2425</v>
      </c>
      <c r="F67" s="428"/>
      <c r="G67" s="270"/>
      <c r="H67" s="270"/>
      <c r="I67" s="270"/>
      <c r="J67" s="270"/>
    </row>
    <row r="68" spans="1:10" s="31" customFormat="1" ht="14.1" customHeight="1" x14ac:dyDescent="0.3">
      <c r="A68" s="429"/>
      <c r="B68" s="425"/>
      <c r="C68" s="277"/>
      <c r="D68" s="270"/>
      <c r="E68" s="419" t="s">
        <v>2553</v>
      </c>
      <c r="F68" s="418" t="s">
        <v>2522</v>
      </c>
      <c r="G68" s="270"/>
      <c r="H68" s="270"/>
      <c r="I68" s="270"/>
      <c r="J68" s="270"/>
    </row>
    <row r="69" spans="1:10" s="31" customFormat="1" ht="14.1" customHeight="1" x14ac:dyDescent="0.3">
      <c r="A69" s="429"/>
      <c r="B69" s="425"/>
      <c r="C69" s="277"/>
      <c r="D69" s="270"/>
      <c r="E69" s="418"/>
      <c r="F69" s="418"/>
      <c r="G69" s="270"/>
      <c r="H69" s="270"/>
      <c r="I69" s="270"/>
      <c r="J69" s="270"/>
    </row>
    <row r="70" spans="1:10" s="31" customFormat="1" ht="14.1" customHeight="1" x14ac:dyDescent="0.3">
      <c r="A70" s="429"/>
      <c r="B70" s="425"/>
      <c r="C70" s="277"/>
      <c r="D70" s="270"/>
      <c r="E70" s="418"/>
      <c r="F70" s="418"/>
      <c r="G70" s="270"/>
      <c r="H70" s="270"/>
      <c r="I70" s="270"/>
      <c r="J70" s="270"/>
    </row>
    <row r="71" spans="1:10" s="31" customFormat="1" ht="14.1" customHeight="1" x14ac:dyDescent="0.3">
      <c r="A71" s="429"/>
      <c r="B71" s="425"/>
      <c r="C71" s="277"/>
      <c r="D71" s="270"/>
      <c r="E71" s="419" t="s">
        <v>2554</v>
      </c>
      <c r="F71" s="418" t="s">
        <v>2523</v>
      </c>
      <c r="G71" s="270"/>
      <c r="H71" s="270"/>
      <c r="I71" s="270"/>
      <c r="J71" s="270"/>
    </row>
    <row r="72" spans="1:10" s="31" customFormat="1" ht="14.1" customHeight="1" x14ac:dyDescent="0.3">
      <c r="A72" s="421"/>
      <c r="B72" s="426"/>
      <c r="C72" s="270"/>
      <c r="D72" s="270"/>
      <c r="E72" s="418"/>
      <c r="F72" s="418"/>
      <c r="G72" s="270"/>
      <c r="H72" s="270"/>
      <c r="I72" s="270"/>
      <c r="J72" s="270"/>
    </row>
    <row r="73" spans="1:10" s="31" customFormat="1" ht="14.1" customHeight="1" x14ac:dyDescent="0.3">
      <c r="A73" s="419" t="s">
        <v>2666</v>
      </c>
      <c r="B73" s="418" t="s">
        <v>2654</v>
      </c>
      <c r="C73" s="270"/>
      <c r="D73" s="270"/>
      <c r="E73" s="280" t="s">
        <v>2555</v>
      </c>
      <c r="F73" s="281" t="s">
        <v>2524</v>
      </c>
      <c r="G73" s="270"/>
      <c r="H73" s="270"/>
      <c r="I73" s="270"/>
      <c r="J73" s="270"/>
    </row>
    <row r="74" spans="1:10" s="31" customFormat="1" ht="14.1" customHeight="1" x14ac:dyDescent="0.3">
      <c r="A74" s="419"/>
      <c r="B74" s="418"/>
      <c r="C74" s="270"/>
      <c r="D74" s="270"/>
      <c r="E74" s="419" t="s">
        <v>2556</v>
      </c>
      <c r="F74" s="418" t="s">
        <v>2525</v>
      </c>
      <c r="G74" s="270"/>
      <c r="H74" s="270"/>
      <c r="I74" s="270"/>
      <c r="J74" s="270"/>
    </row>
    <row r="75" spans="1:10" s="31" customFormat="1" ht="14.1" customHeight="1" x14ac:dyDescent="0.3">
      <c r="A75" s="419"/>
      <c r="B75" s="418"/>
      <c r="C75" s="270"/>
      <c r="D75" s="270"/>
      <c r="E75" s="418"/>
      <c r="F75" s="418"/>
      <c r="G75" s="270"/>
      <c r="H75" s="270"/>
      <c r="I75" s="270"/>
      <c r="J75" s="270"/>
    </row>
    <row r="76" spans="1:10" s="31" customFormat="1" ht="14.1" customHeight="1" x14ac:dyDescent="0.3">
      <c r="A76" s="419"/>
      <c r="B76" s="418"/>
      <c r="C76" s="270"/>
      <c r="D76" s="270"/>
      <c r="E76" s="419" t="s">
        <v>2557</v>
      </c>
      <c r="F76" s="418" t="s">
        <v>2526</v>
      </c>
      <c r="G76" s="270"/>
      <c r="H76" s="270"/>
      <c r="I76" s="270"/>
      <c r="J76" s="270"/>
    </row>
    <row r="77" spans="1:10" ht="15" customHeight="1" x14ac:dyDescent="0.3">
      <c r="A77" s="419" t="s">
        <v>2667</v>
      </c>
      <c r="B77" s="418" t="s">
        <v>2655</v>
      </c>
      <c r="E77" s="419"/>
      <c r="F77" s="418"/>
    </row>
    <row r="78" spans="1:10" ht="15" customHeight="1" x14ac:dyDescent="0.3">
      <c r="A78" s="419"/>
      <c r="B78" s="418"/>
      <c r="E78" s="419"/>
      <c r="F78" s="418"/>
    </row>
    <row r="79" spans="1:10" ht="15" customHeight="1" x14ac:dyDescent="0.3">
      <c r="A79" s="419"/>
      <c r="B79" s="418"/>
      <c r="E79" s="420" t="s">
        <v>2558</v>
      </c>
      <c r="F79" s="418" t="s">
        <v>2562</v>
      </c>
    </row>
    <row r="80" spans="1:10" ht="15" customHeight="1" x14ac:dyDescent="0.3">
      <c r="A80" s="419"/>
      <c r="B80" s="418"/>
      <c r="E80" s="429"/>
      <c r="F80" s="418"/>
    </row>
    <row r="81" spans="1:6" ht="15" customHeight="1" x14ac:dyDescent="0.3">
      <c r="A81" s="420" t="s">
        <v>2669</v>
      </c>
      <c r="B81" s="424" t="s">
        <v>2522</v>
      </c>
      <c r="E81" s="421"/>
      <c r="F81" s="418"/>
    </row>
    <row r="82" spans="1:6" ht="15" customHeight="1" x14ac:dyDescent="0.3">
      <c r="A82" s="429"/>
      <c r="B82" s="425"/>
      <c r="E82" s="420" t="s">
        <v>2559</v>
      </c>
      <c r="F82" s="424" t="s">
        <v>2563</v>
      </c>
    </row>
    <row r="83" spans="1:6" ht="15" customHeight="1" x14ac:dyDescent="0.3">
      <c r="A83" s="429"/>
      <c r="B83" s="425"/>
      <c r="E83" s="429"/>
      <c r="F83" s="425"/>
    </row>
    <row r="84" spans="1:6" ht="15" customHeight="1" x14ac:dyDescent="0.3">
      <c r="A84" s="421"/>
      <c r="B84" s="426"/>
      <c r="E84" s="421"/>
      <c r="F84" s="426"/>
    </row>
    <row r="85" spans="1:6" ht="28.8" x14ac:dyDescent="0.3">
      <c r="A85" s="420" t="s">
        <v>2670</v>
      </c>
      <c r="B85" s="424" t="s">
        <v>2527</v>
      </c>
      <c r="E85" s="280" t="s">
        <v>2560</v>
      </c>
      <c r="F85" s="281" t="s">
        <v>2527</v>
      </c>
    </row>
    <row r="86" spans="1:6" x14ac:dyDescent="0.3">
      <c r="A86" s="421"/>
      <c r="B86" s="426"/>
      <c r="E86" s="280" t="s">
        <v>2561</v>
      </c>
      <c r="F86" s="281" t="s">
        <v>2528</v>
      </c>
    </row>
    <row r="87" spans="1:6" ht="15" x14ac:dyDescent="0.25">
      <c r="A87" s="329" t="s">
        <v>2671</v>
      </c>
      <c r="B87" s="281" t="s">
        <v>2668</v>
      </c>
    </row>
    <row r="88" spans="1:6" ht="15" x14ac:dyDescent="0.25">
      <c r="A88" s="275"/>
      <c r="B88" s="276"/>
    </row>
    <row r="89" spans="1:6" ht="15" x14ac:dyDescent="0.25">
      <c r="A89" s="422" t="s">
        <v>2424</v>
      </c>
      <c r="B89" s="422"/>
    </row>
    <row r="90" spans="1:6" ht="15" x14ac:dyDescent="0.25">
      <c r="A90" s="279" t="s">
        <v>2672</v>
      </c>
      <c r="B90" s="281" t="s">
        <v>2508</v>
      </c>
    </row>
    <row r="91" spans="1:6" ht="15" x14ac:dyDescent="0.25">
      <c r="A91" s="279" t="s">
        <v>2673</v>
      </c>
      <c r="B91" s="281" t="s">
        <v>2613</v>
      </c>
    </row>
    <row r="92" spans="1:6" ht="15" x14ac:dyDescent="0.25">
      <c r="A92" s="279" t="s">
        <v>2674</v>
      </c>
      <c r="B92" s="281" t="s">
        <v>2614</v>
      </c>
    </row>
    <row r="93" spans="1:6" ht="15" x14ac:dyDescent="0.25">
      <c r="A93" s="279" t="s">
        <v>2675</v>
      </c>
      <c r="B93" s="281" t="s">
        <v>2509</v>
      </c>
    </row>
    <row r="94" spans="1:6" s="271" customFormat="1" ht="15" customHeight="1" x14ac:dyDescent="0.3">
      <c r="A94" s="420" t="s">
        <v>2676</v>
      </c>
      <c r="B94" s="424" t="s">
        <v>2510</v>
      </c>
      <c r="C94" s="270"/>
      <c r="D94" s="270"/>
      <c r="E94" s="270"/>
      <c r="F94" s="266"/>
    </row>
    <row r="95" spans="1:6" s="271" customFormat="1" ht="15" customHeight="1" x14ac:dyDescent="0.3">
      <c r="A95" s="429"/>
      <c r="B95" s="425"/>
      <c r="C95" s="270"/>
      <c r="D95" s="270"/>
      <c r="E95" s="270"/>
      <c r="F95" s="266"/>
    </row>
    <row r="96" spans="1:6" s="271" customFormat="1" ht="15" customHeight="1" x14ac:dyDescent="0.3">
      <c r="A96" s="429"/>
      <c r="B96" s="425"/>
      <c r="C96" s="270"/>
      <c r="D96" s="270"/>
      <c r="E96" s="270"/>
      <c r="F96" s="266"/>
    </row>
    <row r="97" spans="1:2" ht="15" customHeight="1" x14ac:dyDescent="0.3">
      <c r="A97" s="429"/>
      <c r="B97" s="425"/>
    </row>
    <row r="98" spans="1:2" ht="51" customHeight="1" x14ac:dyDescent="0.3">
      <c r="A98" s="421"/>
      <c r="B98" s="426"/>
    </row>
    <row r="99" spans="1:2" x14ac:dyDescent="0.3">
      <c r="A99" s="420" t="s">
        <v>2677</v>
      </c>
      <c r="B99" s="418" t="s">
        <v>2511</v>
      </c>
    </row>
    <row r="100" spans="1:2" x14ac:dyDescent="0.3">
      <c r="A100" s="421"/>
      <c r="B100" s="418"/>
    </row>
    <row r="101" spans="1:2" ht="15" x14ac:dyDescent="0.25">
      <c r="A101" s="279" t="s">
        <v>2678</v>
      </c>
      <c r="B101" s="281" t="s">
        <v>2512</v>
      </c>
    </row>
    <row r="102" spans="1:2" ht="15" x14ac:dyDescent="0.25">
      <c r="A102" s="273"/>
      <c r="B102" s="274"/>
    </row>
    <row r="103" spans="1:2" ht="15" x14ac:dyDescent="0.25">
      <c r="A103" s="422" t="s">
        <v>2630</v>
      </c>
      <c r="B103" s="422"/>
    </row>
    <row r="104" spans="1:2" x14ac:dyDescent="0.3">
      <c r="A104" s="420" t="s">
        <v>2631</v>
      </c>
      <c r="B104" s="418" t="s">
        <v>2513</v>
      </c>
    </row>
    <row r="105" spans="1:2" x14ac:dyDescent="0.3">
      <c r="A105" s="429"/>
      <c r="B105" s="418"/>
    </row>
    <row r="106" spans="1:2" x14ac:dyDescent="0.3">
      <c r="A106" s="421"/>
      <c r="B106" s="418"/>
    </row>
    <row r="107" spans="1:2" x14ac:dyDescent="0.3">
      <c r="A107" s="420" t="s">
        <v>2632</v>
      </c>
      <c r="B107" s="418" t="s">
        <v>2514</v>
      </c>
    </row>
    <row r="108" spans="1:2" x14ac:dyDescent="0.3">
      <c r="A108" s="429"/>
      <c r="B108" s="418"/>
    </row>
    <row r="109" spans="1:2" x14ac:dyDescent="0.3">
      <c r="A109" s="429"/>
      <c r="B109" s="418"/>
    </row>
    <row r="110" spans="1:2" x14ac:dyDescent="0.3">
      <c r="A110" s="421"/>
      <c r="B110" s="418"/>
    </row>
    <row r="111" spans="1:2" x14ac:dyDescent="0.3">
      <c r="A111" s="420" t="s">
        <v>2633</v>
      </c>
      <c r="B111" s="418" t="s">
        <v>2515</v>
      </c>
    </row>
    <row r="112" spans="1:2" x14ac:dyDescent="0.3">
      <c r="A112" s="421"/>
      <c r="B112" s="418"/>
    </row>
    <row r="113" spans="1:2" x14ac:dyDescent="0.3">
      <c r="A113" s="420" t="s">
        <v>2634</v>
      </c>
      <c r="B113" s="418" t="s">
        <v>2516</v>
      </c>
    </row>
    <row r="114" spans="1:2" x14ac:dyDescent="0.3">
      <c r="A114" s="421"/>
      <c r="B114" s="418"/>
    </row>
    <row r="115" spans="1:2" x14ac:dyDescent="0.3">
      <c r="A115" s="420" t="s">
        <v>2635</v>
      </c>
      <c r="B115" s="418" t="s">
        <v>2517</v>
      </c>
    </row>
    <row r="116" spans="1:2" x14ac:dyDescent="0.3">
      <c r="A116" s="421"/>
      <c r="B116" s="418"/>
    </row>
    <row r="117" spans="1:2" x14ac:dyDescent="0.3">
      <c r="A117" s="420" t="s">
        <v>2636</v>
      </c>
      <c r="B117" s="418" t="s">
        <v>2518</v>
      </c>
    </row>
    <row r="118" spans="1:2" x14ac:dyDescent="0.3">
      <c r="A118" s="421"/>
      <c r="B118" s="418"/>
    </row>
    <row r="119" spans="1:2" ht="15" x14ac:dyDescent="0.25">
      <c r="A119" s="279" t="s">
        <v>2637</v>
      </c>
      <c r="B119" s="281" t="s">
        <v>2519</v>
      </c>
    </row>
    <row r="120" spans="1:2" ht="15" x14ac:dyDescent="0.25">
      <c r="A120" s="279" t="s">
        <v>2555</v>
      </c>
      <c r="B120" s="281" t="s">
        <v>2520</v>
      </c>
    </row>
    <row r="121" spans="1:2" ht="15" x14ac:dyDescent="0.25">
      <c r="A121" s="279" t="s">
        <v>2638</v>
      </c>
      <c r="B121" s="281" t="s">
        <v>2521</v>
      </c>
    </row>
    <row r="122" spans="1:2" ht="15" x14ac:dyDescent="0.25">
      <c r="A122" s="274"/>
      <c r="B122" s="274"/>
    </row>
    <row r="123" spans="1:2" ht="15" x14ac:dyDescent="0.25">
      <c r="A123" s="422" t="s">
        <v>2611</v>
      </c>
      <c r="B123" s="422"/>
    </row>
    <row r="124" spans="1:2" x14ac:dyDescent="0.3">
      <c r="A124" s="419" t="s">
        <v>2639</v>
      </c>
      <c r="B124" s="418" t="s">
        <v>2642</v>
      </c>
    </row>
    <row r="125" spans="1:2" x14ac:dyDescent="0.3">
      <c r="A125" s="419"/>
      <c r="B125" s="418"/>
    </row>
    <row r="126" spans="1:2" x14ac:dyDescent="0.3">
      <c r="A126" s="419"/>
      <c r="B126" s="418"/>
    </row>
    <row r="127" spans="1:2" x14ac:dyDescent="0.3">
      <c r="A127" s="419" t="s">
        <v>2612</v>
      </c>
      <c r="B127" s="418" t="s">
        <v>2643</v>
      </c>
    </row>
    <row r="128" spans="1:2" x14ac:dyDescent="0.3">
      <c r="A128" s="419"/>
      <c r="B128" s="418"/>
    </row>
    <row r="129" spans="1:2" x14ac:dyDescent="0.3">
      <c r="A129" s="419" t="s">
        <v>2640</v>
      </c>
      <c r="B129" s="418" t="s">
        <v>2644</v>
      </c>
    </row>
    <row r="130" spans="1:2" x14ac:dyDescent="0.3">
      <c r="A130" s="419"/>
      <c r="B130" s="418"/>
    </row>
    <row r="131" spans="1:2" x14ac:dyDescent="0.3">
      <c r="A131" s="419"/>
      <c r="B131" s="418"/>
    </row>
    <row r="132" spans="1:2" x14ac:dyDescent="0.3">
      <c r="A132" s="419" t="s">
        <v>2641</v>
      </c>
      <c r="B132" s="418" t="s">
        <v>2645</v>
      </c>
    </row>
    <row r="133" spans="1:2" x14ac:dyDescent="0.3">
      <c r="A133" s="419"/>
      <c r="B133" s="418"/>
    </row>
  </sheetData>
  <mergeCells count="105">
    <mergeCell ref="B132:B133"/>
    <mergeCell ref="A132:A133"/>
    <mergeCell ref="F82:F84"/>
    <mergeCell ref="E82:E84"/>
    <mergeCell ref="B127:B128"/>
    <mergeCell ref="A127:A128"/>
    <mergeCell ref="A129:A131"/>
    <mergeCell ref="B129:B131"/>
    <mergeCell ref="A107:A110"/>
    <mergeCell ref="B111:B112"/>
    <mergeCell ref="A111:A112"/>
    <mergeCell ref="B124:B126"/>
    <mergeCell ref="A124:A126"/>
    <mergeCell ref="F23:F25"/>
    <mergeCell ref="E23:E25"/>
    <mergeCell ref="A28:A30"/>
    <mergeCell ref="F26:F27"/>
    <mergeCell ref="F33:F35"/>
    <mergeCell ref="E26:E27"/>
    <mergeCell ref="F28:F30"/>
    <mergeCell ref="E28:E30"/>
    <mergeCell ref="F31:F32"/>
    <mergeCell ref="E31:E32"/>
    <mergeCell ref="B31:B38"/>
    <mergeCell ref="A31:A38"/>
    <mergeCell ref="B51:B52"/>
    <mergeCell ref="A51:A52"/>
    <mergeCell ref="A65:A72"/>
    <mergeCell ref="B65:B72"/>
    <mergeCell ref="A73:A76"/>
    <mergeCell ref="B73:B76"/>
    <mergeCell ref="A77:A80"/>
    <mergeCell ref="F42:F46"/>
    <mergeCell ref="E42:E46"/>
    <mergeCell ref="F57:F58"/>
    <mergeCell ref="E57:E58"/>
    <mergeCell ref="E59:E60"/>
    <mergeCell ref="F59:F60"/>
    <mergeCell ref="B39:B42"/>
    <mergeCell ref="B43:B46"/>
    <mergeCell ref="A39:A42"/>
    <mergeCell ref="A43:A46"/>
    <mergeCell ref="B47:B50"/>
    <mergeCell ref="B77:B80"/>
    <mergeCell ref="A1:D1"/>
    <mergeCell ref="B99:B100"/>
    <mergeCell ref="A99:A100"/>
    <mergeCell ref="B104:B106"/>
    <mergeCell ref="A104:A106"/>
    <mergeCell ref="B55:B58"/>
    <mergeCell ref="A55:A58"/>
    <mergeCell ref="B60:B61"/>
    <mergeCell ref="A60:A61"/>
    <mergeCell ref="B62:B64"/>
    <mergeCell ref="A62:A64"/>
    <mergeCell ref="A22:A24"/>
    <mergeCell ref="B26:B27"/>
    <mergeCell ref="A26:A27"/>
    <mergeCell ref="A2:B2"/>
    <mergeCell ref="A6:B6"/>
    <mergeCell ref="A21:B21"/>
    <mergeCell ref="A89:B89"/>
    <mergeCell ref="A103:B103"/>
    <mergeCell ref="A4:B4"/>
    <mergeCell ref="B22:B24"/>
    <mergeCell ref="B94:B98"/>
    <mergeCell ref="A94:A98"/>
    <mergeCell ref="A47:A50"/>
    <mergeCell ref="E6:F6"/>
    <mergeCell ref="B28:B30"/>
    <mergeCell ref="B107:B110"/>
    <mergeCell ref="B115:B116"/>
    <mergeCell ref="F55:F56"/>
    <mergeCell ref="E55:E56"/>
    <mergeCell ref="E21:F21"/>
    <mergeCell ref="E47:E48"/>
    <mergeCell ref="F47:F48"/>
    <mergeCell ref="E51:F51"/>
    <mergeCell ref="F52:F54"/>
    <mergeCell ref="E52:E54"/>
    <mergeCell ref="E33:E35"/>
    <mergeCell ref="E37:F37"/>
    <mergeCell ref="E61:E62"/>
    <mergeCell ref="F61:F62"/>
    <mergeCell ref="F79:F81"/>
    <mergeCell ref="E79:E81"/>
    <mergeCell ref="E67:F67"/>
    <mergeCell ref="F68:F70"/>
    <mergeCell ref="E68:E70"/>
    <mergeCell ref="E71:E72"/>
    <mergeCell ref="F71:F72"/>
    <mergeCell ref="E74:E75"/>
    <mergeCell ref="F74:F75"/>
    <mergeCell ref="F76:F78"/>
    <mergeCell ref="E76:E78"/>
    <mergeCell ref="A117:A118"/>
    <mergeCell ref="A123:B123"/>
    <mergeCell ref="A115:A116"/>
    <mergeCell ref="A113:A114"/>
    <mergeCell ref="B117:B118"/>
    <mergeCell ref="B113:B114"/>
    <mergeCell ref="A81:A84"/>
    <mergeCell ref="B81:B84"/>
    <mergeCell ref="A85:A86"/>
    <mergeCell ref="B85:B86"/>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8000"/>
  </sheetPr>
  <dimension ref="A1:AN1368"/>
  <sheetViews>
    <sheetView topLeftCell="A40" zoomScale="70" zoomScaleNormal="70" zoomScaleSheetLayoutView="80" workbookViewId="0">
      <selection activeCell="K74" sqref="K74"/>
    </sheetView>
  </sheetViews>
  <sheetFormatPr defaultColWidth="9.109375" defaultRowHeight="14.4" x14ac:dyDescent="0.3"/>
  <cols>
    <col min="1" max="1" width="5.6640625" style="1" customWidth="1"/>
    <col min="2" max="2" width="28.88671875" style="1" customWidth="1"/>
    <col min="3" max="3" width="25.6640625" style="1" customWidth="1"/>
    <col min="4" max="4" width="36.109375" style="1" customWidth="1"/>
    <col min="5" max="5" width="26.5546875" style="1" customWidth="1"/>
    <col min="6" max="6" width="23.5546875" style="1" customWidth="1"/>
    <col min="7" max="7" width="18.109375" style="1" customWidth="1"/>
    <col min="8" max="8" width="15.44140625" style="1" customWidth="1"/>
    <col min="9" max="10" width="15.109375" style="1" customWidth="1"/>
    <col min="11" max="11" width="15.44140625" style="1" customWidth="1"/>
    <col min="12" max="12" width="15.109375" style="1" customWidth="1"/>
    <col min="13" max="13" width="17" style="1" customWidth="1"/>
    <col min="14" max="14" width="5.6640625" style="1" customWidth="1"/>
    <col min="15" max="21" width="9.109375" style="86"/>
    <col min="22" max="22" width="47.33203125" style="86" customWidth="1"/>
    <col min="23" max="24" width="9.109375" style="86"/>
    <col min="25" max="25" width="30.88671875" style="86" customWidth="1"/>
    <col min="26" max="26" width="9.109375" style="86"/>
    <col min="27" max="27" width="26.109375" style="86" customWidth="1"/>
    <col min="28" max="28" width="12.109375" style="86" bestFit="1" customWidth="1"/>
    <col min="29" max="29" width="9.109375" style="86"/>
    <col min="30" max="30" width="49.6640625" style="86" customWidth="1"/>
    <col min="31" max="31" width="12.109375" style="86" bestFit="1" customWidth="1"/>
    <col min="32" max="40" width="9.109375" style="86"/>
    <col min="41" max="16384" width="9.109375" style="1"/>
  </cols>
  <sheetData>
    <row r="1" spans="1:40" ht="15.75" thickBot="1" x14ac:dyDescent="0.3">
      <c r="A1" s="226"/>
      <c r="B1" s="226"/>
      <c r="C1" s="226"/>
      <c r="D1" s="226"/>
      <c r="E1" s="226"/>
      <c r="F1" s="226"/>
      <c r="G1" s="226"/>
      <c r="H1" s="226"/>
      <c r="I1" s="226"/>
      <c r="J1" s="226"/>
      <c r="K1" s="226"/>
      <c r="L1" s="226"/>
      <c r="M1" s="226"/>
      <c r="N1" s="226"/>
    </row>
    <row r="2" spans="1:40" s="296" customFormat="1" ht="24" thickBot="1" x14ac:dyDescent="0.3">
      <c r="A2" s="294"/>
      <c r="B2" s="467" t="s">
        <v>2586</v>
      </c>
      <c r="C2" s="468"/>
      <c r="D2" s="468"/>
      <c r="E2" s="468"/>
      <c r="F2" s="468"/>
      <c r="G2" s="468"/>
      <c r="H2" s="468"/>
      <c r="I2" s="468"/>
      <c r="J2" s="468"/>
      <c r="K2" s="468"/>
      <c r="L2" s="468"/>
      <c r="M2" s="469"/>
      <c r="N2" s="294"/>
      <c r="O2" s="295" t="s">
        <v>2564</v>
      </c>
      <c r="P2" s="295"/>
      <c r="Q2" s="295"/>
      <c r="R2" s="295"/>
      <c r="S2" s="295"/>
      <c r="T2" s="295"/>
      <c r="U2" s="295"/>
      <c r="V2" s="295"/>
      <c r="W2" s="295"/>
      <c r="X2" s="295"/>
      <c r="Y2" s="295"/>
      <c r="Z2" s="295"/>
      <c r="AA2" s="295"/>
      <c r="AB2" s="295"/>
      <c r="AC2" s="295"/>
      <c r="AD2" s="295"/>
      <c r="AE2" s="295"/>
      <c r="AF2" s="295"/>
      <c r="AG2" s="295"/>
      <c r="AH2" s="295"/>
      <c r="AI2" s="295"/>
      <c r="AJ2" s="295"/>
      <c r="AK2" s="295"/>
      <c r="AL2" s="295"/>
      <c r="AM2" s="295"/>
      <c r="AN2" s="295"/>
    </row>
    <row r="3" spans="1:40" ht="15.75" thickBot="1" x14ac:dyDescent="0.3">
      <c r="A3" s="226"/>
      <c r="B3" s="226"/>
      <c r="C3" s="226"/>
      <c r="D3" s="226"/>
      <c r="E3" s="226"/>
      <c r="F3" s="226"/>
      <c r="G3" s="226"/>
      <c r="H3" s="226"/>
      <c r="I3" s="226"/>
      <c r="J3" s="226"/>
      <c r="K3" s="226"/>
      <c r="L3" s="226"/>
      <c r="M3" s="226"/>
      <c r="N3" s="226"/>
    </row>
    <row r="4" spans="1:40" ht="21" customHeight="1" thickBot="1" x14ac:dyDescent="0.3">
      <c r="A4" s="226"/>
      <c r="B4" s="470" t="s">
        <v>1972</v>
      </c>
      <c r="C4" s="471"/>
      <c r="D4" s="471"/>
      <c r="E4" s="472"/>
      <c r="F4" s="226"/>
      <c r="G4" s="226"/>
      <c r="H4" s="226"/>
      <c r="I4" s="226"/>
      <c r="J4" s="226"/>
      <c r="K4" s="226"/>
      <c r="L4" s="226"/>
      <c r="M4" s="226"/>
      <c r="N4" s="226"/>
      <c r="O4" s="195" t="s">
        <v>2565</v>
      </c>
      <c r="P4" s="193"/>
      <c r="Q4" s="194"/>
      <c r="R4" s="193"/>
      <c r="Y4" s="272" t="s">
        <v>2157</v>
      </c>
    </row>
    <row r="5" spans="1:40" ht="21" customHeight="1" x14ac:dyDescent="0.25">
      <c r="A5" s="226"/>
      <c r="B5" s="473" t="s">
        <v>817</v>
      </c>
      <c r="C5" s="474"/>
      <c r="D5" s="475"/>
      <c r="E5" s="476"/>
      <c r="F5" s="226"/>
      <c r="G5" s="226"/>
      <c r="H5" s="226"/>
      <c r="I5" s="226"/>
      <c r="J5" s="226"/>
      <c r="K5" s="226"/>
      <c r="L5" s="226"/>
      <c r="M5" s="226"/>
      <c r="N5" s="226"/>
    </row>
    <row r="6" spans="1:40" ht="21" customHeight="1" x14ac:dyDescent="0.25">
      <c r="A6" s="226"/>
      <c r="B6" s="435" t="s">
        <v>777</v>
      </c>
      <c r="C6" s="441"/>
      <c r="D6" s="437"/>
      <c r="E6" s="438"/>
      <c r="F6" s="226"/>
      <c r="G6" s="226"/>
      <c r="H6" s="226"/>
      <c r="I6" s="226"/>
      <c r="J6" s="226"/>
      <c r="K6" s="226"/>
      <c r="L6" s="226"/>
      <c r="M6" s="226"/>
      <c r="N6" s="226"/>
    </row>
    <row r="7" spans="1:40" ht="21" customHeight="1" x14ac:dyDescent="0.25">
      <c r="A7" s="226"/>
      <c r="B7" s="435" t="s">
        <v>1970</v>
      </c>
      <c r="C7" s="436"/>
      <c r="D7" s="437"/>
      <c r="E7" s="438"/>
      <c r="F7" s="226"/>
      <c r="G7" s="226"/>
      <c r="H7" s="226"/>
      <c r="I7" s="226"/>
      <c r="J7" s="226"/>
      <c r="K7" s="226"/>
      <c r="L7" s="226"/>
      <c r="M7" s="226"/>
      <c r="N7" s="226"/>
      <c r="AA7" s="87" t="s">
        <v>2143</v>
      </c>
      <c r="AD7" s="87" t="s">
        <v>2144</v>
      </c>
    </row>
    <row r="8" spans="1:40" ht="21" customHeight="1" x14ac:dyDescent="0.25">
      <c r="A8" s="226"/>
      <c r="B8" s="435" t="s">
        <v>1969</v>
      </c>
      <c r="C8" s="436"/>
      <c r="D8" s="437"/>
      <c r="E8" s="438"/>
      <c r="F8" s="226"/>
      <c r="G8" s="226"/>
      <c r="H8" s="226"/>
      <c r="I8" s="226"/>
      <c r="J8" s="226"/>
      <c r="K8" s="226"/>
      <c r="L8" s="226"/>
      <c r="M8" s="226"/>
      <c r="N8" s="226"/>
      <c r="Y8" s="297" t="s">
        <v>2573</v>
      </c>
      <c r="AA8" s="264" t="s">
        <v>1575</v>
      </c>
      <c r="AB8" s="265" t="s">
        <v>1576</v>
      </c>
      <c r="AD8" s="264" t="s">
        <v>1575</v>
      </c>
      <c r="AE8" s="265" t="s">
        <v>1576</v>
      </c>
    </row>
    <row r="9" spans="1:40" ht="21" customHeight="1" x14ac:dyDescent="0.25">
      <c r="A9" s="226"/>
      <c r="B9" s="435" t="s">
        <v>814</v>
      </c>
      <c r="C9" s="436"/>
      <c r="D9" s="439"/>
      <c r="E9" s="440"/>
      <c r="F9" s="226"/>
      <c r="G9" s="226"/>
      <c r="H9" s="226"/>
      <c r="I9" s="226"/>
      <c r="J9" s="226"/>
      <c r="K9" s="226"/>
      <c r="L9" s="226"/>
      <c r="M9" s="226"/>
      <c r="N9" s="226"/>
      <c r="Y9" s="298" t="s">
        <v>2574</v>
      </c>
      <c r="AA9" s="299" t="s">
        <v>1669</v>
      </c>
      <c r="AB9" s="300">
        <v>0.9</v>
      </c>
      <c r="AD9" s="299" t="s">
        <v>1614</v>
      </c>
      <c r="AE9" s="300">
        <v>0.8</v>
      </c>
    </row>
    <row r="10" spans="1:40" ht="21" customHeight="1" x14ac:dyDescent="0.25">
      <c r="A10" s="226"/>
      <c r="B10" s="435" t="s">
        <v>815</v>
      </c>
      <c r="C10" s="441"/>
      <c r="D10" s="437"/>
      <c r="E10" s="438"/>
      <c r="F10" s="226"/>
      <c r="G10" s="226"/>
      <c r="H10" s="226"/>
      <c r="I10" s="226"/>
      <c r="J10" s="226"/>
      <c r="K10" s="226"/>
      <c r="L10" s="226"/>
      <c r="M10" s="226"/>
      <c r="N10" s="226"/>
      <c r="Y10" s="298" t="s">
        <v>2575</v>
      </c>
      <c r="AA10" s="299" t="s">
        <v>1670</v>
      </c>
      <c r="AB10" s="300">
        <v>1.2</v>
      </c>
      <c r="AD10" s="299" t="s">
        <v>1615</v>
      </c>
      <c r="AE10" s="300">
        <v>0.9</v>
      </c>
    </row>
    <row r="11" spans="1:40" ht="21" customHeight="1" x14ac:dyDescent="0.25">
      <c r="A11" s="226"/>
      <c r="B11" s="435" t="s">
        <v>778</v>
      </c>
      <c r="C11" s="436"/>
      <c r="D11" s="437"/>
      <c r="E11" s="438"/>
      <c r="F11" s="226"/>
      <c r="G11" s="226"/>
      <c r="H11" s="226"/>
      <c r="I11" s="226"/>
      <c r="J11" s="226"/>
      <c r="K11" s="226"/>
      <c r="L11" s="226"/>
      <c r="M11" s="226"/>
      <c r="N11" s="226"/>
      <c r="Y11" s="298" t="s">
        <v>2576</v>
      </c>
      <c r="AA11" s="299" t="s">
        <v>1671</v>
      </c>
      <c r="AB11" s="300">
        <v>1.2</v>
      </c>
      <c r="AD11" s="299" t="s">
        <v>1597</v>
      </c>
      <c r="AE11" s="300">
        <v>0.2</v>
      </c>
    </row>
    <row r="12" spans="1:40" ht="21" customHeight="1" x14ac:dyDescent="0.25">
      <c r="A12" s="226"/>
      <c r="B12" s="435" t="s">
        <v>2126</v>
      </c>
      <c r="C12" s="436"/>
      <c r="D12" s="442"/>
      <c r="E12" s="438"/>
      <c r="F12" s="226"/>
      <c r="G12" s="226"/>
      <c r="H12" s="226"/>
      <c r="I12" s="226"/>
      <c r="J12" s="226"/>
      <c r="K12" s="226"/>
      <c r="L12" s="226"/>
      <c r="M12" s="226"/>
      <c r="N12" s="226"/>
      <c r="AA12" s="299" t="s">
        <v>1672</v>
      </c>
      <c r="AB12" s="300">
        <v>1.3</v>
      </c>
      <c r="AD12" s="299" t="s">
        <v>1596</v>
      </c>
      <c r="AE12" s="300">
        <v>0.6</v>
      </c>
    </row>
    <row r="13" spans="1:40" ht="19.5" customHeight="1" x14ac:dyDescent="0.25">
      <c r="A13" s="226"/>
      <c r="B13" s="435" t="s">
        <v>2131</v>
      </c>
      <c r="C13" s="436"/>
      <c r="D13" s="439"/>
      <c r="E13" s="440"/>
      <c r="F13" s="226"/>
      <c r="G13" s="226"/>
      <c r="H13" s="226"/>
      <c r="I13" s="226"/>
      <c r="J13" s="226"/>
      <c r="K13" s="226"/>
      <c r="L13" s="226"/>
      <c r="M13" s="226"/>
      <c r="N13" s="226"/>
      <c r="AA13" s="299" t="s">
        <v>1673</v>
      </c>
      <c r="AB13" s="300">
        <v>1.4</v>
      </c>
      <c r="AD13" s="299" t="s">
        <v>1586</v>
      </c>
      <c r="AE13" s="300">
        <v>0.9</v>
      </c>
    </row>
    <row r="14" spans="1:40" ht="19.5" customHeight="1" x14ac:dyDescent="0.25">
      <c r="A14" s="226"/>
      <c r="B14" s="435" t="s">
        <v>2127</v>
      </c>
      <c r="C14" s="441"/>
      <c r="D14" s="437"/>
      <c r="E14" s="438"/>
      <c r="F14" s="226"/>
      <c r="G14" s="226"/>
      <c r="H14" s="226"/>
      <c r="I14" s="226"/>
      <c r="J14" s="226"/>
      <c r="K14" s="226"/>
      <c r="L14" s="226"/>
      <c r="M14" s="226"/>
      <c r="N14" s="226"/>
      <c r="Y14" s="301" t="s">
        <v>2132</v>
      </c>
      <c r="AA14" s="299" t="s">
        <v>1674</v>
      </c>
      <c r="AB14" s="300">
        <v>1.6</v>
      </c>
      <c r="AD14" s="299" t="s">
        <v>1589</v>
      </c>
      <c r="AE14" s="300">
        <v>0.7</v>
      </c>
    </row>
    <row r="15" spans="1:40" ht="21.75" customHeight="1" x14ac:dyDescent="0.25">
      <c r="A15" s="226"/>
      <c r="B15" s="435" t="s">
        <v>2128</v>
      </c>
      <c r="C15" s="436"/>
      <c r="D15" s="439"/>
      <c r="E15" s="440"/>
      <c r="F15" s="226"/>
      <c r="G15" s="226"/>
      <c r="H15" s="226"/>
      <c r="I15" s="226"/>
      <c r="J15" s="226"/>
      <c r="K15" s="226"/>
      <c r="L15" s="226"/>
      <c r="M15" s="226"/>
      <c r="N15" s="226"/>
      <c r="Y15" s="302" t="s">
        <v>2133</v>
      </c>
      <c r="AA15" s="299" t="s">
        <v>1675</v>
      </c>
      <c r="AB15" s="303">
        <v>1</v>
      </c>
      <c r="AD15" s="299" t="s">
        <v>1588</v>
      </c>
      <c r="AE15" s="300">
        <v>0.3</v>
      </c>
    </row>
    <row r="16" spans="1:40" ht="21.75" customHeight="1" x14ac:dyDescent="0.25">
      <c r="A16" s="226"/>
      <c r="B16" s="435" t="s">
        <v>2129</v>
      </c>
      <c r="C16" s="441"/>
      <c r="D16" s="442"/>
      <c r="E16" s="438"/>
      <c r="F16" s="226"/>
      <c r="G16" s="226"/>
      <c r="H16" s="226"/>
      <c r="I16" s="226"/>
      <c r="J16" s="226"/>
      <c r="K16" s="226"/>
      <c r="L16" s="226"/>
      <c r="M16" s="226"/>
      <c r="N16" s="226"/>
      <c r="Y16" s="302" t="s">
        <v>2134</v>
      </c>
      <c r="AA16" s="299" t="s">
        <v>1676</v>
      </c>
      <c r="AB16" s="303">
        <v>1</v>
      </c>
      <c r="AD16" s="299" t="s">
        <v>1587</v>
      </c>
      <c r="AE16" s="300">
        <v>0.4</v>
      </c>
    </row>
    <row r="17" spans="1:40" ht="21.75" customHeight="1" x14ac:dyDescent="0.25">
      <c r="A17" s="226"/>
      <c r="B17" s="435" t="s">
        <v>2130</v>
      </c>
      <c r="C17" s="436"/>
      <c r="D17" s="439"/>
      <c r="E17" s="440"/>
      <c r="F17" s="226"/>
      <c r="G17" s="226"/>
      <c r="H17" s="226"/>
      <c r="I17" s="226"/>
      <c r="J17" s="226"/>
      <c r="K17" s="226"/>
      <c r="L17" s="226"/>
      <c r="M17" s="226"/>
      <c r="N17" s="226"/>
      <c r="Y17" s="302" t="s">
        <v>2135</v>
      </c>
      <c r="AA17" s="299" t="s">
        <v>1677</v>
      </c>
      <c r="AB17" s="303">
        <v>1.1000000000000001</v>
      </c>
      <c r="AD17" s="299" t="s">
        <v>1594</v>
      </c>
      <c r="AE17" s="300">
        <v>1.2</v>
      </c>
    </row>
    <row r="18" spans="1:40" ht="21.75" customHeight="1" x14ac:dyDescent="0.25">
      <c r="A18" s="226"/>
      <c r="B18" s="435" t="s">
        <v>2619</v>
      </c>
      <c r="C18" s="441"/>
      <c r="D18" s="437"/>
      <c r="E18" s="438"/>
      <c r="F18" s="226"/>
      <c r="G18" s="226"/>
      <c r="H18" s="226"/>
      <c r="I18" s="226"/>
      <c r="J18" s="226"/>
      <c r="K18" s="226"/>
      <c r="L18" s="226"/>
      <c r="M18" s="226"/>
      <c r="N18" s="226"/>
      <c r="Y18" s="302" t="s">
        <v>2136</v>
      </c>
      <c r="AA18" s="299" t="s">
        <v>1678</v>
      </c>
      <c r="AB18" s="303">
        <v>1</v>
      </c>
      <c r="AD18" s="299" t="s">
        <v>1590</v>
      </c>
      <c r="AE18" s="300">
        <v>0.7</v>
      </c>
    </row>
    <row r="19" spans="1:40" ht="21.75" customHeight="1" x14ac:dyDescent="0.25">
      <c r="A19" s="226"/>
      <c r="B19" s="435" t="s">
        <v>2620</v>
      </c>
      <c r="C19" s="441"/>
      <c r="D19" s="463" t="str">
        <f>IF($D$18="","",VLOOKUP($D$18,'02 Interior User Input'!$B$4:$D$29,2,FALSE))</f>
        <v/>
      </c>
      <c r="E19" s="464"/>
      <c r="F19" s="226"/>
      <c r="G19" s="226"/>
      <c r="H19" s="226"/>
      <c r="I19" s="226"/>
      <c r="J19" s="226"/>
      <c r="K19" s="226"/>
      <c r="L19" s="226"/>
      <c r="M19" s="226"/>
      <c r="N19" s="226"/>
      <c r="Y19" s="302" t="s">
        <v>2137</v>
      </c>
      <c r="AA19" s="299" t="s">
        <v>1679</v>
      </c>
      <c r="AB19" s="303">
        <v>1.2</v>
      </c>
      <c r="AD19" s="299" t="s">
        <v>1593</v>
      </c>
      <c r="AE19" s="300">
        <v>2.6</v>
      </c>
    </row>
    <row r="20" spans="1:40" ht="21.75" customHeight="1" thickBot="1" x14ac:dyDescent="0.3">
      <c r="A20" s="226"/>
      <c r="B20" s="461" t="s">
        <v>2621</v>
      </c>
      <c r="C20" s="462"/>
      <c r="D20" s="465" t="str">
        <f>IF($D$18="","",VLOOKUP($D$18,'02 Interior User Input'!$B$4:$D$29,3,FALSE))</f>
        <v/>
      </c>
      <c r="E20" s="466"/>
      <c r="F20" s="226"/>
      <c r="G20" s="226"/>
      <c r="H20" s="226"/>
      <c r="I20" s="226"/>
      <c r="J20" s="226"/>
      <c r="K20" s="226"/>
      <c r="L20" s="226"/>
      <c r="M20" s="226"/>
      <c r="N20" s="226"/>
      <c r="Y20" s="302" t="s">
        <v>2138</v>
      </c>
      <c r="AA20" s="299" t="s">
        <v>1680</v>
      </c>
      <c r="AB20" s="303">
        <v>1</v>
      </c>
      <c r="AD20" s="299" t="s">
        <v>1591</v>
      </c>
      <c r="AE20" s="300">
        <v>1.7</v>
      </c>
    </row>
    <row r="21" spans="1:40" ht="22.5" customHeight="1" x14ac:dyDescent="0.25">
      <c r="A21" s="226"/>
      <c r="B21" s="86"/>
      <c r="C21" s="86"/>
      <c r="D21" s="86"/>
      <c r="E21" s="86"/>
      <c r="F21" s="226"/>
      <c r="G21" s="226"/>
      <c r="H21" s="226"/>
      <c r="I21" s="226"/>
      <c r="J21" s="226"/>
      <c r="K21" s="226"/>
      <c r="L21" s="226"/>
      <c r="M21" s="226"/>
      <c r="N21" s="226"/>
      <c r="Y21" s="302" t="s">
        <v>2139</v>
      </c>
      <c r="AA21" s="299" t="s">
        <v>1681</v>
      </c>
      <c r="AB21" s="303">
        <v>1.3</v>
      </c>
      <c r="AD21" s="299" t="s">
        <v>1592</v>
      </c>
      <c r="AE21" s="300">
        <v>0.4</v>
      </c>
    </row>
    <row r="22" spans="1:40" ht="19.5" customHeight="1" x14ac:dyDescent="0.35">
      <c r="A22" s="226"/>
      <c r="B22" s="304"/>
      <c r="C22" s="304"/>
      <c r="D22" s="304"/>
      <c r="E22" s="305"/>
      <c r="F22" s="226"/>
      <c r="G22" s="226"/>
      <c r="H22" s="226"/>
      <c r="I22" s="226"/>
      <c r="J22" s="226"/>
      <c r="K22" s="226"/>
      <c r="L22" s="226"/>
      <c r="M22" s="226"/>
      <c r="N22" s="226"/>
      <c r="AA22" s="299" t="s">
        <v>1682</v>
      </c>
      <c r="AB22" s="303">
        <v>1.3</v>
      </c>
      <c r="AD22" s="299" t="s">
        <v>1595</v>
      </c>
      <c r="AE22" s="300">
        <v>0.5</v>
      </c>
    </row>
    <row r="23" spans="1:40" ht="15" customHeight="1" x14ac:dyDescent="0.25">
      <c r="A23" s="226"/>
      <c r="B23" s="306"/>
      <c r="C23" s="295" t="s">
        <v>2140</v>
      </c>
      <c r="D23" s="86"/>
      <c r="E23" s="86"/>
      <c r="F23" s="226"/>
      <c r="G23" s="226"/>
      <c r="H23" s="226"/>
      <c r="I23" s="226"/>
      <c r="J23" s="226"/>
      <c r="K23" s="226"/>
      <c r="L23" s="226"/>
      <c r="M23" s="226"/>
      <c r="N23" s="226"/>
      <c r="AA23" s="299" t="s">
        <v>1683</v>
      </c>
      <c r="AB23" s="303">
        <v>1</v>
      </c>
      <c r="AD23" s="299" t="s">
        <v>1645</v>
      </c>
      <c r="AE23" s="300">
        <v>0.7</v>
      </c>
    </row>
    <row r="24" spans="1:40" ht="15" customHeight="1" x14ac:dyDescent="0.35">
      <c r="A24" s="226"/>
      <c r="B24" s="307"/>
      <c r="C24" s="295" t="s">
        <v>2141</v>
      </c>
      <c r="D24" s="304"/>
      <c r="E24" s="305"/>
      <c r="F24" s="226"/>
      <c r="G24" s="226"/>
      <c r="H24" s="226"/>
      <c r="I24" s="226"/>
      <c r="J24" s="226"/>
      <c r="K24" s="226"/>
      <c r="L24" s="226"/>
      <c r="M24" s="226"/>
      <c r="N24" s="226"/>
      <c r="V24" s="188" t="s">
        <v>1716</v>
      </c>
      <c r="W24" s="188" t="s">
        <v>1706</v>
      </c>
      <c r="X24" s="188" t="s">
        <v>1707</v>
      </c>
      <c r="Y24" s="188" t="s">
        <v>1708</v>
      </c>
      <c r="AA24" s="299" t="s">
        <v>2036</v>
      </c>
      <c r="AB24" s="303">
        <v>1.2</v>
      </c>
      <c r="AD24" s="299" t="s">
        <v>1655</v>
      </c>
      <c r="AE24" s="303">
        <v>1.5</v>
      </c>
    </row>
    <row r="25" spans="1:40" ht="19.5" customHeight="1" x14ac:dyDescent="0.35">
      <c r="A25" s="226"/>
      <c r="B25" s="304"/>
      <c r="C25" s="304"/>
      <c r="D25" s="304"/>
      <c r="E25" s="305"/>
      <c r="F25" s="226"/>
      <c r="G25" s="226"/>
      <c r="H25" s="226"/>
      <c r="I25" s="226"/>
      <c r="J25" s="226"/>
      <c r="K25" s="226"/>
      <c r="L25" s="226"/>
      <c r="M25" s="226"/>
      <c r="N25" s="226"/>
      <c r="V25" s="309" t="s">
        <v>2121</v>
      </c>
      <c r="W25" s="309" t="s">
        <v>1702</v>
      </c>
      <c r="X25" s="189">
        <v>0.34</v>
      </c>
      <c r="Y25" s="189">
        <v>0.12</v>
      </c>
      <c r="AA25" s="299" t="s">
        <v>1684</v>
      </c>
      <c r="AB25" s="303">
        <v>0.7</v>
      </c>
      <c r="AD25" s="299" t="s">
        <v>1580</v>
      </c>
      <c r="AE25" s="300">
        <v>1.4</v>
      </c>
    </row>
    <row r="26" spans="1:40" ht="21" x14ac:dyDescent="0.35">
      <c r="A26" s="226"/>
      <c r="B26" s="308" t="s">
        <v>2628</v>
      </c>
      <c r="C26" s="304"/>
      <c r="D26" s="304"/>
      <c r="E26" s="305"/>
      <c r="F26" s="226"/>
      <c r="G26" s="226"/>
      <c r="H26" s="226"/>
      <c r="I26" s="226"/>
      <c r="J26" s="226"/>
      <c r="K26" s="226"/>
      <c r="L26" s="226"/>
      <c r="M26" s="226"/>
      <c r="N26" s="226"/>
      <c r="V26" s="309" t="s">
        <v>2122</v>
      </c>
      <c r="W26" s="309" t="s">
        <v>1709</v>
      </c>
      <c r="X26" s="189">
        <v>0.5</v>
      </c>
      <c r="Y26" s="189">
        <v>0.5</v>
      </c>
      <c r="Z26" s="295"/>
      <c r="AA26" s="299" t="s">
        <v>1685</v>
      </c>
      <c r="AB26" s="303">
        <v>1.1000000000000001</v>
      </c>
      <c r="AC26" s="295"/>
      <c r="AD26" s="299" t="s">
        <v>1581</v>
      </c>
      <c r="AE26" s="300">
        <v>1.3</v>
      </c>
      <c r="AF26" s="295"/>
    </row>
    <row r="27" spans="1:40" ht="19.5" customHeight="1" x14ac:dyDescent="0.35">
      <c r="A27" s="226"/>
      <c r="B27" s="308" t="s">
        <v>2629</v>
      </c>
      <c r="C27" s="304"/>
      <c r="D27" s="304"/>
      <c r="E27" s="305"/>
      <c r="F27" s="226"/>
      <c r="G27" s="226"/>
      <c r="H27" s="226"/>
      <c r="I27" s="226"/>
      <c r="J27" s="226"/>
      <c r="K27" s="226"/>
      <c r="L27" s="226"/>
      <c r="M27" s="226"/>
      <c r="N27" s="226"/>
      <c r="V27" s="309" t="s">
        <v>2123</v>
      </c>
      <c r="W27" s="309" t="s">
        <v>1710</v>
      </c>
      <c r="X27" s="189">
        <v>0.28999999999999998</v>
      </c>
      <c r="Y27" s="189">
        <v>0.28999999999999998</v>
      </c>
      <c r="AA27" s="299" t="s">
        <v>1717</v>
      </c>
      <c r="AB27" s="303">
        <v>1</v>
      </c>
      <c r="AD27" s="299" t="s">
        <v>1579</v>
      </c>
      <c r="AE27" s="300">
        <v>1.3</v>
      </c>
    </row>
    <row r="28" spans="1:40" ht="19.5" customHeight="1" thickBot="1" x14ac:dyDescent="0.3">
      <c r="A28" s="226"/>
      <c r="B28" s="226"/>
      <c r="C28" s="226"/>
      <c r="D28" s="226"/>
      <c r="E28" s="226"/>
      <c r="F28" s="226"/>
      <c r="G28" s="226"/>
      <c r="H28" s="226"/>
      <c r="I28" s="226"/>
      <c r="J28" s="226"/>
      <c r="K28" s="226"/>
      <c r="L28" s="226"/>
      <c r="M28" s="226"/>
      <c r="N28" s="226"/>
      <c r="V28" s="309" t="s">
        <v>2124</v>
      </c>
      <c r="W28" s="309" t="s">
        <v>1711</v>
      </c>
      <c r="X28" s="189">
        <v>0.18</v>
      </c>
      <c r="Y28" s="189">
        <v>0.18</v>
      </c>
      <c r="AA28" s="299" t="s">
        <v>1686</v>
      </c>
      <c r="AB28" s="303">
        <v>0.3</v>
      </c>
      <c r="AD28" s="299" t="s">
        <v>1629</v>
      </c>
      <c r="AE28" s="300">
        <v>1.3</v>
      </c>
    </row>
    <row r="29" spans="1:40" ht="19.5" thickBot="1" x14ac:dyDescent="0.35">
      <c r="A29" s="226"/>
      <c r="B29" s="444" t="s">
        <v>2625</v>
      </c>
      <c r="C29" s="445"/>
      <c r="D29" s="445"/>
      <c r="E29" s="446"/>
      <c r="F29" s="330" t="s">
        <v>2624</v>
      </c>
      <c r="G29" s="331"/>
      <c r="H29" s="331"/>
      <c r="I29" s="311"/>
      <c r="J29" s="311"/>
      <c r="K29" s="312"/>
      <c r="L29" s="226"/>
      <c r="M29" s="226"/>
      <c r="N29" s="226"/>
      <c r="V29" s="309" t="s">
        <v>1712</v>
      </c>
      <c r="W29" s="309" t="s">
        <v>1713</v>
      </c>
      <c r="X29" s="189">
        <v>0</v>
      </c>
      <c r="Y29" s="189">
        <v>0</v>
      </c>
      <c r="AA29" s="299" t="s">
        <v>1687</v>
      </c>
      <c r="AB29" s="303">
        <v>1</v>
      </c>
      <c r="AD29" s="299" t="s">
        <v>1610</v>
      </c>
      <c r="AE29" s="300">
        <v>0.5</v>
      </c>
    </row>
    <row r="30" spans="1:40" s="296" customFormat="1" ht="76.5" customHeight="1" x14ac:dyDescent="0.25">
      <c r="A30" s="294"/>
      <c r="B30" s="290" t="s">
        <v>2148</v>
      </c>
      <c r="C30" s="242" t="s">
        <v>2147</v>
      </c>
      <c r="D30" s="242" t="s">
        <v>2142</v>
      </c>
      <c r="E30" s="243" t="s">
        <v>2149</v>
      </c>
      <c r="F30" s="290" t="s">
        <v>1715</v>
      </c>
      <c r="G30" s="242" t="s">
        <v>2582</v>
      </c>
      <c r="H30" s="243" t="s">
        <v>2583</v>
      </c>
      <c r="I30" s="244" t="s">
        <v>2579</v>
      </c>
      <c r="J30" s="242" t="s">
        <v>2580</v>
      </c>
      <c r="K30" s="243" t="s">
        <v>2581</v>
      </c>
      <c r="L30" s="294"/>
      <c r="M30" s="294"/>
      <c r="N30" s="294"/>
      <c r="O30" s="295"/>
      <c r="P30" s="295"/>
      <c r="Q30" s="295"/>
      <c r="R30" s="295"/>
      <c r="S30" s="295"/>
      <c r="T30" s="295"/>
      <c r="U30" s="295"/>
      <c r="V30" s="86"/>
      <c r="W30" s="86"/>
      <c r="X30" s="86"/>
      <c r="Y30" s="86"/>
      <c r="Z30" s="295"/>
      <c r="AA30" s="299" t="s">
        <v>1688</v>
      </c>
      <c r="AB30" s="303">
        <v>1.6</v>
      </c>
      <c r="AC30" s="295"/>
      <c r="AD30" s="299" t="s">
        <v>1611</v>
      </c>
      <c r="AE30" s="300">
        <v>1</v>
      </c>
      <c r="AF30" s="295"/>
      <c r="AG30" s="295"/>
      <c r="AH30" s="295"/>
      <c r="AI30" s="295"/>
      <c r="AJ30" s="295"/>
      <c r="AK30" s="295"/>
      <c r="AL30" s="295"/>
      <c r="AM30" s="295"/>
      <c r="AN30" s="295"/>
    </row>
    <row r="31" spans="1:40" ht="75.75" customHeight="1" thickBot="1" x14ac:dyDescent="0.3">
      <c r="A31" s="226"/>
      <c r="B31" s="259"/>
      <c r="C31" s="261"/>
      <c r="D31" s="310" t="str">
        <f>IF(B31="", "", VLOOKUP(B31, $AA$9:$AB$40, 2, FALSE))</f>
        <v/>
      </c>
      <c r="E31" s="59" t="str">
        <f>IF(D31="", "", C31*D31)</f>
        <v/>
      </c>
      <c r="F31" s="259"/>
      <c r="G31" s="68" t="str">
        <f>IF(F31="","",VLOOKUP(F31,$W$25:$X$29,2,FALSE))</f>
        <v/>
      </c>
      <c r="H31" s="220" t="str">
        <f>IF(F31="","",VLOOKUP(F31,$W$25:$Y$29,3,FALSE))</f>
        <v/>
      </c>
      <c r="I31" s="224" t="e">
        <f>IF(F31="","",(E31-H81))/1000</f>
        <v>#VALUE!</v>
      </c>
      <c r="J31" s="68" t="str">
        <f>IF(OR(F31="",$D$18=""),"",I31*$D$20*(1+G31))</f>
        <v/>
      </c>
      <c r="K31" s="220" t="str">
        <f>IF(OR(F31="",$D$18=""),"",I31*$D$19*(1+H31))</f>
        <v/>
      </c>
      <c r="L31" s="226"/>
      <c r="M31" s="226"/>
      <c r="N31" s="226"/>
      <c r="Y31" s="295"/>
      <c r="AA31" s="299" t="s">
        <v>1689</v>
      </c>
      <c r="AB31" s="303">
        <v>1</v>
      </c>
      <c r="AD31" s="299" t="s">
        <v>1612</v>
      </c>
      <c r="AE31" s="300">
        <v>0.5</v>
      </c>
    </row>
    <row r="32" spans="1:40" ht="19.5" customHeight="1" thickBot="1" x14ac:dyDescent="0.3">
      <c r="A32" s="226"/>
      <c r="B32" s="226"/>
      <c r="C32" s="226"/>
      <c r="D32" s="226"/>
      <c r="E32" s="226"/>
      <c r="F32" s="226"/>
      <c r="G32" s="226"/>
      <c r="H32" s="226"/>
      <c r="I32" s="226"/>
      <c r="J32" s="226"/>
      <c r="K32" s="226"/>
      <c r="L32" s="226"/>
      <c r="M32" s="226"/>
      <c r="N32" s="226"/>
      <c r="AA32" s="299" t="s">
        <v>1690</v>
      </c>
      <c r="AB32" s="303">
        <v>1.1000000000000001</v>
      </c>
      <c r="AD32" s="299" t="s">
        <v>1624</v>
      </c>
      <c r="AE32" s="300">
        <v>0.9</v>
      </c>
    </row>
    <row r="33" spans="1:40" ht="19.5" thickBot="1" x14ac:dyDescent="0.35">
      <c r="A33" s="226"/>
      <c r="B33" s="453" t="s">
        <v>2615</v>
      </c>
      <c r="C33" s="454"/>
      <c r="D33" s="454"/>
      <c r="E33" s="454"/>
      <c r="F33" s="455"/>
      <c r="G33" s="330" t="s">
        <v>2616</v>
      </c>
      <c r="H33" s="331"/>
      <c r="I33" s="331"/>
      <c r="J33" s="311"/>
      <c r="K33" s="311"/>
      <c r="L33" s="312"/>
      <c r="M33" s="100"/>
      <c r="N33" s="226"/>
      <c r="AA33" s="299" t="s">
        <v>1691</v>
      </c>
      <c r="AB33" s="303">
        <v>1.3</v>
      </c>
      <c r="AD33" s="299" t="s">
        <v>1623</v>
      </c>
      <c r="AE33" s="300">
        <v>1.9</v>
      </c>
    </row>
    <row r="34" spans="1:40" s="296" customFormat="1" ht="90.75" customHeight="1" x14ac:dyDescent="0.25">
      <c r="A34" s="294"/>
      <c r="B34" s="290" t="s">
        <v>2150</v>
      </c>
      <c r="C34" s="242" t="s">
        <v>2145</v>
      </c>
      <c r="D34" s="242" t="s">
        <v>2465</v>
      </c>
      <c r="E34" s="242" t="s">
        <v>2597</v>
      </c>
      <c r="F34" s="243" t="s">
        <v>2146</v>
      </c>
      <c r="G34" s="290" t="s">
        <v>1715</v>
      </c>
      <c r="H34" s="242" t="s">
        <v>2582</v>
      </c>
      <c r="I34" s="243" t="s">
        <v>2583</v>
      </c>
      <c r="J34" s="244" t="s">
        <v>2579</v>
      </c>
      <c r="K34" s="242" t="s">
        <v>2580</v>
      </c>
      <c r="L34" s="243" t="s">
        <v>2581</v>
      </c>
      <c r="M34" s="313"/>
      <c r="N34" s="294"/>
      <c r="O34" s="295"/>
      <c r="P34" s="295"/>
      <c r="Q34" s="295"/>
      <c r="R34" s="295"/>
      <c r="S34" s="295"/>
      <c r="T34" s="295"/>
      <c r="U34" s="295"/>
      <c r="V34" s="86"/>
      <c r="W34" s="86"/>
      <c r="X34" s="86"/>
      <c r="Y34" s="86"/>
      <c r="Z34" s="86"/>
      <c r="AA34" s="299" t="s">
        <v>1692</v>
      </c>
      <c r="AB34" s="303">
        <v>1.5</v>
      </c>
      <c r="AC34" s="86"/>
      <c r="AD34" s="299" t="s">
        <v>1625</v>
      </c>
      <c r="AE34" s="300">
        <v>1.3</v>
      </c>
      <c r="AF34" s="86"/>
      <c r="AG34" s="295"/>
      <c r="AH34" s="295"/>
      <c r="AI34" s="295"/>
      <c r="AJ34" s="295"/>
      <c r="AK34" s="295"/>
      <c r="AL34" s="295"/>
      <c r="AM34" s="295"/>
      <c r="AN34" s="295"/>
    </row>
    <row r="35" spans="1:40" ht="15" x14ac:dyDescent="0.25">
      <c r="A35" s="226"/>
      <c r="B35" s="245" t="s">
        <v>2426</v>
      </c>
      <c r="C35" s="314" t="s">
        <v>1602</v>
      </c>
      <c r="D35" s="69">
        <v>1000</v>
      </c>
      <c r="E35" s="315">
        <f t="shared" ref="E35:E46" si="0">IF(C35="", "", VLOOKUP(C35, $AD$9:$AE$96, 2, FALSE))</f>
        <v>1.3</v>
      </c>
      <c r="F35" s="60">
        <f t="shared" ref="F35:F46" si="1">IF(E35="", "", D35*E35)</f>
        <v>1300</v>
      </c>
      <c r="G35" s="246" t="s">
        <v>1702</v>
      </c>
      <c r="H35" s="199">
        <f t="shared" ref="H35:H46" si="2">IF(G35="","",VLOOKUP(G35,$W$25:$X$29,2,FALSE))</f>
        <v>0.34</v>
      </c>
      <c r="I35" s="218">
        <f t="shared" ref="I35:I46" si="3">IF(G35="","",VLOOKUP(G35,$W$25:$Y$29,3,FALSE))</f>
        <v>0.12</v>
      </c>
      <c r="J35" s="223">
        <f>IF(G35="","",(F35-(SUMIF($B$51:$B$80,B35,$H$51:$H$80)))/1000)</f>
        <v>1.3</v>
      </c>
      <c r="K35" s="199" t="str">
        <f>IF(OR(G35="",$D$18=""),"",J35*$D$20*(1+H35))</f>
        <v/>
      </c>
      <c r="L35" s="218" t="str">
        <f>IF(OR(G35="",$D$18=""),"",J35*$D$19*(1+I35))</f>
        <v/>
      </c>
      <c r="M35" s="100"/>
      <c r="N35" s="226"/>
      <c r="AA35" s="299" t="s">
        <v>1693</v>
      </c>
      <c r="AB35" s="303">
        <v>1.2</v>
      </c>
      <c r="AD35" s="299" t="s">
        <v>1600</v>
      </c>
      <c r="AE35" s="300">
        <v>0.9</v>
      </c>
    </row>
    <row r="36" spans="1:40" ht="15" x14ac:dyDescent="0.25">
      <c r="A36" s="226"/>
      <c r="B36" s="256"/>
      <c r="C36" s="257"/>
      <c r="D36" s="258"/>
      <c r="E36" s="315" t="str">
        <f t="shared" si="0"/>
        <v/>
      </c>
      <c r="F36" s="60" t="str">
        <f>IF(E36="", "", D36*E36)</f>
        <v/>
      </c>
      <c r="G36" s="291"/>
      <c r="H36" s="199" t="str">
        <f t="shared" si="2"/>
        <v/>
      </c>
      <c r="I36" s="218" t="str">
        <f t="shared" si="3"/>
        <v/>
      </c>
      <c r="J36" s="223" t="str">
        <f>IF(G36="","",(F36-(SUMIF($B$51:$B$80,B36,$H$51:$H$80)))/1000)</f>
        <v/>
      </c>
      <c r="K36" s="199" t="str">
        <f t="shared" ref="K36:K46" si="4">IF(OR(G36="",$D$18=""),"",J36*$D$20*(1+H36))</f>
        <v/>
      </c>
      <c r="L36" s="218" t="str">
        <f t="shared" ref="L36:L46" si="5">IF(OR(G36="",$D$18=""),"",J36*$D$19*(1+I36))</f>
        <v/>
      </c>
      <c r="M36" s="100"/>
      <c r="N36" s="226"/>
      <c r="AA36" s="299" t="s">
        <v>1694</v>
      </c>
      <c r="AB36" s="303">
        <v>1.1000000000000001</v>
      </c>
      <c r="AD36" s="299" t="s">
        <v>1604</v>
      </c>
      <c r="AE36" s="300">
        <v>1.4</v>
      </c>
    </row>
    <row r="37" spans="1:40" ht="15" x14ac:dyDescent="0.25">
      <c r="A37" s="226"/>
      <c r="B37" s="256"/>
      <c r="C37" s="257"/>
      <c r="D37" s="258"/>
      <c r="E37" s="315" t="str">
        <f t="shared" si="0"/>
        <v/>
      </c>
      <c r="F37" s="60" t="str">
        <f t="shared" si="1"/>
        <v/>
      </c>
      <c r="G37" s="291"/>
      <c r="H37" s="199" t="str">
        <f t="shared" si="2"/>
        <v/>
      </c>
      <c r="I37" s="218" t="str">
        <f t="shared" si="3"/>
        <v/>
      </c>
      <c r="J37" s="223" t="str">
        <f t="shared" ref="J37:J46" si="6">IF(G37="","",(F37-(SUMIF($B$51:$B$80,B37,$H$51:$H$80)))/1000)</f>
        <v/>
      </c>
      <c r="K37" s="199" t="str">
        <f t="shared" si="4"/>
        <v/>
      </c>
      <c r="L37" s="218" t="str">
        <f t="shared" si="5"/>
        <v/>
      </c>
      <c r="M37" s="100"/>
      <c r="N37" s="226"/>
      <c r="AA37" s="299" t="s">
        <v>1695</v>
      </c>
      <c r="AB37" s="303">
        <v>1.1000000000000001</v>
      </c>
      <c r="AD37" s="299" t="s">
        <v>1605</v>
      </c>
      <c r="AE37" s="300">
        <v>2.1</v>
      </c>
    </row>
    <row r="38" spans="1:40" ht="15" x14ac:dyDescent="0.25">
      <c r="A38" s="226"/>
      <c r="B38" s="256"/>
      <c r="C38" s="257"/>
      <c r="D38" s="258"/>
      <c r="E38" s="315" t="str">
        <f t="shared" si="0"/>
        <v/>
      </c>
      <c r="F38" s="60" t="str">
        <f t="shared" si="1"/>
        <v/>
      </c>
      <c r="G38" s="291"/>
      <c r="H38" s="199" t="str">
        <f t="shared" si="2"/>
        <v/>
      </c>
      <c r="I38" s="218" t="str">
        <f t="shared" si="3"/>
        <v/>
      </c>
      <c r="J38" s="223" t="str">
        <f t="shared" si="6"/>
        <v/>
      </c>
      <c r="K38" s="199" t="str">
        <f t="shared" si="4"/>
        <v/>
      </c>
      <c r="L38" s="218" t="str">
        <f t="shared" si="5"/>
        <v/>
      </c>
      <c r="M38" s="100"/>
      <c r="N38" s="226"/>
      <c r="AA38" s="299" t="s">
        <v>1696</v>
      </c>
      <c r="AB38" s="303">
        <v>1</v>
      </c>
      <c r="AD38" s="299" t="s">
        <v>1602</v>
      </c>
      <c r="AE38" s="300">
        <v>1.3</v>
      </c>
    </row>
    <row r="39" spans="1:40" ht="15" x14ac:dyDescent="0.25">
      <c r="A39" s="226"/>
      <c r="B39" s="256"/>
      <c r="C39" s="257"/>
      <c r="D39" s="258"/>
      <c r="E39" s="315" t="str">
        <f t="shared" si="0"/>
        <v/>
      </c>
      <c r="F39" s="60" t="str">
        <f t="shared" si="1"/>
        <v/>
      </c>
      <c r="G39" s="291"/>
      <c r="H39" s="199" t="str">
        <f t="shared" si="2"/>
        <v/>
      </c>
      <c r="I39" s="218" t="str">
        <f t="shared" si="3"/>
        <v/>
      </c>
      <c r="J39" s="223" t="str">
        <f t="shared" si="6"/>
        <v/>
      </c>
      <c r="K39" s="199" t="str">
        <f t="shared" si="4"/>
        <v/>
      </c>
      <c r="L39" s="218" t="str">
        <f t="shared" si="5"/>
        <v/>
      </c>
      <c r="M39" s="100"/>
      <c r="N39" s="226"/>
      <c r="AA39" s="299" t="s">
        <v>1697</v>
      </c>
      <c r="AB39" s="303">
        <v>0.8</v>
      </c>
      <c r="AD39" s="299" t="s">
        <v>1603</v>
      </c>
      <c r="AE39" s="300">
        <v>1.2</v>
      </c>
    </row>
    <row r="40" spans="1:40" ht="15" x14ac:dyDescent="0.25">
      <c r="A40" s="226"/>
      <c r="B40" s="256"/>
      <c r="C40" s="257"/>
      <c r="D40" s="258"/>
      <c r="E40" s="315" t="str">
        <f t="shared" si="0"/>
        <v/>
      </c>
      <c r="F40" s="60" t="str">
        <f t="shared" si="1"/>
        <v/>
      </c>
      <c r="G40" s="291"/>
      <c r="H40" s="199" t="str">
        <f t="shared" si="2"/>
        <v/>
      </c>
      <c r="I40" s="218" t="str">
        <f t="shared" si="3"/>
        <v/>
      </c>
      <c r="J40" s="223" t="str">
        <f t="shared" si="6"/>
        <v/>
      </c>
      <c r="K40" s="199" t="str">
        <f t="shared" si="4"/>
        <v/>
      </c>
      <c r="L40" s="218" t="str">
        <f t="shared" si="5"/>
        <v/>
      </c>
      <c r="M40" s="100"/>
      <c r="N40" s="226"/>
      <c r="AA40" s="299" t="s">
        <v>1619</v>
      </c>
      <c r="AB40" s="303">
        <v>1.4</v>
      </c>
      <c r="AD40" s="299" t="s">
        <v>1601</v>
      </c>
      <c r="AE40" s="300">
        <v>1.3</v>
      </c>
    </row>
    <row r="41" spans="1:40" ht="15" x14ac:dyDescent="0.25">
      <c r="A41" s="226"/>
      <c r="B41" s="256"/>
      <c r="C41" s="257"/>
      <c r="D41" s="258"/>
      <c r="E41" s="315" t="str">
        <f t="shared" si="0"/>
        <v/>
      </c>
      <c r="F41" s="60" t="str">
        <f t="shared" si="1"/>
        <v/>
      </c>
      <c r="G41" s="291"/>
      <c r="H41" s="199" t="str">
        <f t="shared" si="2"/>
        <v/>
      </c>
      <c r="I41" s="218" t="str">
        <f t="shared" si="3"/>
        <v/>
      </c>
      <c r="J41" s="223" t="str">
        <f t="shared" si="6"/>
        <v/>
      </c>
      <c r="K41" s="199" t="str">
        <f t="shared" si="4"/>
        <v/>
      </c>
      <c r="L41" s="218" t="str">
        <f t="shared" si="5"/>
        <v/>
      </c>
      <c r="M41" s="100"/>
      <c r="N41" s="226"/>
      <c r="AD41" s="299" t="s">
        <v>1652</v>
      </c>
      <c r="AE41" s="300">
        <v>1.1000000000000001</v>
      </c>
    </row>
    <row r="42" spans="1:40" ht="15" x14ac:dyDescent="0.25">
      <c r="A42" s="226"/>
      <c r="B42" s="256"/>
      <c r="C42" s="257"/>
      <c r="D42" s="258"/>
      <c r="E42" s="315" t="str">
        <f t="shared" si="0"/>
        <v/>
      </c>
      <c r="F42" s="60" t="str">
        <f t="shared" si="1"/>
        <v/>
      </c>
      <c r="G42" s="291"/>
      <c r="H42" s="199" t="str">
        <f t="shared" si="2"/>
        <v/>
      </c>
      <c r="I42" s="218" t="str">
        <f t="shared" si="3"/>
        <v/>
      </c>
      <c r="J42" s="223" t="str">
        <f t="shared" si="6"/>
        <v/>
      </c>
      <c r="K42" s="199" t="str">
        <f t="shared" si="4"/>
        <v/>
      </c>
      <c r="L42" s="218" t="str">
        <f t="shared" si="5"/>
        <v/>
      </c>
      <c r="M42" s="100"/>
      <c r="N42" s="226"/>
      <c r="AD42" s="299" t="s">
        <v>1609</v>
      </c>
      <c r="AE42" s="300">
        <v>0.6</v>
      </c>
    </row>
    <row r="43" spans="1:40" ht="15" x14ac:dyDescent="0.25">
      <c r="A43" s="226"/>
      <c r="B43" s="256"/>
      <c r="C43" s="257"/>
      <c r="D43" s="258"/>
      <c r="E43" s="315" t="str">
        <f t="shared" si="0"/>
        <v/>
      </c>
      <c r="F43" s="60" t="str">
        <f t="shared" si="1"/>
        <v/>
      </c>
      <c r="G43" s="291"/>
      <c r="H43" s="199" t="str">
        <f t="shared" si="2"/>
        <v/>
      </c>
      <c r="I43" s="218" t="str">
        <f t="shared" si="3"/>
        <v/>
      </c>
      <c r="J43" s="223" t="str">
        <f t="shared" si="6"/>
        <v/>
      </c>
      <c r="K43" s="199" t="str">
        <f t="shared" si="4"/>
        <v/>
      </c>
      <c r="L43" s="218" t="str">
        <f t="shared" si="5"/>
        <v/>
      </c>
      <c r="M43" s="100"/>
      <c r="N43" s="226"/>
      <c r="Z43" s="295"/>
      <c r="AA43" s="295"/>
      <c r="AB43" s="295"/>
      <c r="AC43" s="295"/>
      <c r="AD43" s="299" t="s">
        <v>1618</v>
      </c>
      <c r="AE43" s="300">
        <v>1.5</v>
      </c>
      <c r="AF43" s="295"/>
    </row>
    <row r="44" spans="1:40" ht="15" x14ac:dyDescent="0.25">
      <c r="A44" s="226"/>
      <c r="B44" s="256"/>
      <c r="C44" s="257"/>
      <c r="D44" s="258"/>
      <c r="E44" s="315" t="str">
        <f t="shared" si="0"/>
        <v/>
      </c>
      <c r="F44" s="60" t="str">
        <f t="shared" si="1"/>
        <v/>
      </c>
      <c r="G44" s="291"/>
      <c r="H44" s="199" t="str">
        <f t="shared" si="2"/>
        <v/>
      </c>
      <c r="I44" s="218" t="str">
        <f t="shared" si="3"/>
        <v/>
      </c>
      <c r="J44" s="223" t="str">
        <f t="shared" si="6"/>
        <v/>
      </c>
      <c r="K44" s="199" t="str">
        <f t="shared" si="4"/>
        <v/>
      </c>
      <c r="L44" s="218" t="str">
        <f t="shared" si="5"/>
        <v/>
      </c>
      <c r="M44" s="100"/>
      <c r="N44" s="226"/>
      <c r="Y44" s="295"/>
      <c r="AD44" s="299" t="s">
        <v>1626</v>
      </c>
      <c r="AE44" s="300">
        <v>0.8</v>
      </c>
    </row>
    <row r="45" spans="1:40" ht="15" x14ac:dyDescent="0.25">
      <c r="A45" s="226"/>
      <c r="B45" s="256"/>
      <c r="C45" s="257"/>
      <c r="D45" s="258"/>
      <c r="E45" s="315" t="str">
        <f t="shared" si="0"/>
        <v/>
      </c>
      <c r="F45" s="60" t="str">
        <f t="shared" si="1"/>
        <v/>
      </c>
      <c r="G45" s="291"/>
      <c r="H45" s="199" t="str">
        <f t="shared" si="2"/>
        <v/>
      </c>
      <c r="I45" s="218" t="str">
        <f t="shared" si="3"/>
        <v/>
      </c>
      <c r="J45" s="223" t="str">
        <f t="shared" si="6"/>
        <v/>
      </c>
      <c r="K45" s="199" t="str">
        <f t="shared" si="4"/>
        <v/>
      </c>
      <c r="L45" s="218" t="str">
        <f t="shared" si="5"/>
        <v/>
      </c>
      <c r="M45" s="100"/>
      <c r="N45" s="226"/>
      <c r="AD45" s="299" t="s">
        <v>1627</v>
      </c>
      <c r="AE45" s="300">
        <v>0.3</v>
      </c>
    </row>
    <row r="46" spans="1:40" ht="15.75" thickBot="1" x14ac:dyDescent="0.3">
      <c r="A46" s="226"/>
      <c r="B46" s="259"/>
      <c r="C46" s="260"/>
      <c r="D46" s="261"/>
      <c r="E46" s="310" t="str">
        <f t="shared" si="0"/>
        <v/>
      </c>
      <c r="F46" s="59" t="str">
        <f t="shared" si="1"/>
        <v/>
      </c>
      <c r="G46" s="292"/>
      <c r="H46" s="68" t="str">
        <f t="shared" si="2"/>
        <v/>
      </c>
      <c r="I46" s="220" t="str">
        <f t="shared" si="3"/>
        <v/>
      </c>
      <c r="J46" s="224" t="str">
        <f t="shared" si="6"/>
        <v/>
      </c>
      <c r="K46" s="68" t="str">
        <f t="shared" si="4"/>
        <v/>
      </c>
      <c r="L46" s="220" t="str">
        <f t="shared" si="5"/>
        <v/>
      </c>
      <c r="M46" s="100"/>
      <c r="N46" s="226"/>
      <c r="Z46" s="295"/>
      <c r="AA46" s="295"/>
      <c r="AB46" s="295"/>
      <c r="AC46" s="295"/>
      <c r="AD46" s="299" t="s">
        <v>1606</v>
      </c>
      <c r="AE46" s="300">
        <v>1.2</v>
      </c>
      <c r="AF46" s="295"/>
    </row>
    <row r="47" spans="1:40" s="296" customFormat="1" ht="21" customHeight="1" thickBot="1" x14ac:dyDescent="0.3">
      <c r="A47" s="294"/>
      <c r="B47" s="294"/>
      <c r="C47" s="294"/>
      <c r="D47" s="316" t="str">
        <f>IF(SUM(D36:D46)=0, "", SUM(D36:D46))</f>
        <v/>
      </c>
      <c r="E47" s="294"/>
      <c r="F47" s="61" t="str">
        <f>IF(SUM(F36:F46)=0,"",SUM(F36:F46))</f>
        <v/>
      </c>
      <c r="G47" s="294"/>
      <c r="H47" s="294"/>
      <c r="I47" s="294"/>
      <c r="J47" s="313"/>
      <c r="K47" s="313"/>
      <c r="L47" s="313"/>
      <c r="M47" s="313"/>
      <c r="N47" s="294"/>
      <c r="O47" s="295"/>
      <c r="P47" s="295"/>
      <c r="Q47" s="295"/>
      <c r="R47" s="295"/>
      <c r="S47" s="295"/>
      <c r="T47" s="295"/>
      <c r="U47" s="295"/>
      <c r="V47" s="86"/>
      <c r="W47" s="86"/>
      <c r="X47" s="295"/>
      <c r="Y47" s="295"/>
      <c r="Z47" s="86"/>
      <c r="AA47" s="86"/>
      <c r="AB47" s="86"/>
      <c r="AC47" s="86"/>
      <c r="AD47" s="299" t="s">
        <v>1622</v>
      </c>
      <c r="AE47" s="300">
        <v>0.9</v>
      </c>
      <c r="AF47" s="86"/>
      <c r="AG47" s="295"/>
      <c r="AH47" s="295"/>
      <c r="AI47" s="295"/>
      <c r="AJ47" s="295"/>
      <c r="AK47" s="295"/>
      <c r="AL47" s="295"/>
      <c r="AM47" s="295"/>
      <c r="AN47" s="295"/>
    </row>
    <row r="48" spans="1:40" ht="19.5" customHeight="1" thickBot="1" x14ac:dyDescent="0.3">
      <c r="A48" s="226"/>
      <c r="B48" s="226"/>
      <c r="C48" s="226"/>
      <c r="D48" s="226"/>
      <c r="E48" s="226"/>
      <c r="F48" s="226"/>
      <c r="G48" s="226"/>
      <c r="H48" s="226"/>
      <c r="I48" s="226"/>
      <c r="J48" s="226"/>
      <c r="K48" s="226"/>
      <c r="L48" s="226"/>
      <c r="M48" s="226"/>
      <c r="N48" s="86"/>
      <c r="AD48" s="299" t="s">
        <v>1621</v>
      </c>
      <c r="AE48" s="300">
        <v>1.4</v>
      </c>
    </row>
    <row r="49" spans="1:40" ht="19.5" thickBot="1" x14ac:dyDescent="0.35">
      <c r="A49" s="226"/>
      <c r="B49" s="444" t="s">
        <v>2447</v>
      </c>
      <c r="C49" s="445"/>
      <c r="D49" s="445"/>
      <c r="E49" s="445"/>
      <c r="F49" s="445"/>
      <c r="G49" s="445"/>
      <c r="H49" s="446"/>
      <c r="I49" s="226"/>
      <c r="J49" s="226"/>
      <c r="K49" s="226"/>
      <c r="L49" s="226"/>
      <c r="M49" s="226"/>
      <c r="N49" s="86"/>
      <c r="AD49" s="299" t="s">
        <v>1633</v>
      </c>
      <c r="AE49" s="300">
        <v>2.7</v>
      </c>
    </row>
    <row r="50" spans="1:40" s="296" customFormat="1" ht="65.25" customHeight="1" x14ac:dyDescent="0.25">
      <c r="A50" s="294"/>
      <c r="B50" s="251" t="s">
        <v>2150</v>
      </c>
      <c r="C50" s="250" t="s">
        <v>2151</v>
      </c>
      <c r="D50" s="250" t="s">
        <v>2152</v>
      </c>
      <c r="E50" s="250" t="s">
        <v>2153</v>
      </c>
      <c r="F50" s="250" t="s">
        <v>2154</v>
      </c>
      <c r="G50" s="250" t="s">
        <v>2155</v>
      </c>
      <c r="H50" s="317" t="s">
        <v>2156</v>
      </c>
      <c r="I50" s="294"/>
      <c r="J50" s="294"/>
      <c r="K50" s="294"/>
      <c r="L50" s="294"/>
      <c r="M50" s="294"/>
      <c r="N50" s="295"/>
      <c r="O50" s="295"/>
      <c r="P50" s="295"/>
      <c r="Q50" s="295"/>
      <c r="R50" s="295"/>
      <c r="S50" s="295"/>
      <c r="T50" s="295"/>
      <c r="U50" s="86"/>
      <c r="V50" s="86"/>
      <c r="W50" s="86"/>
      <c r="X50" s="86"/>
      <c r="Y50" s="86"/>
      <c r="Z50" s="86"/>
      <c r="AA50" s="86"/>
      <c r="AB50" s="86"/>
      <c r="AC50" s="86"/>
      <c r="AD50" s="299" t="s">
        <v>1636</v>
      </c>
      <c r="AE50" s="300">
        <v>1.5</v>
      </c>
      <c r="AF50" s="86"/>
      <c r="AG50" s="295"/>
      <c r="AH50" s="295"/>
      <c r="AI50" s="295"/>
      <c r="AJ50" s="295"/>
      <c r="AK50" s="295"/>
      <c r="AL50" s="295"/>
      <c r="AM50" s="295"/>
      <c r="AN50" s="295"/>
    </row>
    <row r="51" spans="1:40" ht="30" x14ac:dyDescent="0.25">
      <c r="A51" s="226"/>
      <c r="B51" s="246" t="s">
        <v>2172</v>
      </c>
      <c r="C51" s="315" t="s">
        <v>1723</v>
      </c>
      <c r="D51" s="314" t="s">
        <v>2626</v>
      </c>
      <c r="E51" s="315">
        <v>155</v>
      </c>
      <c r="F51" s="315" t="s">
        <v>1724</v>
      </c>
      <c r="G51" s="83">
        <f>IF(F51="","", IF(ISERROR(VLOOKUP(F51, '06 Wattage Table'!$A$3:$G$962,7,0)),"N/A",VLOOKUP(F51,'06 Wattage Table'!$A$3:$G$962,7,0)))</f>
        <v>59</v>
      </c>
      <c r="H51" s="60">
        <f>IF(F51="", "", IF(G51="N/A", "N/A", E51*G51))</f>
        <v>9145</v>
      </c>
      <c r="I51" s="318"/>
      <c r="J51" s="318"/>
      <c r="K51" s="318"/>
      <c r="L51" s="318"/>
      <c r="M51" s="318"/>
      <c r="N51" s="86"/>
      <c r="AD51" s="299" t="s">
        <v>1644</v>
      </c>
      <c r="AE51" s="300">
        <v>0.6</v>
      </c>
    </row>
    <row r="52" spans="1:40" ht="15" x14ac:dyDescent="0.25">
      <c r="A52" s="226"/>
      <c r="B52" s="256"/>
      <c r="C52" s="333"/>
      <c r="D52" s="333"/>
      <c r="E52" s="333"/>
      <c r="F52" s="333"/>
      <c r="G52" s="62" t="str">
        <f>IF(F52="","", IF(ISERROR(VLOOKUP(F52, '06 Wattage Table'!$A$3:$G$962,7,0)),"N/A",VLOOKUP(F52,'06 Wattage Table'!$A$3:$G$962,7,0)))</f>
        <v/>
      </c>
      <c r="H52" s="63" t="str">
        <f>IF(F52="", "", IF(G52="N/A", "N/A", E52*G52))</f>
        <v/>
      </c>
      <c r="I52" s="318"/>
      <c r="J52" s="318"/>
      <c r="K52" s="318"/>
      <c r="L52" s="318"/>
      <c r="M52" s="318"/>
      <c r="N52" s="86"/>
      <c r="AD52" s="299" t="s">
        <v>1641</v>
      </c>
      <c r="AE52" s="300">
        <v>1.4</v>
      </c>
    </row>
    <row r="53" spans="1:40" ht="15" x14ac:dyDescent="0.25">
      <c r="A53" s="226"/>
      <c r="B53" s="256"/>
      <c r="C53" s="333"/>
      <c r="D53" s="333"/>
      <c r="E53" s="333"/>
      <c r="F53" s="333"/>
      <c r="G53" s="62" t="str">
        <f>IF(F53="","", IF(ISERROR(VLOOKUP(F53, '06 Wattage Table'!$A$3:$G$962,7,0)),"N/A",VLOOKUP(F53,'06 Wattage Table'!$A$3:$G$962,7,0)))</f>
        <v/>
      </c>
      <c r="H53" s="63" t="str">
        <f t="shared" ref="H53:H80" si="7">IF(F53="", "", IF(G53="N/A", "N/A", E53*G53))</f>
        <v/>
      </c>
      <c r="I53" s="319"/>
      <c r="J53" s="319"/>
      <c r="K53" s="319"/>
      <c r="L53" s="319"/>
      <c r="M53" s="320"/>
      <c r="N53" s="86"/>
      <c r="AD53" s="299" t="s">
        <v>1640</v>
      </c>
      <c r="AE53" s="300">
        <v>0.6</v>
      </c>
    </row>
    <row r="54" spans="1:40" ht="15" x14ac:dyDescent="0.25">
      <c r="A54" s="226"/>
      <c r="B54" s="256"/>
      <c r="C54" s="333"/>
      <c r="D54" s="333"/>
      <c r="E54" s="333"/>
      <c r="F54" s="333"/>
      <c r="G54" s="62" t="str">
        <f>IF(F54="","", IF(ISERROR(VLOOKUP(F54, '06 Wattage Table'!$A$3:$G$962,7,0)),"N/A",VLOOKUP(F54,'06 Wattage Table'!$A$3:$G$962,7,0)))</f>
        <v/>
      </c>
      <c r="H54" s="60" t="str">
        <f t="shared" si="7"/>
        <v/>
      </c>
      <c r="I54" s="226"/>
      <c r="J54" s="226"/>
      <c r="K54" s="226"/>
      <c r="L54" s="226"/>
      <c r="M54" s="226"/>
      <c r="N54" s="86"/>
      <c r="AD54" s="299" t="s">
        <v>1635</v>
      </c>
      <c r="AE54" s="300">
        <v>1</v>
      </c>
    </row>
    <row r="55" spans="1:40" ht="15" x14ac:dyDescent="0.25">
      <c r="A55" s="226"/>
      <c r="B55" s="256"/>
      <c r="C55" s="333"/>
      <c r="D55" s="333"/>
      <c r="E55" s="333"/>
      <c r="F55" s="333"/>
      <c r="G55" s="62" t="str">
        <f>IF(F55="","", IF(ISERROR(VLOOKUP(F55, '06 Wattage Table'!$A$3:$G$962,7,0)),"N/A",VLOOKUP(F55,'06 Wattage Table'!$A$3:$G$962,7,0)))</f>
        <v/>
      </c>
      <c r="H55" s="60" t="str">
        <f t="shared" si="7"/>
        <v/>
      </c>
      <c r="I55" s="226"/>
      <c r="J55" s="226"/>
      <c r="K55" s="226"/>
      <c r="L55" s="226"/>
      <c r="M55" s="226"/>
      <c r="N55" s="86"/>
      <c r="AD55" s="299" t="s">
        <v>1639</v>
      </c>
      <c r="AE55" s="300">
        <v>2.2000000000000002</v>
      </c>
    </row>
    <row r="56" spans="1:40" ht="15" x14ac:dyDescent="0.25">
      <c r="A56" s="226"/>
      <c r="B56" s="256"/>
      <c r="C56" s="333"/>
      <c r="D56" s="333"/>
      <c r="E56" s="333"/>
      <c r="F56" s="333"/>
      <c r="G56" s="62" t="str">
        <f>IF(F56="","", IF(ISERROR(VLOOKUP(F56, '06 Wattage Table'!$A$3:$G$962,7,0)),"N/A",VLOOKUP(F56,'06 Wattage Table'!$A$3:$G$962,7,0)))</f>
        <v/>
      </c>
      <c r="H56" s="60" t="str">
        <f t="shared" si="7"/>
        <v/>
      </c>
      <c r="I56" s="318"/>
      <c r="J56" s="318"/>
      <c r="K56" s="318"/>
      <c r="L56" s="318"/>
      <c r="M56" s="318"/>
      <c r="N56" s="86"/>
      <c r="AD56" s="299" t="s">
        <v>1638</v>
      </c>
      <c r="AE56" s="300">
        <v>0.7</v>
      </c>
    </row>
    <row r="57" spans="1:40" ht="15" x14ac:dyDescent="0.25">
      <c r="A57" s="226"/>
      <c r="B57" s="256"/>
      <c r="C57" s="333"/>
      <c r="D57" s="333"/>
      <c r="E57" s="333"/>
      <c r="F57" s="333"/>
      <c r="G57" s="62" t="str">
        <f>IF(F57="","", IF(ISERROR(VLOOKUP(F57, '06 Wattage Table'!$A$3:$G$962,7,0)),"N/A",VLOOKUP(F57,'06 Wattage Table'!$A$3:$G$962,7,0)))</f>
        <v/>
      </c>
      <c r="H57" s="60" t="str">
        <f t="shared" si="7"/>
        <v/>
      </c>
      <c r="I57" s="319"/>
      <c r="J57" s="319"/>
      <c r="K57" s="319"/>
      <c r="L57" s="319"/>
      <c r="M57" s="320"/>
      <c r="N57" s="86"/>
      <c r="AD57" s="299" t="s">
        <v>1637</v>
      </c>
      <c r="AE57" s="300">
        <v>1.2</v>
      </c>
    </row>
    <row r="58" spans="1:40" ht="15" x14ac:dyDescent="0.25">
      <c r="A58" s="226"/>
      <c r="B58" s="256"/>
      <c r="C58" s="333"/>
      <c r="D58" s="333"/>
      <c r="E58" s="333"/>
      <c r="F58" s="333"/>
      <c r="G58" s="62" t="str">
        <f>IF(F58="","", IF(ISERROR(VLOOKUP(F58, '06 Wattage Table'!$A$3:$G$962,7,0)),"N/A",VLOOKUP(F58,'06 Wattage Table'!$A$3:$G$962,7,0)))</f>
        <v/>
      </c>
      <c r="H58" s="60" t="str">
        <f t="shared" si="7"/>
        <v/>
      </c>
      <c r="I58" s="226"/>
      <c r="J58" s="226"/>
      <c r="K58" s="226"/>
      <c r="L58" s="226"/>
      <c r="M58" s="226"/>
      <c r="N58" s="86"/>
      <c r="AD58" s="299" t="s">
        <v>1642</v>
      </c>
      <c r="AE58" s="300">
        <v>0.9</v>
      </c>
    </row>
    <row r="59" spans="1:40" ht="15" x14ac:dyDescent="0.25">
      <c r="A59" s="226"/>
      <c r="B59" s="256"/>
      <c r="C59" s="333"/>
      <c r="D59" s="333"/>
      <c r="E59" s="333"/>
      <c r="F59" s="333"/>
      <c r="G59" s="62" t="str">
        <f>IF(F59="","", IF(ISERROR(VLOOKUP(F59, '06 Wattage Table'!$A$3:$G$962,7,0)),"N/A",VLOOKUP(F59,'06 Wattage Table'!$A$3:$G$962,7,0)))</f>
        <v/>
      </c>
      <c r="H59" s="60" t="str">
        <f t="shared" si="7"/>
        <v/>
      </c>
      <c r="I59" s="318"/>
      <c r="J59" s="318"/>
      <c r="K59" s="318"/>
      <c r="L59" s="318"/>
      <c r="M59" s="318"/>
      <c r="N59" s="86"/>
      <c r="AD59" s="299" t="s">
        <v>1643</v>
      </c>
      <c r="AE59" s="300">
        <v>0.4</v>
      </c>
    </row>
    <row r="60" spans="1:40" ht="15" x14ac:dyDescent="0.25">
      <c r="A60" s="226"/>
      <c r="B60" s="256"/>
      <c r="C60" s="333"/>
      <c r="D60" s="333"/>
      <c r="E60" s="333"/>
      <c r="F60" s="333"/>
      <c r="G60" s="62" t="str">
        <f>IF(F60="","", IF(ISERROR(VLOOKUP(F60, '06 Wattage Table'!$A$3:$G$962,7,0)),"N/A",VLOOKUP(F60,'06 Wattage Table'!$A$3:$G$962,7,0)))</f>
        <v/>
      </c>
      <c r="H60" s="60" t="str">
        <f t="shared" si="7"/>
        <v/>
      </c>
      <c r="I60" s="319"/>
      <c r="J60" s="319"/>
      <c r="K60" s="319"/>
      <c r="L60" s="319"/>
      <c r="M60" s="320"/>
      <c r="N60" s="86"/>
      <c r="AD60" s="299" t="s">
        <v>1634</v>
      </c>
      <c r="AE60" s="300">
        <v>0.8</v>
      </c>
    </row>
    <row r="61" spans="1:40" ht="15" x14ac:dyDescent="0.25">
      <c r="A61" s="226"/>
      <c r="B61" s="256"/>
      <c r="C61" s="333"/>
      <c r="D61" s="333"/>
      <c r="E61" s="333"/>
      <c r="F61" s="333"/>
      <c r="G61" s="62" t="str">
        <f>IF(F61="","", IF(ISERROR(VLOOKUP(F61, '06 Wattage Table'!$A$3:$G$962,7,0)),"N/A",VLOOKUP(F61,'06 Wattage Table'!$A$3:$G$962,7,0)))</f>
        <v/>
      </c>
      <c r="H61" s="60" t="str">
        <f t="shared" si="7"/>
        <v/>
      </c>
      <c r="I61" s="226"/>
      <c r="J61" s="226"/>
      <c r="K61" s="226"/>
      <c r="L61" s="226"/>
      <c r="M61" s="226"/>
      <c r="N61" s="86"/>
      <c r="AD61" s="299" t="s">
        <v>1651</v>
      </c>
      <c r="AE61" s="300">
        <v>1.1000000000000001</v>
      </c>
    </row>
    <row r="62" spans="1:40" ht="15" x14ac:dyDescent="0.25">
      <c r="A62" s="226"/>
      <c r="B62" s="256"/>
      <c r="C62" s="333"/>
      <c r="D62" s="333"/>
      <c r="E62" s="333"/>
      <c r="F62" s="333"/>
      <c r="G62" s="62" t="str">
        <f>IF(F62="","", IF(ISERROR(VLOOKUP(F62, '06 Wattage Table'!$A$3:$G$962,7,0)),"N/A",VLOOKUP(F62,'06 Wattage Table'!$A$3:$G$962,7,0)))</f>
        <v/>
      </c>
      <c r="H62" s="60" t="str">
        <f t="shared" si="7"/>
        <v/>
      </c>
      <c r="I62" s="318"/>
      <c r="J62" s="318"/>
      <c r="K62" s="318"/>
      <c r="L62" s="318"/>
      <c r="M62" s="318"/>
      <c r="N62" s="86"/>
      <c r="AD62" s="299" t="s">
        <v>1616</v>
      </c>
      <c r="AE62" s="300">
        <v>0.3</v>
      </c>
    </row>
    <row r="63" spans="1:40" ht="15" x14ac:dyDescent="0.25">
      <c r="A63" s="226"/>
      <c r="B63" s="256"/>
      <c r="C63" s="333"/>
      <c r="D63" s="333"/>
      <c r="E63" s="333"/>
      <c r="F63" s="333"/>
      <c r="G63" s="62" t="str">
        <f>IF(F63="","", IF(ISERROR(VLOOKUP(F63, '06 Wattage Table'!$A$3:$G$962,7,0)),"N/A",VLOOKUP(F63,'06 Wattage Table'!$A$3:$G$962,7,0)))</f>
        <v/>
      </c>
      <c r="H63" s="60" t="str">
        <f t="shared" si="7"/>
        <v/>
      </c>
      <c r="I63" s="319"/>
      <c r="J63" s="319"/>
      <c r="K63" s="319"/>
      <c r="L63" s="319"/>
      <c r="M63" s="320"/>
      <c r="N63" s="86"/>
      <c r="AD63" s="299" t="s">
        <v>1617</v>
      </c>
      <c r="AE63" s="300">
        <v>0.8</v>
      </c>
    </row>
    <row r="64" spans="1:40" ht="15" x14ac:dyDescent="0.25">
      <c r="A64" s="226"/>
      <c r="B64" s="256"/>
      <c r="C64" s="333"/>
      <c r="D64" s="333"/>
      <c r="E64" s="333"/>
      <c r="F64" s="333"/>
      <c r="G64" s="62" t="str">
        <f>IF(F64="","", IF(ISERROR(VLOOKUP(F64, '06 Wattage Table'!$A$3:$G$962,7,0)),"N/A",VLOOKUP(F64,'06 Wattage Table'!$A$3:$G$962,7,0)))</f>
        <v/>
      </c>
      <c r="H64" s="60" t="str">
        <f t="shared" si="7"/>
        <v/>
      </c>
      <c r="I64" s="226"/>
      <c r="J64" s="226"/>
      <c r="K64" s="226"/>
      <c r="L64" s="226"/>
      <c r="M64" s="226"/>
      <c r="N64" s="86"/>
      <c r="AD64" s="299" t="s">
        <v>1607</v>
      </c>
      <c r="AE64" s="300">
        <v>1.4</v>
      </c>
    </row>
    <row r="65" spans="1:31" ht="15" x14ac:dyDescent="0.25">
      <c r="A65" s="226"/>
      <c r="B65" s="256"/>
      <c r="C65" s="333"/>
      <c r="D65" s="333"/>
      <c r="E65" s="333"/>
      <c r="F65" s="333"/>
      <c r="G65" s="62" t="str">
        <f>IF(F65="","", IF(ISERROR(VLOOKUP(F65, '06 Wattage Table'!$A$3:$G$962,7,0)),"N/A",VLOOKUP(F65,'06 Wattage Table'!$A$3:$G$962,7,0)))</f>
        <v/>
      </c>
      <c r="H65" s="60" t="str">
        <f t="shared" si="7"/>
        <v/>
      </c>
      <c r="I65" s="226"/>
      <c r="J65" s="226"/>
      <c r="K65" s="226"/>
      <c r="L65" s="226"/>
      <c r="M65" s="226"/>
      <c r="N65" s="86"/>
      <c r="AD65" s="299" t="s">
        <v>1630</v>
      </c>
      <c r="AE65" s="300">
        <v>1.1000000000000001</v>
      </c>
    </row>
    <row r="66" spans="1:31" ht="15" x14ac:dyDescent="0.25">
      <c r="A66" s="226"/>
      <c r="B66" s="256"/>
      <c r="C66" s="333"/>
      <c r="D66" s="333"/>
      <c r="E66" s="333"/>
      <c r="F66" s="333"/>
      <c r="G66" s="62" t="str">
        <f>IF(F66="","", IF(ISERROR(VLOOKUP(F66, '06 Wattage Table'!$A$3:$G$962,7,0)),"N/A",VLOOKUP(F66,'06 Wattage Table'!$A$3:$G$962,7,0)))</f>
        <v/>
      </c>
      <c r="H66" s="60" t="str">
        <f t="shared" si="7"/>
        <v/>
      </c>
      <c r="I66" s="318"/>
      <c r="J66" s="318"/>
      <c r="K66" s="318"/>
      <c r="L66" s="318"/>
      <c r="M66" s="318"/>
      <c r="N66" s="86"/>
      <c r="AD66" s="299" t="s">
        <v>1632</v>
      </c>
      <c r="AE66" s="300">
        <v>1.2</v>
      </c>
    </row>
    <row r="67" spans="1:31" ht="15" x14ac:dyDescent="0.25">
      <c r="A67" s="226"/>
      <c r="B67" s="256"/>
      <c r="C67" s="333"/>
      <c r="D67" s="333"/>
      <c r="E67" s="333"/>
      <c r="F67" s="333"/>
      <c r="G67" s="62" t="str">
        <f>IF(F67="","", IF(ISERROR(VLOOKUP(F67, '06 Wattage Table'!$A$3:$G$962,7,0)),"N/A",VLOOKUP(F67,'06 Wattage Table'!$A$3:$G$962,7,0)))</f>
        <v/>
      </c>
      <c r="H67" s="60" t="str">
        <f t="shared" si="7"/>
        <v/>
      </c>
      <c r="I67" s="319"/>
      <c r="J67" s="319"/>
      <c r="K67" s="319"/>
      <c r="L67" s="319"/>
      <c r="M67" s="320"/>
      <c r="N67" s="86"/>
      <c r="AD67" s="299" t="s">
        <v>1631</v>
      </c>
      <c r="AE67" s="300">
        <v>1.7</v>
      </c>
    </row>
    <row r="68" spans="1:31" ht="15" x14ac:dyDescent="0.25">
      <c r="A68" s="226"/>
      <c r="B68" s="256"/>
      <c r="C68" s="333"/>
      <c r="D68" s="333"/>
      <c r="E68" s="333"/>
      <c r="F68" s="333"/>
      <c r="G68" s="62" t="str">
        <f>IF(F68="","", IF(ISERROR(VLOOKUP(F68, '06 Wattage Table'!$A$3:$G$962,7,0)),"N/A",VLOOKUP(F68,'06 Wattage Table'!$A$3:$G$962,7,0)))</f>
        <v/>
      </c>
      <c r="H68" s="60" t="str">
        <f t="shared" si="7"/>
        <v/>
      </c>
      <c r="I68" s="226"/>
      <c r="J68" s="226"/>
      <c r="K68" s="226"/>
      <c r="L68" s="226"/>
      <c r="M68" s="226"/>
      <c r="N68" s="86"/>
      <c r="AD68" s="299" t="s">
        <v>1582</v>
      </c>
      <c r="AE68" s="300">
        <v>1.3</v>
      </c>
    </row>
    <row r="69" spans="1:31" ht="15" x14ac:dyDescent="0.25">
      <c r="A69" s="226"/>
      <c r="B69" s="256"/>
      <c r="C69" s="333"/>
      <c r="D69" s="333"/>
      <c r="E69" s="333"/>
      <c r="F69" s="333"/>
      <c r="G69" s="62" t="str">
        <f>IF(F69="","", IF(ISERROR(VLOOKUP(F69, '06 Wattage Table'!$A$3:$G$962,7,0)),"N/A",VLOOKUP(F69,'06 Wattage Table'!$A$3:$G$962,7,0)))</f>
        <v/>
      </c>
      <c r="H69" s="60" t="str">
        <f t="shared" si="7"/>
        <v/>
      </c>
      <c r="I69" s="318"/>
      <c r="J69" s="318"/>
      <c r="K69" s="318"/>
      <c r="L69" s="318"/>
      <c r="M69" s="318"/>
      <c r="N69" s="86"/>
      <c r="AD69" s="299" t="s">
        <v>1583</v>
      </c>
      <c r="AE69" s="300">
        <v>1.1000000000000001</v>
      </c>
    </row>
    <row r="70" spans="1:31" ht="15" x14ac:dyDescent="0.25">
      <c r="A70" s="226"/>
      <c r="B70" s="256"/>
      <c r="C70" s="333"/>
      <c r="D70" s="333"/>
      <c r="E70" s="333"/>
      <c r="F70" s="333"/>
      <c r="G70" s="62" t="str">
        <f>IF(F70="","", IF(ISERROR(VLOOKUP(F70, '06 Wattage Table'!$A$3:$G$962,7,0)),"N/A",VLOOKUP(F70,'06 Wattage Table'!$A$3:$G$962,7,0)))</f>
        <v/>
      </c>
      <c r="H70" s="60" t="str">
        <f t="shared" si="7"/>
        <v/>
      </c>
      <c r="I70" s="319"/>
      <c r="J70" s="319"/>
      <c r="K70" s="319"/>
      <c r="L70" s="319"/>
      <c r="M70" s="320"/>
      <c r="N70" s="86"/>
      <c r="AD70" s="299" t="s">
        <v>1585</v>
      </c>
      <c r="AE70" s="300">
        <v>1.1000000000000001</v>
      </c>
    </row>
    <row r="71" spans="1:31" ht="15" x14ac:dyDescent="0.25">
      <c r="A71" s="226"/>
      <c r="B71" s="256"/>
      <c r="C71" s="333"/>
      <c r="D71" s="333"/>
      <c r="E71" s="333"/>
      <c r="F71" s="333"/>
      <c r="G71" s="62" t="str">
        <f>IF(F71="","", IF(ISERROR(VLOOKUP(F71, '06 Wattage Table'!$A$3:$G$962,7,0)),"N/A",VLOOKUP(F71,'06 Wattage Table'!$A$3:$G$962,7,0)))</f>
        <v/>
      </c>
      <c r="H71" s="60" t="str">
        <f t="shared" si="7"/>
        <v/>
      </c>
      <c r="I71" s="226"/>
      <c r="J71" s="226"/>
      <c r="K71" s="226"/>
      <c r="L71" s="226"/>
      <c r="M71" s="226"/>
      <c r="N71" s="86"/>
      <c r="AD71" s="299" t="s">
        <v>1584</v>
      </c>
      <c r="AE71" s="300">
        <v>3.3</v>
      </c>
    </row>
    <row r="72" spans="1:31" ht="15" x14ac:dyDescent="0.25">
      <c r="A72" s="226"/>
      <c r="B72" s="256"/>
      <c r="C72" s="333"/>
      <c r="D72" s="333"/>
      <c r="E72" s="333"/>
      <c r="F72" s="333"/>
      <c r="G72" s="62" t="str">
        <f>IF(F72="","", IF(ISERROR(VLOOKUP(F72, '06 Wattage Table'!$A$3:$G$962,7,0)),"N/A",VLOOKUP(F72,'06 Wattage Table'!$A$3:$G$962,7,0)))</f>
        <v/>
      </c>
      <c r="H72" s="60" t="str">
        <f t="shared" si="7"/>
        <v/>
      </c>
      <c r="I72" s="318"/>
      <c r="J72" s="318"/>
      <c r="K72" s="318"/>
      <c r="L72" s="318"/>
      <c r="M72" s="318"/>
      <c r="N72" s="86"/>
      <c r="AD72" s="299" t="s">
        <v>1598</v>
      </c>
      <c r="AE72" s="300">
        <v>1.2</v>
      </c>
    </row>
    <row r="73" spans="1:31" ht="15" x14ac:dyDescent="0.25">
      <c r="A73" s="226"/>
      <c r="B73" s="256"/>
      <c r="C73" s="333"/>
      <c r="D73" s="333"/>
      <c r="E73" s="333"/>
      <c r="F73" s="333"/>
      <c r="G73" s="62" t="str">
        <f>IF(F73="","", IF(ISERROR(VLOOKUP(F73, '06 Wattage Table'!$A$3:$G$962,7,0)),"N/A",VLOOKUP(F73,'06 Wattage Table'!$A$3:$G$962,7,0)))</f>
        <v/>
      </c>
      <c r="H73" s="60" t="str">
        <f t="shared" si="7"/>
        <v/>
      </c>
      <c r="I73" s="319"/>
      <c r="J73" s="319"/>
      <c r="K73" s="319"/>
      <c r="L73" s="319"/>
      <c r="M73" s="320"/>
      <c r="N73" s="86"/>
      <c r="AD73" s="299" t="s">
        <v>1599</v>
      </c>
      <c r="AE73" s="300">
        <v>0.8</v>
      </c>
    </row>
    <row r="74" spans="1:31" ht="15" x14ac:dyDescent="0.25">
      <c r="A74" s="226"/>
      <c r="B74" s="256"/>
      <c r="C74" s="333"/>
      <c r="D74" s="333"/>
      <c r="E74" s="333"/>
      <c r="F74" s="333"/>
      <c r="G74" s="62" t="str">
        <f>IF(F74="","", IF(ISERROR(VLOOKUP(F74, '06 Wattage Table'!$A$3:$G$962,7,0)),"N/A",VLOOKUP(F74,'06 Wattage Table'!$A$3:$G$962,7,0)))</f>
        <v/>
      </c>
      <c r="H74" s="60" t="str">
        <f t="shared" si="7"/>
        <v/>
      </c>
      <c r="I74" s="226"/>
      <c r="J74" s="226"/>
      <c r="K74" s="226"/>
      <c r="L74" s="226"/>
      <c r="M74" s="226"/>
      <c r="N74" s="86"/>
      <c r="AD74" s="299" t="s">
        <v>1650</v>
      </c>
      <c r="AE74" s="300">
        <v>0.5</v>
      </c>
    </row>
    <row r="75" spans="1:31" ht="15" x14ac:dyDescent="0.25">
      <c r="A75" s="226"/>
      <c r="B75" s="256"/>
      <c r="C75" s="333"/>
      <c r="D75" s="333"/>
      <c r="E75" s="333"/>
      <c r="F75" s="333"/>
      <c r="G75" s="62" t="str">
        <f>IF(F75="","", IF(ISERROR(VLOOKUP(F75, '06 Wattage Table'!$A$3:$G$962,7,0)),"N/A",VLOOKUP(F75,'06 Wattage Table'!$A$3:$G$962,7,0)))</f>
        <v/>
      </c>
      <c r="H75" s="60" t="str">
        <f t="shared" si="7"/>
        <v/>
      </c>
      <c r="I75" s="318"/>
      <c r="J75" s="318"/>
      <c r="K75" s="318"/>
      <c r="L75" s="318"/>
      <c r="M75" s="318"/>
      <c r="N75" s="86"/>
      <c r="AD75" s="299" t="s">
        <v>1648</v>
      </c>
      <c r="AE75" s="300">
        <v>2.1</v>
      </c>
    </row>
    <row r="76" spans="1:31" ht="15" x14ac:dyDescent="0.25">
      <c r="A76" s="226"/>
      <c r="B76" s="256"/>
      <c r="C76" s="333"/>
      <c r="D76" s="333"/>
      <c r="E76" s="333"/>
      <c r="F76" s="333"/>
      <c r="G76" s="62" t="str">
        <f>IF(F76="","", IF(ISERROR(VLOOKUP(F76, '06 Wattage Table'!$A$3:$G$962,7,0)),"N/A",VLOOKUP(F76,'06 Wattage Table'!$A$3:$G$962,7,0)))</f>
        <v/>
      </c>
      <c r="H76" s="60" t="str">
        <f t="shared" si="7"/>
        <v/>
      </c>
      <c r="I76" s="319"/>
      <c r="J76" s="319"/>
      <c r="K76" s="319"/>
      <c r="L76" s="319"/>
      <c r="M76" s="320"/>
      <c r="N76" s="86"/>
      <c r="AD76" s="299" t="s">
        <v>1649</v>
      </c>
      <c r="AE76" s="300">
        <v>1.2</v>
      </c>
    </row>
    <row r="77" spans="1:31" x14ac:dyDescent="0.3">
      <c r="A77" s="226"/>
      <c r="B77" s="256"/>
      <c r="C77" s="333"/>
      <c r="D77" s="333"/>
      <c r="E77" s="333"/>
      <c r="F77" s="333"/>
      <c r="G77" s="62" t="str">
        <f>IF(F77="","", IF(ISERROR(VLOOKUP(F77, '06 Wattage Table'!$A$3:$G$962,7,0)),"N/A",VLOOKUP(F77,'06 Wattage Table'!$A$3:$G$962,7,0)))</f>
        <v/>
      </c>
      <c r="H77" s="60" t="str">
        <f t="shared" si="7"/>
        <v/>
      </c>
      <c r="I77" s="226"/>
      <c r="J77" s="226"/>
      <c r="K77" s="226"/>
      <c r="L77" s="226"/>
      <c r="M77" s="226"/>
      <c r="N77" s="86"/>
      <c r="AD77" s="299" t="s">
        <v>1647</v>
      </c>
      <c r="AE77" s="300">
        <v>1.7</v>
      </c>
    </row>
    <row r="78" spans="1:31" ht="15" x14ac:dyDescent="0.25">
      <c r="A78" s="226"/>
      <c r="B78" s="256"/>
      <c r="C78" s="333"/>
      <c r="D78" s="333"/>
      <c r="E78" s="333"/>
      <c r="F78" s="333"/>
      <c r="G78" s="62" t="str">
        <f>IF(F78="","", IF(ISERROR(VLOOKUP(F78, '06 Wattage Table'!$A$3:$G$962,7,0)),"N/A",VLOOKUP(F78,'06 Wattage Table'!$A$3:$G$962,7,0)))</f>
        <v/>
      </c>
      <c r="H78" s="60" t="str">
        <f t="shared" si="7"/>
        <v/>
      </c>
      <c r="I78" s="226"/>
      <c r="J78" s="226"/>
      <c r="K78" s="226"/>
      <c r="L78" s="226"/>
      <c r="M78" s="226"/>
      <c r="N78" s="86"/>
      <c r="AD78" s="299" t="s">
        <v>1646</v>
      </c>
      <c r="AE78" s="300">
        <v>1.2</v>
      </c>
    </row>
    <row r="79" spans="1:31" ht="15" x14ac:dyDescent="0.25">
      <c r="A79" s="226"/>
      <c r="B79" s="256"/>
      <c r="C79" s="333"/>
      <c r="D79" s="333"/>
      <c r="E79" s="333"/>
      <c r="F79" s="333"/>
      <c r="G79" s="62" t="str">
        <f>IF(F79="","", IF(ISERROR(VLOOKUP(F79, '06 Wattage Table'!$A$3:$G$962,7,0)),"N/A",VLOOKUP(F79,'06 Wattage Table'!$A$3:$G$962,7,0)))</f>
        <v/>
      </c>
      <c r="H79" s="60" t="str">
        <f t="shared" si="7"/>
        <v/>
      </c>
      <c r="I79" s="318"/>
      <c r="J79" s="318"/>
      <c r="K79" s="318"/>
      <c r="L79" s="318"/>
      <c r="M79" s="318"/>
      <c r="N79" s="86"/>
      <c r="AD79" s="299" t="s">
        <v>1653</v>
      </c>
      <c r="AE79" s="303">
        <v>1</v>
      </c>
    </row>
    <row r="80" spans="1:31" ht="15.75" thickBot="1" x14ac:dyDescent="0.3">
      <c r="A80" s="226"/>
      <c r="B80" s="259"/>
      <c r="C80" s="54"/>
      <c r="D80" s="54"/>
      <c r="E80" s="54"/>
      <c r="F80" s="54"/>
      <c r="G80" s="64" t="str">
        <f>IF(F80="","", IF(ISERROR(VLOOKUP(F80, '06 Wattage Table'!$A$3:$G$962,7,0)),"N/A",VLOOKUP(F80,'06 Wattage Table'!$A$3:$G$962,7,0)))</f>
        <v/>
      </c>
      <c r="H80" s="59" t="str">
        <f t="shared" si="7"/>
        <v/>
      </c>
      <c r="I80" s="319"/>
      <c r="J80" s="319"/>
      <c r="K80" s="319"/>
      <c r="L80" s="319"/>
      <c r="M80" s="320"/>
      <c r="N80" s="86"/>
      <c r="AD80" s="299" t="s">
        <v>1654</v>
      </c>
      <c r="AE80" s="300">
        <v>1.7</v>
      </c>
    </row>
    <row r="81" spans="1:40" ht="15.75" thickBot="1" x14ac:dyDescent="0.3">
      <c r="A81" s="226"/>
      <c r="B81" s="450" t="s">
        <v>1714</v>
      </c>
      <c r="C81" s="451"/>
      <c r="D81" s="451"/>
      <c r="E81" s="451"/>
      <c r="F81" s="451"/>
      <c r="G81" s="452"/>
      <c r="H81" s="61" t="str">
        <f>IF(SUM(H52:H80)=0,"",SUM(H52:H80))</f>
        <v/>
      </c>
      <c r="I81" s="226"/>
      <c r="J81" s="226"/>
      <c r="K81" s="226"/>
      <c r="L81" s="226"/>
      <c r="M81" s="226"/>
      <c r="N81" s="86"/>
      <c r="AD81" s="299" t="s">
        <v>1577</v>
      </c>
      <c r="AE81" s="300">
        <v>1.1000000000000001</v>
      </c>
    </row>
    <row r="82" spans="1:40" ht="18.75" customHeight="1" thickBot="1" x14ac:dyDescent="0.3">
      <c r="A82" s="226"/>
      <c r="B82" s="226"/>
      <c r="C82" s="318"/>
      <c r="D82" s="226"/>
      <c r="E82" s="226"/>
      <c r="F82" s="226"/>
      <c r="G82" s="226"/>
      <c r="H82" s="226"/>
      <c r="I82" s="226"/>
      <c r="J82" s="86"/>
      <c r="K82" s="86"/>
      <c r="L82" s="86"/>
      <c r="M82" s="86"/>
      <c r="N82" s="86"/>
      <c r="AD82" s="299" t="s">
        <v>1578</v>
      </c>
      <c r="AE82" s="300">
        <v>1.1000000000000001</v>
      </c>
    </row>
    <row r="83" spans="1:40" ht="18.600000000000001" thickBot="1" x14ac:dyDescent="0.4">
      <c r="A83" s="226"/>
      <c r="B83" s="447" t="s">
        <v>2448</v>
      </c>
      <c r="C83" s="448"/>
      <c r="D83" s="449"/>
      <c r="E83" s="226"/>
      <c r="F83" s="226"/>
      <c r="G83" s="226"/>
      <c r="H83" s="226"/>
      <c r="I83" s="226"/>
      <c r="J83" s="86"/>
      <c r="K83" s="86"/>
      <c r="L83" s="86"/>
      <c r="M83" s="86"/>
      <c r="N83" s="86"/>
      <c r="AD83" s="299" t="s">
        <v>1665</v>
      </c>
      <c r="AE83" s="303">
        <v>0.2</v>
      </c>
    </row>
    <row r="84" spans="1:40" x14ac:dyDescent="0.3">
      <c r="A84" s="226"/>
      <c r="B84" s="227" t="s">
        <v>1971</v>
      </c>
      <c r="C84" s="228"/>
      <c r="D84" s="65" t="str">
        <f>IF(H81="", "", H81)</f>
        <v/>
      </c>
      <c r="E84" s="226"/>
      <c r="F84" s="226"/>
      <c r="G84" s="226"/>
      <c r="H84" s="226"/>
      <c r="I84" s="226"/>
      <c r="J84" s="86"/>
      <c r="K84" s="86"/>
      <c r="L84" s="86"/>
      <c r="M84" s="86"/>
      <c r="N84" s="86"/>
      <c r="AD84" s="299" t="s">
        <v>1628</v>
      </c>
      <c r="AE84" s="300">
        <v>1.2</v>
      </c>
    </row>
    <row r="85" spans="1:40" x14ac:dyDescent="0.3">
      <c r="A85" s="226"/>
      <c r="B85" s="229" t="s">
        <v>2069</v>
      </c>
      <c r="C85" s="230"/>
      <c r="D85" s="66" t="str">
        <f>IF(F47="",E31,MAX(E31,F47))</f>
        <v/>
      </c>
      <c r="E85" s="226"/>
      <c r="F85" s="226"/>
      <c r="G85" s="226"/>
      <c r="H85" s="226"/>
      <c r="I85" s="226"/>
      <c r="J85" s="86"/>
      <c r="K85" s="86"/>
      <c r="L85" s="86"/>
      <c r="M85" s="86"/>
      <c r="N85" s="86"/>
      <c r="AD85" s="299" t="s">
        <v>1657</v>
      </c>
      <c r="AE85" s="303">
        <v>0.9</v>
      </c>
    </row>
    <row r="86" spans="1:40" x14ac:dyDescent="0.3">
      <c r="A86" s="226"/>
      <c r="B86" s="229" t="s">
        <v>2061</v>
      </c>
      <c r="C86" s="230"/>
      <c r="D86" s="66" t="str">
        <f>IF(AND(F47="",E31=""),"",IF(F47&gt;E31,"Space-by-Space","Building Area"))</f>
        <v/>
      </c>
      <c r="E86" s="226"/>
      <c r="F86" s="226"/>
      <c r="G86" s="226"/>
      <c r="H86" s="226"/>
      <c r="I86" s="226"/>
      <c r="J86" s="86"/>
      <c r="K86" s="86"/>
      <c r="L86" s="86"/>
      <c r="M86" s="86"/>
      <c r="N86" s="86"/>
      <c r="AD86" s="299" t="s">
        <v>1656</v>
      </c>
      <c r="AE86" s="303">
        <v>2.4</v>
      </c>
    </row>
    <row r="87" spans="1:40" x14ac:dyDescent="0.3">
      <c r="A87" s="226"/>
      <c r="B87" s="229" t="s">
        <v>2170</v>
      </c>
      <c r="C87" s="230"/>
      <c r="D87" s="247"/>
      <c r="E87" s="226"/>
      <c r="F87" s="226"/>
      <c r="G87" s="226"/>
      <c r="H87" s="226"/>
      <c r="I87" s="226"/>
      <c r="J87" s="86"/>
      <c r="K87" s="86"/>
      <c r="L87" s="86"/>
      <c r="M87" s="86"/>
      <c r="N87" s="86"/>
      <c r="AD87" s="299" t="s">
        <v>1608</v>
      </c>
      <c r="AE87" s="300">
        <v>0.9</v>
      </c>
    </row>
    <row r="88" spans="1:40" x14ac:dyDescent="0.3">
      <c r="A88" s="226"/>
      <c r="B88" s="233" t="s">
        <v>2171</v>
      </c>
      <c r="C88" s="234"/>
      <c r="D88" s="66" t="str">
        <f>IF(D85="","",(1-D87)*D85)</f>
        <v/>
      </c>
      <c r="E88" s="226"/>
      <c r="F88" s="226"/>
      <c r="G88" s="226"/>
      <c r="H88" s="226"/>
      <c r="I88" s="226"/>
      <c r="J88" s="86"/>
      <c r="K88" s="86"/>
      <c r="L88" s="86"/>
      <c r="M88" s="86"/>
      <c r="N88" s="86"/>
      <c r="AD88" s="299" t="s">
        <v>1659</v>
      </c>
      <c r="AE88" s="303">
        <v>1.7</v>
      </c>
    </row>
    <row r="89" spans="1:40" x14ac:dyDescent="0.3">
      <c r="A89" s="226"/>
      <c r="B89" s="229" t="s">
        <v>1718</v>
      </c>
      <c r="C89" s="230"/>
      <c r="D89" s="66" t="str">
        <f>IF(D88="","",IF(D84&lt;D88, "YES", "NOT ELIGIBLE"))</f>
        <v/>
      </c>
      <c r="E89" s="226"/>
      <c r="F89" s="226"/>
      <c r="G89" s="226"/>
      <c r="H89" s="226"/>
      <c r="I89" s="226"/>
      <c r="J89" s="86"/>
      <c r="K89" s="86"/>
      <c r="L89" s="86"/>
      <c r="M89" s="86"/>
      <c r="N89" s="86"/>
      <c r="AD89" s="299" t="s">
        <v>1658</v>
      </c>
      <c r="AE89" s="303">
        <v>1.7</v>
      </c>
    </row>
    <row r="90" spans="1:40" x14ac:dyDescent="0.3">
      <c r="A90" s="226"/>
      <c r="B90" s="229" t="s">
        <v>816</v>
      </c>
      <c r="C90" s="230"/>
      <c r="D90" s="67" t="str">
        <f>IF(D85="","",(D85-D84)/1000)</f>
        <v/>
      </c>
      <c r="E90" s="226"/>
      <c r="F90" s="226"/>
      <c r="G90" s="226"/>
      <c r="H90" s="226"/>
      <c r="I90" s="226"/>
      <c r="J90" s="86"/>
      <c r="K90" s="86"/>
      <c r="L90" s="86"/>
      <c r="M90" s="86"/>
      <c r="N90" s="86"/>
      <c r="AD90" s="299" t="s">
        <v>1620</v>
      </c>
      <c r="AE90" s="303">
        <v>1.7</v>
      </c>
    </row>
    <row r="91" spans="1:40" ht="15" thickBot="1" x14ac:dyDescent="0.35">
      <c r="A91" s="226"/>
      <c r="B91" s="231" t="s">
        <v>2169</v>
      </c>
      <c r="C91" s="232"/>
      <c r="D91" s="248"/>
      <c r="E91" s="226"/>
      <c r="F91" s="235"/>
      <c r="G91" s="235"/>
      <c r="H91" s="221"/>
      <c r="I91" s="226"/>
      <c r="J91" s="226"/>
      <c r="K91" s="226"/>
      <c r="L91" s="226"/>
      <c r="M91" s="226"/>
      <c r="N91" s="86"/>
      <c r="V91" s="321"/>
      <c r="W91" s="321"/>
      <c r="X91" s="321"/>
      <c r="Y91" s="321"/>
      <c r="Z91" s="321"/>
      <c r="AA91" s="321"/>
      <c r="AB91" s="321"/>
      <c r="AC91" s="321"/>
      <c r="AD91" s="299" t="s">
        <v>1661</v>
      </c>
      <c r="AE91" s="303">
        <v>2.2999999999999998</v>
      </c>
    </row>
    <row r="92" spans="1:40" ht="15" thickBot="1" x14ac:dyDescent="0.35">
      <c r="A92" s="226"/>
      <c r="B92" s="456" t="s">
        <v>1719</v>
      </c>
      <c r="C92" s="457"/>
      <c r="D92" s="219" t="str">
        <f>IF(D89="","",IF(D89="YES",D90*D91, "No Incentive"))</f>
        <v/>
      </c>
      <c r="E92" s="226"/>
      <c r="F92" s="443"/>
      <c r="G92" s="443"/>
      <c r="H92" s="222"/>
      <c r="I92" s="226"/>
      <c r="J92" s="226"/>
      <c r="K92" s="222"/>
      <c r="L92" s="226"/>
      <c r="M92" s="226"/>
      <c r="N92" s="226"/>
      <c r="V92" s="321"/>
      <c r="W92" s="321"/>
      <c r="X92" s="321"/>
      <c r="Y92" s="321"/>
      <c r="Z92" s="321"/>
      <c r="AA92" s="321"/>
      <c r="AB92" s="321"/>
      <c r="AC92" s="321"/>
      <c r="AD92" s="299" t="s">
        <v>1662</v>
      </c>
      <c r="AE92" s="303">
        <v>1.4</v>
      </c>
    </row>
    <row r="93" spans="1:40" ht="18.75" customHeight="1" thickBot="1" x14ac:dyDescent="0.35">
      <c r="A93" s="226"/>
      <c r="B93" s="255"/>
      <c r="C93" s="255"/>
      <c r="D93" s="254"/>
      <c r="E93" s="226"/>
      <c r="F93" s="332"/>
      <c r="G93" s="332"/>
      <c r="H93" s="222"/>
      <c r="I93" s="226"/>
      <c r="J93" s="226"/>
      <c r="K93" s="222"/>
      <c r="L93" s="226"/>
      <c r="M93" s="226"/>
      <c r="N93" s="226"/>
      <c r="V93" s="321"/>
      <c r="W93" s="321"/>
      <c r="X93" s="321"/>
      <c r="Y93" s="321"/>
      <c r="Z93" s="321"/>
      <c r="AA93" s="321"/>
      <c r="AB93" s="321"/>
      <c r="AC93" s="321"/>
      <c r="AD93" s="299" t="s">
        <v>1660</v>
      </c>
      <c r="AE93" s="303">
        <v>2.7</v>
      </c>
      <c r="AF93" s="295"/>
    </row>
    <row r="94" spans="1:40" ht="18.600000000000001" thickBot="1" x14ac:dyDescent="0.4">
      <c r="A94" s="226"/>
      <c r="B94" s="458" t="s">
        <v>2627</v>
      </c>
      <c r="C94" s="459"/>
      <c r="D94" s="460"/>
      <c r="E94" s="226"/>
      <c r="F94" s="226"/>
      <c r="G94" s="226"/>
      <c r="H94" s="226"/>
      <c r="I94" s="226"/>
      <c r="J94" s="86"/>
      <c r="K94" s="86"/>
      <c r="L94" s="86"/>
      <c r="M94" s="86"/>
      <c r="N94" s="86"/>
      <c r="V94" s="321"/>
      <c r="W94" s="321"/>
      <c r="X94" s="321"/>
      <c r="Y94" s="321"/>
      <c r="Z94" s="321"/>
      <c r="AA94" s="321"/>
      <c r="AB94" s="321"/>
      <c r="AC94" s="321"/>
      <c r="AD94" s="299" t="s">
        <v>1613</v>
      </c>
      <c r="AE94" s="300">
        <v>0.6</v>
      </c>
    </row>
    <row r="95" spans="1:40" s="323" customFormat="1" x14ac:dyDescent="0.3">
      <c r="A95" s="322"/>
      <c r="B95" s="326" t="s">
        <v>2622</v>
      </c>
      <c r="C95" s="327"/>
      <c r="D95" s="328" t="str">
        <f>J31</f>
        <v/>
      </c>
      <c r="E95" s="238"/>
      <c r="F95" s="239"/>
      <c r="G95" s="239"/>
      <c r="H95" s="239"/>
      <c r="I95" s="238"/>
      <c r="J95" s="322"/>
      <c r="K95" s="322"/>
      <c r="L95" s="322"/>
      <c r="M95" s="322"/>
      <c r="N95" s="321"/>
      <c r="O95" s="321"/>
      <c r="P95" s="321"/>
      <c r="Q95" s="321"/>
      <c r="R95" s="321"/>
      <c r="S95" s="321"/>
      <c r="T95" s="321"/>
      <c r="U95" s="321"/>
      <c r="V95" s="321"/>
      <c r="W95" s="321"/>
      <c r="X95" s="321"/>
      <c r="Y95" s="321"/>
      <c r="Z95" s="321"/>
      <c r="AA95" s="321"/>
      <c r="AB95" s="321"/>
      <c r="AC95" s="321"/>
      <c r="AD95" s="299" t="s">
        <v>1667</v>
      </c>
      <c r="AE95" s="303">
        <v>1</v>
      </c>
      <c r="AF95" s="324"/>
      <c r="AG95" s="86"/>
      <c r="AH95" s="86"/>
      <c r="AI95" s="321"/>
      <c r="AJ95" s="321"/>
      <c r="AK95" s="321"/>
      <c r="AL95" s="321"/>
      <c r="AM95" s="321"/>
      <c r="AN95" s="321"/>
    </row>
    <row r="96" spans="1:40" s="323" customFormat="1" x14ac:dyDescent="0.3">
      <c r="A96" s="322"/>
      <c r="B96" s="240" t="s">
        <v>2623</v>
      </c>
      <c r="C96" s="241"/>
      <c r="D96" s="252" t="str">
        <f>K31</f>
        <v/>
      </c>
      <c r="E96" s="238"/>
      <c r="F96" s="239"/>
      <c r="G96" s="239"/>
      <c r="H96" s="239"/>
      <c r="I96" s="238"/>
      <c r="J96" s="322"/>
      <c r="K96" s="322"/>
      <c r="L96" s="322"/>
      <c r="M96" s="322"/>
      <c r="N96" s="321"/>
      <c r="O96" s="321"/>
      <c r="P96" s="321"/>
      <c r="Q96" s="321"/>
      <c r="R96" s="321"/>
      <c r="S96" s="321"/>
      <c r="T96" s="321"/>
      <c r="U96" s="321"/>
      <c r="V96" s="86"/>
      <c r="W96" s="86"/>
      <c r="X96" s="86"/>
      <c r="Y96" s="86"/>
      <c r="Z96" s="86"/>
      <c r="AA96" s="86"/>
      <c r="AB96" s="86"/>
      <c r="AC96" s="86"/>
      <c r="AD96" s="299" t="s">
        <v>1666</v>
      </c>
      <c r="AE96" s="303">
        <v>0.6</v>
      </c>
      <c r="AF96" s="86"/>
      <c r="AG96" s="86"/>
      <c r="AH96" s="86"/>
      <c r="AI96" s="321"/>
      <c r="AJ96" s="321"/>
      <c r="AK96" s="321"/>
      <c r="AL96" s="321"/>
      <c r="AM96" s="321"/>
      <c r="AN96" s="321"/>
    </row>
    <row r="97" spans="1:40" s="323" customFormat="1" x14ac:dyDescent="0.3">
      <c r="A97" s="322"/>
      <c r="B97" s="236" t="s">
        <v>2617</v>
      </c>
      <c r="C97" s="237"/>
      <c r="D97" s="252" t="str">
        <f>IF(SUM(K36:K46)=0,"",SUM(K36:K46))</f>
        <v/>
      </c>
      <c r="E97" s="238"/>
      <c r="F97" s="239"/>
      <c r="G97" s="239"/>
      <c r="H97" s="239"/>
      <c r="I97" s="238"/>
      <c r="J97" s="322"/>
      <c r="K97" s="322"/>
      <c r="L97" s="322"/>
      <c r="M97" s="322"/>
      <c r="N97" s="321"/>
      <c r="O97" s="321"/>
      <c r="P97" s="321"/>
      <c r="Q97" s="321"/>
      <c r="R97" s="321"/>
      <c r="S97" s="321"/>
      <c r="T97" s="321"/>
      <c r="U97" s="321"/>
      <c r="V97" s="86"/>
      <c r="W97" s="86"/>
      <c r="X97" s="86"/>
      <c r="Y97" s="86"/>
      <c r="Z97" s="86"/>
      <c r="AA97" s="86"/>
      <c r="AB97" s="86"/>
      <c r="AC97" s="86"/>
      <c r="AD97" s="299" t="s">
        <v>1668</v>
      </c>
      <c r="AE97" s="303">
        <v>1.5</v>
      </c>
      <c r="AF97" s="86"/>
      <c r="AG97" s="295"/>
      <c r="AH97" s="295"/>
      <c r="AI97" s="321"/>
      <c r="AJ97" s="321"/>
      <c r="AK97" s="321"/>
      <c r="AL97" s="321"/>
      <c r="AM97" s="321"/>
      <c r="AN97" s="321"/>
    </row>
    <row r="98" spans="1:40" s="323" customFormat="1" ht="15" thickBot="1" x14ac:dyDescent="0.35">
      <c r="A98" s="322"/>
      <c r="B98" s="293" t="s">
        <v>2618</v>
      </c>
      <c r="C98" s="249"/>
      <c r="D98" s="253" t="str">
        <f>IF(SUM(L36:L46)=0,"",SUM(L36:L46))</f>
        <v/>
      </c>
      <c r="E98" s="238"/>
      <c r="F98" s="239"/>
      <c r="G98" s="239"/>
      <c r="H98" s="239"/>
      <c r="I98" s="238"/>
      <c r="J98" s="322"/>
      <c r="K98" s="322"/>
      <c r="L98" s="322"/>
      <c r="M98" s="322"/>
      <c r="N98" s="321"/>
      <c r="O98" s="321"/>
      <c r="P98" s="321"/>
      <c r="Q98" s="321"/>
      <c r="R98" s="321"/>
      <c r="S98" s="321"/>
      <c r="T98" s="321"/>
      <c r="U98" s="321"/>
      <c r="V98" s="86"/>
      <c r="W98" s="295"/>
      <c r="X98" s="295"/>
      <c r="Y98" s="295"/>
      <c r="Z98" s="295"/>
      <c r="AA98" s="86"/>
      <c r="AB98" s="86"/>
      <c r="AC98" s="86"/>
      <c r="AD98" s="299" t="s">
        <v>1663</v>
      </c>
      <c r="AE98" s="303">
        <v>1.4</v>
      </c>
      <c r="AF98" s="295"/>
      <c r="AG98" s="86"/>
      <c r="AH98" s="86"/>
      <c r="AI98" s="321"/>
      <c r="AJ98" s="321"/>
      <c r="AK98" s="321"/>
      <c r="AL98" s="321"/>
      <c r="AM98" s="321"/>
      <c r="AN98" s="321"/>
    </row>
    <row r="99" spans="1:40" s="323" customFormat="1" x14ac:dyDescent="0.3">
      <c r="A99" s="322"/>
      <c r="B99" s="294"/>
      <c r="C99" s="294"/>
      <c r="D99" s="294"/>
      <c r="E99" s="238"/>
      <c r="F99" s="239"/>
      <c r="G99" s="239"/>
      <c r="H99" s="239"/>
      <c r="I99" s="238"/>
      <c r="J99" s="322"/>
      <c r="K99" s="322"/>
      <c r="L99" s="322"/>
      <c r="M99" s="322"/>
      <c r="N99" s="321"/>
      <c r="O99" s="321"/>
      <c r="P99" s="321"/>
      <c r="Q99" s="321"/>
      <c r="R99" s="321"/>
      <c r="S99" s="321"/>
      <c r="T99" s="321"/>
      <c r="U99" s="321"/>
      <c r="V99" s="295"/>
      <c r="W99" s="86"/>
      <c r="X99" s="86"/>
      <c r="Y99" s="86"/>
      <c r="Z99" s="86"/>
      <c r="AA99" s="86"/>
      <c r="AB99" s="86"/>
      <c r="AC99" s="86"/>
      <c r="AD99" s="299" t="s">
        <v>1664</v>
      </c>
      <c r="AE99" s="303">
        <v>0.9</v>
      </c>
      <c r="AF99" s="86"/>
      <c r="AG99" s="324"/>
      <c r="AH99" s="324"/>
      <c r="AI99" s="321"/>
      <c r="AJ99" s="321"/>
      <c r="AK99" s="321"/>
      <c r="AL99" s="321"/>
      <c r="AM99" s="321"/>
      <c r="AN99" s="321"/>
    </row>
    <row r="100" spans="1:40" x14ac:dyDescent="0.3">
      <c r="A100" s="86"/>
      <c r="B100" s="86"/>
      <c r="C100" s="86"/>
      <c r="D100" s="86"/>
      <c r="E100" s="294"/>
      <c r="F100" s="294"/>
      <c r="G100" s="294"/>
      <c r="H100" s="294"/>
      <c r="I100" s="86"/>
      <c r="J100" s="86"/>
      <c r="K100" s="86"/>
      <c r="L100" s="86"/>
      <c r="M100" s="86"/>
      <c r="N100" s="86"/>
      <c r="W100" s="324"/>
      <c r="X100" s="324"/>
      <c r="Y100" s="324"/>
      <c r="Z100" s="324"/>
      <c r="AD100" s="299" t="s">
        <v>1619</v>
      </c>
      <c r="AE100" s="303">
        <v>1.9</v>
      </c>
      <c r="AF100" s="324"/>
    </row>
    <row r="101" spans="1:40" ht="15" customHeight="1" x14ac:dyDescent="0.3">
      <c r="A101" s="86"/>
      <c r="B101" s="86"/>
      <c r="C101" s="86"/>
      <c r="D101" s="86"/>
      <c r="E101" s="86"/>
      <c r="F101" s="86"/>
      <c r="G101" s="86"/>
      <c r="H101" s="86"/>
      <c r="I101" s="86"/>
      <c r="J101" s="86"/>
      <c r="K101" s="86"/>
      <c r="L101" s="86"/>
      <c r="M101" s="86"/>
      <c r="N101" s="86"/>
      <c r="V101" s="324"/>
      <c r="AE101" s="1"/>
    </row>
    <row r="102" spans="1:40" s="296" customFormat="1" ht="15" customHeight="1" x14ac:dyDescent="0.3">
      <c r="A102" s="86"/>
      <c r="B102" s="86"/>
      <c r="C102" s="86"/>
      <c r="D102" s="86"/>
      <c r="E102" s="86"/>
      <c r="F102" s="86"/>
      <c r="G102" s="86"/>
      <c r="H102" s="86"/>
      <c r="I102" s="86"/>
      <c r="J102" s="295"/>
      <c r="K102" s="295"/>
      <c r="L102" s="295"/>
      <c r="M102" s="295"/>
      <c r="N102" s="295"/>
      <c r="O102" s="295"/>
      <c r="P102" s="295"/>
      <c r="Q102" s="295"/>
      <c r="R102" s="295"/>
      <c r="S102" s="86"/>
      <c r="T102" s="86"/>
      <c r="U102" s="86"/>
      <c r="V102" s="86"/>
      <c r="W102" s="86"/>
      <c r="X102" s="86"/>
      <c r="Y102" s="86"/>
      <c r="Z102" s="86"/>
      <c r="AA102" s="86"/>
      <c r="AB102" s="86"/>
      <c r="AC102" s="86"/>
      <c r="AD102" s="86"/>
      <c r="AE102" s="1"/>
      <c r="AF102" s="86"/>
      <c r="AG102" s="295"/>
      <c r="AH102" s="295"/>
      <c r="AI102" s="295"/>
      <c r="AJ102" s="295"/>
      <c r="AK102" s="295"/>
      <c r="AL102" s="295"/>
      <c r="AM102" s="295"/>
      <c r="AN102" s="295"/>
    </row>
    <row r="103" spans="1:40" ht="15" customHeight="1" x14ac:dyDescent="0.3">
      <c r="A103" s="86"/>
      <c r="B103" s="86"/>
      <c r="C103" s="86"/>
      <c r="D103" s="86"/>
      <c r="E103" s="86"/>
      <c r="F103" s="86"/>
      <c r="G103" s="86"/>
      <c r="H103" s="86"/>
      <c r="I103" s="86"/>
      <c r="J103" s="86"/>
      <c r="K103" s="86"/>
      <c r="L103" s="86"/>
      <c r="M103" s="86"/>
      <c r="N103" s="86"/>
      <c r="S103" s="295"/>
      <c r="T103" s="295"/>
      <c r="U103" s="295"/>
      <c r="AD103" s="1"/>
      <c r="AE103" s="1"/>
    </row>
    <row r="104" spans="1:40" s="325" customFormat="1" ht="15" customHeight="1" x14ac:dyDescent="0.3">
      <c r="A104" s="86"/>
      <c r="B104" s="86"/>
      <c r="C104" s="86"/>
      <c r="D104" s="86"/>
      <c r="E104" s="86"/>
      <c r="F104" s="86"/>
      <c r="G104" s="86"/>
      <c r="H104" s="86"/>
      <c r="I104" s="86"/>
      <c r="J104" s="324"/>
      <c r="K104" s="324"/>
      <c r="L104" s="324"/>
      <c r="M104" s="324"/>
      <c r="N104" s="324"/>
      <c r="O104" s="324"/>
      <c r="P104" s="324"/>
      <c r="Q104" s="324"/>
      <c r="R104" s="324"/>
      <c r="S104" s="86"/>
      <c r="T104" s="86"/>
      <c r="U104" s="86"/>
      <c r="V104" s="86"/>
      <c r="W104" s="86"/>
      <c r="X104" s="86"/>
      <c r="Y104" s="86"/>
      <c r="Z104" s="86"/>
      <c r="AA104" s="86"/>
      <c r="AB104" s="86"/>
      <c r="AC104" s="86"/>
      <c r="AD104" s="86"/>
      <c r="AE104" s="86"/>
      <c r="AF104" s="86"/>
      <c r="AG104" s="324"/>
      <c r="AH104" s="324"/>
      <c r="AI104" s="324"/>
      <c r="AJ104" s="324"/>
      <c r="AK104" s="324"/>
      <c r="AL104" s="324"/>
      <c r="AM104" s="324"/>
      <c r="AN104" s="324"/>
    </row>
    <row r="105" spans="1:40" ht="15" customHeight="1" x14ac:dyDescent="0.3">
      <c r="A105" s="86"/>
      <c r="B105" s="86"/>
      <c r="C105" s="86"/>
      <c r="D105" s="86"/>
      <c r="E105" s="86"/>
      <c r="F105" s="86"/>
      <c r="G105" s="86"/>
      <c r="H105" s="86"/>
      <c r="I105" s="86"/>
      <c r="J105" s="86"/>
      <c r="K105" s="86"/>
      <c r="L105" s="86"/>
      <c r="M105" s="86"/>
      <c r="N105" s="86"/>
      <c r="S105" s="324"/>
      <c r="T105" s="324"/>
      <c r="U105" s="324"/>
    </row>
    <row r="106" spans="1:40" ht="15" customHeight="1" x14ac:dyDescent="0.3">
      <c r="A106" s="86"/>
      <c r="B106" s="86"/>
      <c r="C106" s="86"/>
      <c r="D106" s="86"/>
      <c r="E106" s="86"/>
      <c r="F106" s="86"/>
      <c r="G106" s="86"/>
      <c r="H106" s="86"/>
      <c r="I106" s="86"/>
      <c r="J106" s="86"/>
      <c r="K106" s="86"/>
      <c r="L106" s="86"/>
      <c r="M106" s="86"/>
      <c r="N106" s="86"/>
    </row>
    <row r="107" spans="1:40" ht="15" customHeight="1" x14ac:dyDescent="0.3">
      <c r="A107" s="86"/>
      <c r="B107" s="86"/>
      <c r="C107" s="86"/>
      <c r="D107" s="86"/>
      <c r="E107" s="86"/>
      <c r="F107" s="86"/>
      <c r="G107" s="86"/>
      <c r="H107" s="86"/>
      <c r="I107" s="86"/>
      <c r="J107" s="86"/>
      <c r="K107" s="86"/>
      <c r="L107" s="86"/>
      <c r="M107" s="86"/>
      <c r="N107" s="86"/>
    </row>
    <row r="108" spans="1:40" ht="15" customHeight="1" x14ac:dyDescent="0.3">
      <c r="A108" s="86"/>
      <c r="B108" s="86"/>
      <c r="C108" s="86"/>
      <c r="D108" s="86"/>
      <c r="E108" s="86"/>
      <c r="F108" s="86"/>
      <c r="G108" s="86"/>
      <c r="H108" s="86"/>
      <c r="I108" s="86"/>
      <c r="J108" s="86"/>
      <c r="K108" s="86"/>
      <c r="L108" s="86"/>
      <c r="M108" s="86"/>
      <c r="N108" s="86"/>
    </row>
    <row r="109" spans="1:40" ht="15" customHeight="1" x14ac:dyDescent="0.3">
      <c r="A109" s="86"/>
      <c r="B109" s="86"/>
      <c r="C109" s="86"/>
      <c r="D109" s="86"/>
      <c r="E109" s="86"/>
      <c r="F109" s="86"/>
      <c r="G109" s="86"/>
      <c r="H109" s="86"/>
      <c r="I109" s="86"/>
      <c r="J109" s="86"/>
      <c r="K109" s="86"/>
      <c r="L109" s="86"/>
      <c r="M109" s="86"/>
      <c r="N109" s="86"/>
    </row>
    <row r="110" spans="1:40" ht="15" customHeight="1" x14ac:dyDescent="0.3">
      <c r="A110" s="86"/>
      <c r="B110" s="86"/>
      <c r="C110" s="86"/>
      <c r="D110" s="86"/>
      <c r="E110" s="86"/>
      <c r="F110" s="86"/>
      <c r="G110" s="86"/>
      <c r="H110" s="86"/>
      <c r="I110" s="86"/>
      <c r="J110" s="86"/>
      <c r="K110" s="86"/>
      <c r="L110" s="86"/>
      <c r="M110" s="86"/>
      <c r="N110" s="86"/>
    </row>
    <row r="111" spans="1:40" ht="15" customHeight="1" x14ac:dyDescent="0.3">
      <c r="A111" s="86"/>
      <c r="B111" s="86"/>
      <c r="C111" s="86"/>
      <c r="D111" s="86"/>
      <c r="E111" s="86"/>
      <c r="F111" s="86"/>
      <c r="G111" s="86"/>
      <c r="H111" s="86"/>
      <c r="I111" s="86"/>
      <c r="J111" s="86"/>
      <c r="K111" s="86"/>
      <c r="L111" s="86"/>
      <c r="M111" s="86"/>
      <c r="N111" s="86"/>
    </row>
    <row r="112" spans="1:40" ht="15" customHeight="1" x14ac:dyDescent="0.3">
      <c r="A112" s="86"/>
      <c r="B112" s="86"/>
      <c r="C112" s="86"/>
      <c r="D112" s="86"/>
      <c r="E112" s="86"/>
      <c r="F112" s="86"/>
      <c r="G112" s="86"/>
      <c r="H112" s="86"/>
      <c r="I112" s="86"/>
      <c r="J112" s="86"/>
      <c r="K112" s="86"/>
      <c r="L112" s="86"/>
      <c r="M112" s="86"/>
      <c r="N112" s="86"/>
    </row>
    <row r="113" spans="1:14" x14ac:dyDescent="0.3">
      <c r="A113" s="86"/>
      <c r="B113" s="86"/>
      <c r="C113" s="86"/>
      <c r="D113" s="86"/>
      <c r="E113" s="86"/>
      <c r="F113" s="86"/>
      <c r="G113" s="86"/>
      <c r="H113" s="86"/>
      <c r="I113" s="86"/>
      <c r="J113" s="86"/>
      <c r="K113" s="86"/>
      <c r="L113" s="86"/>
      <c r="M113" s="86"/>
      <c r="N113" s="86"/>
    </row>
    <row r="114" spans="1:14" x14ac:dyDescent="0.3">
      <c r="A114" s="86"/>
      <c r="B114" s="86"/>
      <c r="C114" s="86"/>
      <c r="D114" s="86"/>
      <c r="E114" s="86"/>
      <c r="F114" s="86"/>
      <c r="G114" s="86"/>
      <c r="H114" s="86"/>
      <c r="I114" s="86"/>
      <c r="J114" s="86"/>
      <c r="K114" s="86"/>
      <c r="L114" s="86"/>
      <c r="M114" s="86"/>
      <c r="N114" s="86"/>
    </row>
    <row r="115" spans="1:14" x14ac:dyDescent="0.3">
      <c r="A115" s="86"/>
      <c r="B115" s="86"/>
      <c r="C115" s="86"/>
      <c r="D115" s="86"/>
      <c r="E115" s="86"/>
      <c r="F115" s="86"/>
      <c r="G115" s="86"/>
      <c r="H115" s="86"/>
      <c r="I115" s="86"/>
      <c r="J115" s="86"/>
      <c r="K115" s="86"/>
      <c r="L115" s="86"/>
      <c r="M115" s="86"/>
      <c r="N115" s="86"/>
    </row>
    <row r="116" spans="1:14" x14ac:dyDescent="0.3">
      <c r="A116" s="86"/>
      <c r="B116" s="86"/>
      <c r="C116" s="86"/>
      <c r="D116" s="86"/>
      <c r="E116" s="86"/>
      <c r="F116" s="86"/>
      <c r="G116" s="86"/>
      <c r="H116" s="86"/>
      <c r="I116" s="86"/>
      <c r="J116" s="86"/>
      <c r="K116" s="86"/>
      <c r="L116" s="86"/>
      <c r="M116" s="86"/>
      <c r="N116" s="86"/>
    </row>
    <row r="117" spans="1:14" x14ac:dyDescent="0.3">
      <c r="A117" s="86"/>
      <c r="B117" s="86"/>
      <c r="C117" s="86"/>
      <c r="D117" s="86"/>
      <c r="E117" s="86"/>
      <c r="F117" s="86"/>
      <c r="G117" s="86"/>
      <c r="H117" s="86"/>
      <c r="I117" s="86"/>
      <c r="J117" s="86"/>
      <c r="K117" s="86"/>
      <c r="L117" s="86"/>
      <c r="M117" s="86"/>
      <c r="N117" s="86"/>
    </row>
    <row r="118" spans="1:14" x14ac:dyDescent="0.3">
      <c r="A118" s="86"/>
      <c r="B118" s="86"/>
      <c r="C118" s="86"/>
      <c r="D118" s="86"/>
      <c r="E118" s="86"/>
      <c r="F118" s="86"/>
      <c r="G118" s="86"/>
      <c r="H118" s="86"/>
      <c r="I118" s="86"/>
      <c r="J118" s="86"/>
      <c r="K118" s="86"/>
      <c r="L118" s="86"/>
      <c r="M118" s="86"/>
      <c r="N118" s="86"/>
    </row>
    <row r="119" spans="1:14" x14ac:dyDescent="0.3">
      <c r="A119" s="86"/>
      <c r="B119" s="86"/>
      <c r="C119" s="86"/>
      <c r="D119" s="86"/>
      <c r="E119" s="86"/>
      <c r="F119" s="86"/>
      <c r="G119" s="86"/>
      <c r="H119" s="86"/>
      <c r="I119" s="86"/>
      <c r="J119" s="86"/>
      <c r="K119" s="86"/>
      <c r="L119" s="86"/>
      <c r="M119" s="86"/>
      <c r="N119" s="86"/>
    </row>
    <row r="120" spans="1:14" x14ac:dyDescent="0.3">
      <c r="A120" s="86"/>
      <c r="B120" s="86"/>
      <c r="C120" s="86"/>
      <c r="D120" s="86"/>
      <c r="E120" s="86"/>
      <c r="F120" s="86"/>
      <c r="G120" s="86"/>
      <c r="H120" s="86"/>
      <c r="I120" s="86"/>
      <c r="J120" s="86"/>
      <c r="K120" s="86"/>
      <c r="L120" s="86"/>
      <c r="M120" s="86"/>
      <c r="N120" s="86"/>
    </row>
    <row r="121" spans="1:14" x14ac:dyDescent="0.3">
      <c r="A121" s="86"/>
      <c r="B121" s="86"/>
      <c r="C121" s="86"/>
      <c r="D121" s="86"/>
      <c r="E121" s="86"/>
      <c r="F121" s="86"/>
      <c r="G121" s="86"/>
      <c r="H121" s="86"/>
      <c r="I121" s="86"/>
      <c r="J121" s="86"/>
      <c r="K121" s="86"/>
      <c r="L121" s="86"/>
      <c r="M121" s="86"/>
      <c r="N121" s="86"/>
    </row>
    <row r="122" spans="1:14" x14ac:dyDescent="0.3">
      <c r="A122" s="86"/>
      <c r="B122" s="86"/>
      <c r="C122" s="86"/>
      <c r="D122" s="86"/>
      <c r="E122" s="86"/>
      <c r="F122" s="86"/>
      <c r="G122" s="86"/>
      <c r="H122" s="86"/>
      <c r="I122" s="86"/>
      <c r="J122" s="86"/>
      <c r="K122" s="86"/>
      <c r="L122" s="86"/>
      <c r="M122" s="86"/>
      <c r="N122" s="86"/>
    </row>
    <row r="123" spans="1:14" x14ac:dyDescent="0.3">
      <c r="A123" s="86"/>
      <c r="B123" s="86"/>
      <c r="C123" s="86"/>
      <c r="D123" s="86"/>
      <c r="E123" s="86"/>
      <c r="F123" s="86"/>
      <c r="G123" s="86"/>
      <c r="H123" s="86"/>
      <c r="I123" s="86"/>
      <c r="J123" s="86"/>
      <c r="K123" s="86"/>
      <c r="L123" s="86"/>
      <c r="M123" s="86"/>
      <c r="N123" s="86"/>
    </row>
    <row r="124" spans="1:14" x14ac:dyDescent="0.3">
      <c r="A124" s="86"/>
      <c r="B124" s="86"/>
      <c r="C124" s="86"/>
      <c r="D124" s="86"/>
      <c r="E124" s="86"/>
      <c r="F124" s="86"/>
      <c r="G124" s="86"/>
      <c r="H124" s="86"/>
      <c r="I124" s="86"/>
      <c r="J124" s="86"/>
      <c r="K124" s="86"/>
      <c r="L124" s="86"/>
      <c r="M124" s="86"/>
      <c r="N124" s="86"/>
    </row>
    <row r="125" spans="1:14" x14ac:dyDescent="0.3">
      <c r="A125" s="86"/>
      <c r="B125" s="86"/>
      <c r="C125" s="86"/>
      <c r="D125" s="86"/>
      <c r="E125" s="86"/>
      <c r="F125" s="86"/>
      <c r="G125" s="86"/>
      <c r="H125" s="86"/>
      <c r="I125" s="86"/>
      <c r="J125" s="86"/>
      <c r="K125" s="86"/>
      <c r="L125" s="86"/>
      <c r="M125" s="86"/>
      <c r="N125" s="86"/>
    </row>
    <row r="126" spans="1:14" x14ac:dyDescent="0.3">
      <c r="A126" s="86"/>
      <c r="B126" s="86"/>
      <c r="C126" s="86"/>
      <c r="D126" s="86"/>
      <c r="E126" s="86"/>
      <c r="F126" s="86"/>
      <c r="G126" s="86"/>
      <c r="H126" s="86"/>
      <c r="I126" s="86"/>
      <c r="J126" s="86"/>
      <c r="K126" s="86"/>
      <c r="L126" s="86"/>
      <c r="M126" s="86"/>
      <c r="N126" s="86"/>
    </row>
    <row r="127" spans="1:14" x14ac:dyDescent="0.3">
      <c r="A127" s="86"/>
      <c r="B127" s="86"/>
      <c r="C127" s="86"/>
      <c r="D127" s="86"/>
      <c r="E127" s="86"/>
      <c r="F127" s="86"/>
      <c r="G127" s="86"/>
      <c r="H127" s="86"/>
      <c r="I127" s="86"/>
      <c r="J127" s="86"/>
      <c r="K127" s="86"/>
      <c r="L127" s="86"/>
      <c r="M127" s="86"/>
      <c r="N127" s="86"/>
    </row>
    <row r="128" spans="1:14" x14ac:dyDescent="0.3">
      <c r="A128" s="86"/>
      <c r="B128" s="86"/>
      <c r="C128" s="86"/>
      <c r="D128" s="86"/>
      <c r="E128" s="86"/>
      <c r="F128" s="86"/>
      <c r="G128" s="86"/>
      <c r="H128" s="86"/>
      <c r="I128" s="86"/>
      <c r="J128" s="86"/>
      <c r="K128" s="86"/>
      <c r="L128" s="86"/>
      <c r="M128" s="86"/>
      <c r="N128" s="86"/>
    </row>
    <row r="129" spans="1:14" x14ac:dyDescent="0.3">
      <c r="A129" s="86"/>
      <c r="B129" s="86"/>
      <c r="C129" s="86"/>
      <c r="D129" s="86"/>
      <c r="E129" s="86"/>
      <c r="F129" s="86"/>
      <c r="G129" s="86"/>
      <c r="H129" s="86"/>
      <c r="I129" s="86"/>
      <c r="J129" s="86"/>
      <c r="K129" s="86"/>
      <c r="L129" s="86"/>
      <c r="M129" s="86"/>
      <c r="N129" s="86"/>
    </row>
    <row r="130" spans="1:14" x14ac:dyDescent="0.3">
      <c r="A130" s="86"/>
      <c r="B130" s="86"/>
      <c r="C130" s="86"/>
      <c r="D130" s="86"/>
      <c r="E130" s="86"/>
      <c r="F130" s="86"/>
      <c r="G130" s="86"/>
      <c r="H130" s="86"/>
      <c r="I130" s="86"/>
      <c r="J130" s="86"/>
      <c r="K130" s="86"/>
      <c r="L130" s="86"/>
      <c r="M130" s="86"/>
      <c r="N130" s="86"/>
    </row>
    <row r="131" spans="1:14" x14ac:dyDescent="0.3">
      <c r="A131" s="86"/>
      <c r="B131" s="86"/>
      <c r="C131" s="86"/>
      <c r="D131" s="86"/>
      <c r="E131" s="86"/>
      <c r="F131" s="86"/>
      <c r="G131" s="86"/>
      <c r="H131" s="86"/>
      <c r="I131" s="86"/>
      <c r="J131" s="86"/>
      <c r="K131" s="86"/>
      <c r="L131" s="86"/>
      <c r="M131" s="86"/>
      <c r="N131" s="86"/>
    </row>
    <row r="132" spans="1:14" x14ac:dyDescent="0.3">
      <c r="A132" s="86"/>
      <c r="B132" s="86"/>
      <c r="C132" s="86"/>
      <c r="D132" s="86"/>
      <c r="E132" s="86"/>
      <c r="F132" s="86"/>
      <c r="G132" s="86"/>
      <c r="H132" s="86"/>
      <c r="I132" s="86"/>
      <c r="J132" s="86"/>
      <c r="K132" s="86"/>
      <c r="L132" s="86"/>
      <c r="M132" s="86"/>
      <c r="N132" s="86"/>
    </row>
    <row r="133" spans="1:14" x14ac:dyDescent="0.3">
      <c r="A133" s="86"/>
      <c r="B133" s="86"/>
      <c r="C133" s="86"/>
      <c r="D133" s="86"/>
      <c r="E133" s="86"/>
      <c r="F133" s="86"/>
      <c r="G133" s="86"/>
      <c r="H133" s="86"/>
      <c r="I133" s="86"/>
      <c r="J133" s="86"/>
      <c r="K133" s="86"/>
      <c r="L133" s="86"/>
      <c r="M133" s="86"/>
      <c r="N133" s="86"/>
    </row>
    <row r="134" spans="1:14" x14ac:dyDescent="0.3">
      <c r="A134" s="86"/>
      <c r="B134" s="86"/>
      <c r="C134" s="86"/>
      <c r="D134" s="86"/>
      <c r="E134" s="86"/>
      <c r="F134" s="86"/>
      <c r="G134" s="86"/>
      <c r="H134" s="86"/>
      <c r="I134" s="86"/>
      <c r="J134" s="86"/>
      <c r="K134" s="86"/>
      <c r="L134" s="86"/>
      <c r="M134" s="86"/>
      <c r="N134" s="86"/>
    </row>
    <row r="135" spans="1:14" x14ac:dyDescent="0.3">
      <c r="A135" s="86"/>
      <c r="B135" s="86"/>
      <c r="C135" s="86"/>
      <c r="D135" s="86"/>
      <c r="E135" s="86"/>
      <c r="F135" s="86"/>
      <c r="G135" s="86"/>
      <c r="H135" s="86"/>
      <c r="I135" s="86"/>
      <c r="J135" s="86"/>
      <c r="K135" s="86"/>
      <c r="L135" s="86"/>
      <c r="M135" s="86"/>
      <c r="N135" s="86"/>
    </row>
    <row r="136" spans="1:14" x14ac:dyDescent="0.3">
      <c r="A136" s="86"/>
      <c r="B136" s="86"/>
      <c r="C136" s="86"/>
      <c r="D136" s="86"/>
      <c r="E136" s="86"/>
      <c r="F136" s="86"/>
      <c r="G136" s="86"/>
      <c r="H136" s="86"/>
      <c r="I136" s="86"/>
      <c r="J136" s="86"/>
      <c r="K136" s="86"/>
      <c r="L136" s="86"/>
      <c r="M136" s="86"/>
      <c r="N136" s="86"/>
    </row>
    <row r="137" spans="1:14" x14ac:dyDescent="0.3">
      <c r="A137" s="86"/>
      <c r="B137" s="86"/>
      <c r="C137" s="86"/>
      <c r="D137" s="86"/>
      <c r="E137" s="86"/>
      <c r="F137" s="86"/>
      <c r="G137" s="86"/>
      <c r="H137" s="86"/>
      <c r="I137" s="86"/>
      <c r="J137" s="86"/>
      <c r="K137" s="86"/>
      <c r="L137" s="86"/>
      <c r="M137" s="86"/>
      <c r="N137" s="86"/>
    </row>
    <row r="138" spans="1:14" x14ac:dyDescent="0.3">
      <c r="A138" s="86"/>
      <c r="B138" s="86"/>
      <c r="C138" s="86"/>
      <c r="D138" s="86"/>
      <c r="E138" s="86"/>
      <c r="F138" s="86"/>
      <c r="G138" s="86"/>
      <c r="H138" s="86"/>
      <c r="I138" s="86"/>
      <c r="J138" s="86"/>
      <c r="K138" s="86"/>
      <c r="L138" s="86"/>
      <c r="M138" s="86"/>
      <c r="N138" s="86"/>
    </row>
    <row r="139" spans="1:14" x14ac:dyDescent="0.3">
      <c r="A139" s="86"/>
      <c r="B139" s="86"/>
      <c r="C139" s="86"/>
      <c r="D139" s="86"/>
      <c r="E139" s="86"/>
      <c r="F139" s="86"/>
      <c r="G139" s="86"/>
      <c r="H139" s="86"/>
      <c r="I139" s="86"/>
      <c r="J139" s="86"/>
      <c r="K139" s="86"/>
      <c r="L139" s="86"/>
      <c r="M139" s="86"/>
      <c r="N139" s="86"/>
    </row>
    <row r="140" spans="1:14" x14ac:dyDescent="0.3">
      <c r="A140" s="86"/>
      <c r="B140" s="86"/>
      <c r="C140" s="86"/>
      <c r="D140" s="86"/>
      <c r="E140" s="86"/>
      <c r="F140" s="86"/>
      <c r="G140" s="86"/>
      <c r="H140" s="86"/>
      <c r="I140" s="86"/>
      <c r="J140" s="86"/>
      <c r="K140" s="86"/>
      <c r="L140" s="86"/>
      <c r="M140" s="86"/>
      <c r="N140" s="86"/>
    </row>
    <row r="141" spans="1:14" x14ac:dyDescent="0.3">
      <c r="A141" s="86"/>
      <c r="B141" s="86"/>
      <c r="C141" s="86"/>
      <c r="D141" s="86"/>
      <c r="E141" s="86"/>
      <c r="F141" s="86"/>
      <c r="G141" s="86"/>
      <c r="H141" s="86"/>
      <c r="I141" s="86"/>
      <c r="J141" s="86"/>
      <c r="K141" s="86"/>
      <c r="L141" s="86"/>
      <c r="M141" s="86"/>
      <c r="N141" s="86"/>
    </row>
    <row r="142" spans="1:14" x14ac:dyDescent="0.3">
      <c r="A142" s="86"/>
      <c r="B142" s="86"/>
      <c r="C142" s="86"/>
      <c r="D142" s="86"/>
      <c r="E142" s="86"/>
      <c r="F142" s="86"/>
      <c r="G142" s="86"/>
      <c r="H142" s="86"/>
      <c r="I142" s="86"/>
      <c r="J142" s="86"/>
      <c r="K142" s="86"/>
      <c r="L142" s="86"/>
      <c r="M142" s="86"/>
      <c r="N142" s="86"/>
    </row>
    <row r="143" spans="1:14" x14ac:dyDescent="0.3">
      <c r="A143" s="86"/>
      <c r="B143" s="86"/>
      <c r="C143" s="86"/>
      <c r="D143" s="86"/>
      <c r="E143" s="86"/>
      <c r="F143" s="86"/>
      <c r="G143" s="86"/>
      <c r="H143" s="86"/>
      <c r="I143" s="86"/>
      <c r="J143" s="86"/>
      <c r="K143" s="86"/>
      <c r="L143" s="86"/>
      <c r="M143" s="86"/>
      <c r="N143" s="86"/>
    </row>
    <row r="144" spans="1:14" x14ac:dyDescent="0.3">
      <c r="A144" s="86"/>
      <c r="B144" s="86"/>
      <c r="C144" s="86"/>
      <c r="D144" s="86"/>
      <c r="E144" s="86"/>
      <c r="F144" s="86"/>
      <c r="G144" s="86"/>
      <c r="H144" s="86"/>
      <c r="I144" s="86"/>
      <c r="J144" s="86"/>
      <c r="K144" s="86"/>
      <c r="L144" s="86"/>
      <c r="M144" s="86"/>
      <c r="N144" s="86"/>
    </row>
    <row r="145" spans="1:14" x14ac:dyDescent="0.3">
      <c r="A145" s="86"/>
      <c r="B145" s="86"/>
      <c r="C145" s="86"/>
      <c r="D145" s="86"/>
      <c r="E145" s="86"/>
      <c r="F145" s="86"/>
      <c r="G145" s="86"/>
      <c r="H145" s="86"/>
      <c r="I145" s="86"/>
      <c r="J145" s="86"/>
      <c r="K145" s="86"/>
      <c r="L145" s="86"/>
      <c r="M145" s="86"/>
      <c r="N145" s="86"/>
    </row>
    <row r="146" spans="1:14" x14ac:dyDescent="0.3">
      <c r="A146" s="86"/>
      <c r="B146" s="86"/>
      <c r="C146" s="86"/>
      <c r="D146" s="86"/>
      <c r="E146" s="86"/>
      <c r="F146" s="86"/>
      <c r="G146" s="86"/>
      <c r="H146" s="86"/>
      <c r="I146" s="86"/>
      <c r="J146" s="86"/>
      <c r="K146" s="86"/>
      <c r="L146" s="86"/>
      <c r="M146" s="86"/>
      <c r="N146" s="86"/>
    </row>
    <row r="147" spans="1:14" x14ac:dyDescent="0.3">
      <c r="A147" s="86"/>
      <c r="B147" s="86"/>
      <c r="C147" s="86"/>
      <c r="D147" s="86"/>
      <c r="E147" s="86"/>
      <c r="F147" s="86"/>
      <c r="G147" s="86"/>
      <c r="H147" s="86"/>
      <c r="I147" s="86"/>
      <c r="J147" s="86"/>
      <c r="K147" s="86"/>
      <c r="L147" s="86"/>
      <c r="M147" s="86"/>
      <c r="N147" s="86"/>
    </row>
    <row r="148" spans="1:14" x14ac:dyDescent="0.3">
      <c r="A148" s="86"/>
      <c r="B148" s="86"/>
      <c r="C148" s="86"/>
      <c r="D148" s="86"/>
      <c r="E148" s="86"/>
      <c r="F148" s="86"/>
      <c r="G148" s="86"/>
      <c r="H148" s="86"/>
      <c r="I148" s="86"/>
      <c r="J148" s="86"/>
      <c r="K148" s="86"/>
      <c r="L148" s="86"/>
      <c r="M148" s="86"/>
      <c r="N148" s="86"/>
    </row>
    <row r="149" spans="1:14" x14ac:dyDescent="0.3">
      <c r="A149" s="86"/>
      <c r="B149" s="86"/>
      <c r="C149" s="86"/>
      <c r="D149" s="86"/>
      <c r="E149" s="86"/>
      <c r="F149" s="86"/>
      <c r="G149" s="86"/>
      <c r="H149" s="86"/>
      <c r="I149" s="86"/>
      <c r="J149" s="86"/>
      <c r="K149" s="86"/>
      <c r="L149" s="86"/>
      <c r="M149" s="86"/>
      <c r="N149" s="86"/>
    </row>
    <row r="150" spans="1:14" x14ac:dyDescent="0.3">
      <c r="A150" s="86"/>
      <c r="B150" s="86"/>
      <c r="C150" s="86"/>
      <c r="D150" s="86"/>
      <c r="E150" s="86"/>
      <c r="F150" s="86"/>
      <c r="G150" s="86"/>
      <c r="H150" s="86"/>
      <c r="I150" s="86"/>
      <c r="J150" s="86"/>
      <c r="K150" s="86"/>
      <c r="L150" s="86"/>
      <c r="M150" s="86"/>
      <c r="N150" s="86"/>
    </row>
    <row r="151" spans="1:14" x14ac:dyDescent="0.3">
      <c r="A151" s="86"/>
      <c r="B151" s="86"/>
      <c r="C151" s="86"/>
      <c r="D151" s="86"/>
      <c r="E151" s="86"/>
      <c r="F151" s="86"/>
      <c r="G151" s="86"/>
      <c r="H151" s="86"/>
      <c r="I151" s="86"/>
      <c r="J151" s="86"/>
      <c r="K151" s="86"/>
      <c r="L151" s="86"/>
      <c r="M151" s="86"/>
      <c r="N151" s="86"/>
    </row>
    <row r="152" spans="1:14" x14ac:dyDescent="0.3">
      <c r="A152" s="86"/>
      <c r="B152" s="86"/>
      <c r="C152" s="86"/>
      <c r="D152" s="86"/>
      <c r="E152" s="86"/>
      <c r="F152" s="86"/>
      <c r="G152" s="86"/>
      <c r="H152" s="86"/>
      <c r="I152" s="86"/>
      <c r="J152" s="86"/>
      <c r="K152" s="86"/>
      <c r="L152" s="86"/>
      <c r="M152" s="86"/>
      <c r="N152" s="86"/>
    </row>
    <row r="153" spans="1:14" x14ac:dyDescent="0.3">
      <c r="A153" s="86"/>
      <c r="B153" s="86"/>
      <c r="C153" s="86"/>
      <c r="D153" s="86"/>
      <c r="E153" s="86"/>
      <c r="F153" s="86"/>
      <c r="G153" s="86"/>
      <c r="H153" s="86"/>
      <c r="I153" s="86"/>
      <c r="J153" s="86"/>
      <c r="K153" s="86"/>
      <c r="L153" s="86"/>
      <c r="M153" s="86"/>
      <c r="N153" s="86"/>
    </row>
    <row r="154" spans="1:14" x14ac:dyDescent="0.3">
      <c r="A154" s="86"/>
      <c r="B154" s="86"/>
      <c r="C154" s="86"/>
      <c r="D154" s="86"/>
      <c r="E154" s="86"/>
      <c r="F154" s="86"/>
      <c r="G154" s="86"/>
      <c r="H154" s="86"/>
      <c r="I154" s="86"/>
      <c r="J154" s="86"/>
      <c r="K154" s="86"/>
      <c r="L154" s="86"/>
      <c r="M154" s="86"/>
      <c r="N154" s="86"/>
    </row>
    <row r="155" spans="1:14" x14ac:dyDescent="0.3">
      <c r="A155" s="86"/>
      <c r="B155" s="86"/>
      <c r="C155" s="86"/>
      <c r="D155" s="86"/>
      <c r="E155" s="86"/>
      <c r="F155" s="86"/>
      <c r="G155" s="86"/>
      <c r="H155" s="86"/>
      <c r="I155" s="86"/>
      <c r="J155" s="86"/>
      <c r="K155" s="86"/>
      <c r="L155" s="86"/>
      <c r="M155" s="86"/>
      <c r="N155" s="86"/>
    </row>
    <row r="156" spans="1:14" x14ac:dyDescent="0.3">
      <c r="A156" s="86"/>
      <c r="B156" s="86"/>
      <c r="C156" s="86"/>
      <c r="D156" s="86"/>
      <c r="E156" s="86"/>
      <c r="F156" s="86"/>
      <c r="G156" s="86"/>
      <c r="H156" s="86"/>
      <c r="I156" s="86"/>
      <c r="J156" s="86"/>
      <c r="K156" s="86"/>
      <c r="L156" s="86"/>
      <c r="M156" s="86"/>
      <c r="N156" s="86"/>
    </row>
    <row r="157" spans="1:14" x14ac:dyDescent="0.3">
      <c r="A157" s="86"/>
      <c r="B157" s="86"/>
      <c r="C157" s="86"/>
      <c r="D157" s="86"/>
      <c r="E157" s="86"/>
      <c r="F157" s="86"/>
      <c r="G157" s="86"/>
      <c r="H157" s="86"/>
      <c r="I157" s="86"/>
      <c r="J157" s="86"/>
      <c r="K157" s="86"/>
      <c r="L157" s="86"/>
      <c r="M157" s="86"/>
      <c r="N157" s="86"/>
    </row>
    <row r="158" spans="1:14" x14ac:dyDescent="0.3">
      <c r="A158" s="86"/>
      <c r="B158" s="86"/>
      <c r="C158" s="86"/>
      <c r="D158" s="86"/>
      <c r="E158" s="86"/>
      <c r="F158" s="86"/>
      <c r="G158" s="86"/>
      <c r="H158" s="86"/>
      <c r="I158" s="86"/>
      <c r="J158" s="86"/>
      <c r="K158" s="86"/>
      <c r="L158" s="86"/>
      <c r="M158" s="86"/>
      <c r="N158" s="86"/>
    </row>
    <row r="159" spans="1:14" x14ac:dyDescent="0.3">
      <c r="A159" s="86"/>
      <c r="B159" s="86"/>
      <c r="C159" s="86"/>
      <c r="D159" s="86"/>
      <c r="E159" s="86"/>
      <c r="F159" s="86"/>
      <c r="G159" s="86"/>
      <c r="H159" s="86"/>
      <c r="I159" s="86"/>
      <c r="J159" s="86"/>
      <c r="K159" s="86"/>
      <c r="L159" s="86"/>
      <c r="M159" s="86"/>
      <c r="N159" s="86"/>
    </row>
    <row r="160" spans="1:14" x14ac:dyDescent="0.3">
      <c r="A160" s="86"/>
      <c r="B160" s="86"/>
      <c r="C160" s="86"/>
      <c r="D160" s="86"/>
      <c r="E160" s="86"/>
      <c r="F160" s="86"/>
      <c r="G160" s="86"/>
      <c r="H160" s="86"/>
      <c r="I160" s="86"/>
      <c r="J160" s="86"/>
      <c r="K160" s="86"/>
      <c r="L160" s="86"/>
      <c r="M160" s="86"/>
      <c r="N160" s="86"/>
    </row>
    <row r="161" spans="1:14" x14ac:dyDescent="0.3">
      <c r="A161" s="86"/>
      <c r="B161" s="86"/>
      <c r="C161" s="86"/>
      <c r="D161" s="86"/>
      <c r="E161" s="86"/>
      <c r="F161" s="86"/>
      <c r="G161" s="86"/>
      <c r="H161" s="86"/>
      <c r="I161" s="86"/>
      <c r="J161" s="86"/>
      <c r="K161" s="86"/>
      <c r="L161" s="86"/>
      <c r="M161" s="86"/>
      <c r="N161" s="86"/>
    </row>
    <row r="162" spans="1:14" x14ac:dyDescent="0.3">
      <c r="A162" s="86"/>
      <c r="B162" s="86"/>
      <c r="C162" s="86"/>
      <c r="D162" s="86"/>
      <c r="E162" s="86"/>
      <c r="F162" s="86"/>
      <c r="G162" s="86"/>
      <c r="H162" s="86"/>
      <c r="I162" s="86"/>
      <c r="J162" s="86"/>
      <c r="K162" s="86"/>
      <c r="L162" s="86"/>
      <c r="M162" s="86"/>
      <c r="N162" s="86"/>
    </row>
    <row r="163" spans="1:14" x14ac:dyDescent="0.3">
      <c r="A163" s="86"/>
      <c r="B163" s="86"/>
      <c r="C163" s="86"/>
      <c r="D163" s="86"/>
      <c r="E163" s="86"/>
      <c r="F163" s="86"/>
      <c r="G163" s="86"/>
      <c r="H163" s="86"/>
      <c r="I163" s="86"/>
      <c r="J163" s="86"/>
      <c r="K163" s="86"/>
      <c r="L163" s="86"/>
      <c r="M163" s="86"/>
      <c r="N163" s="86"/>
    </row>
    <row r="164" spans="1:14" x14ac:dyDescent="0.3">
      <c r="A164" s="86"/>
      <c r="B164" s="86"/>
      <c r="C164" s="86"/>
      <c r="D164" s="86"/>
      <c r="E164" s="86"/>
      <c r="F164" s="86"/>
      <c r="G164" s="86"/>
      <c r="H164" s="86"/>
      <c r="I164" s="86"/>
      <c r="J164" s="86"/>
      <c r="K164" s="86"/>
      <c r="L164" s="86"/>
      <c r="M164" s="86"/>
      <c r="N164" s="86"/>
    </row>
    <row r="165" spans="1:14" x14ac:dyDescent="0.3">
      <c r="A165" s="86"/>
      <c r="B165" s="86"/>
      <c r="C165" s="86"/>
      <c r="D165" s="86"/>
      <c r="E165" s="86"/>
      <c r="F165" s="86"/>
      <c r="G165" s="86"/>
      <c r="H165" s="86"/>
      <c r="I165" s="86"/>
      <c r="J165" s="86"/>
      <c r="K165" s="86"/>
      <c r="L165" s="86"/>
      <c r="M165" s="86"/>
      <c r="N165" s="86"/>
    </row>
    <row r="166" spans="1:14" x14ac:dyDescent="0.3">
      <c r="A166" s="86"/>
      <c r="B166" s="86"/>
      <c r="C166" s="86"/>
      <c r="D166" s="86"/>
      <c r="E166" s="86"/>
      <c r="F166" s="86"/>
      <c r="G166" s="86"/>
      <c r="H166" s="86"/>
      <c r="I166" s="86"/>
      <c r="J166" s="86"/>
      <c r="K166" s="86"/>
      <c r="L166" s="86"/>
      <c r="M166" s="86"/>
      <c r="N166" s="86"/>
    </row>
    <row r="167" spans="1:14" x14ac:dyDescent="0.3">
      <c r="A167" s="86"/>
      <c r="B167" s="86"/>
      <c r="C167" s="86"/>
      <c r="D167" s="86"/>
      <c r="E167" s="86"/>
      <c r="F167" s="86"/>
      <c r="G167" s="86"/>
      <c r="H167" s="86"/>
      <c r="I167" s="86"/>
      <c r="J167" s="86"/>
      <c r="K167" s="86"/>
      <c r="L167" s="86"/>
      <c r="M167" s="86"/>
      <c r="N167" s="86"/>
    </row>
    <row r="168" spans="1:14" x14ac:dyDescent="0.3">
      <c r="A168" s="86"/>
      <c r="B168" s="86"/>
      <c r="C168" s="86"/>
      <c r="D168" s="86"/>
      <c r="E168" s="86"/>
      <c r="F168" s="86"/>
      <c r="G168" s="86"/>
      <c r="H168" s="86"/>
      <c r="I168" s="86"/>
      <c r="J168" s="86"/>
      <c r="K168" s="86"/>
      <c r="L168" s="86"/>
      <c r="M168" s="86"/>
      <c r="N168" s="86"/>
    </row>
    <row r="169" spans="1:14" x14ac:dyDescent="0.3">
      <c r="A169" s="86"/>
      <c r="B169" s="86"/>
      <c r="C169" s="86"/>
      <c r="D169" s="86"/>
      <c r="E169" s="86"/>
      <c r="F169" s="86"/>
      <c r="G169" s="86"/>
      <c r="H169" s="86"/>
      <c r="I169" s="86"/>
      <c r="J169" s="86"/>
      <c r="K169" s="86"/>
      <c r="L169" s="86"/>
      <c r="M169" s="86"/>
      <c r="N169" s="86"/>
    </row>
    <row r="170" spans="1:14" x14ac:dyDescent="0.3">
      <c r="A170" s="86"/>
      <c r="B170" s="86"/>
      <c r="C170" s="86"/>
      <c r="D170" s="86"/>
      <c r="E170" s="86"/>
      <c r="F170" s="86"/>
      <c r="G170" s="86"/>
      <c r="H170" s="86"/>
      <c r="I170" s="86"/>
      <c r="J170" s="86"/>
      <c r="K170" s="86"/>
      <c r="L170" s="86"/>
      <c r="M170" s="86"/>
      <c r="N170" s="86"/>
    </row>
    <row r="171" spans="1:14" x14ac:dyDescent="0.3">
      <c r="A171" s="86"/>
      <c r="B171" s="86"/>
      <c r="C171" s="86"/>
      <c r="D171" s="86"/>
      <c r="E171" s="86"/>
      <c r="F171" s="86"/>
      <c r="G171" s="86"/>
      <c r="H171" s="86"/>
      <c r="I171" s="86"/>
      <c r="J171" s="86"/>
      <c r="K171" s="86"/>
      <c r="L171" s="86"/>
      <c r="M171" s="86"/>
      <c r="N171" s="86"/>
    </row>
    <row r="172" spans="1:14" x14ac:dyDescent="0.3">
      <c r="A172" s="86"/>
      <c r="B172" s="86"/>
      <c r="C172" s="86"/>
      <c r="D172" s="86"/>
      <c r="E172" s="86"/>
      <c r="F172" s="86"/>
      <c r="G172" s="86"/>
      <c r="H172" s="86"/>
      <c r="I172" s="86"/>
      <c r="J172" s="86"/>
      <c r="K172" s="86"/>
      <c r="L172" s="86"/>
      <c r="M172" s="86"/>
      <c r="N172" s="86"/>
    </row>
    <row r="173" spans="1:14" x14ac:dyDescent="0.3">
      <c r="A173" s="86"/>
      <c r="B173" s="86"/>
      <c r="C173" s="86"/>
      <c r="D173" s="86"/>
      <c r="E173" s="86"/>
      <c r="F173" s="86"/>
      <c r="G173" s="86"/>
      <c r="H173" s="86"/>
      <c r="I173" s="86"/>
      <c r="J173" s="86"/>
      <c r="K173" s="86"/>
      <c r="L173" s="86"/>
      <c r="M173" s="86"/>
      <c r="N173" s="86"/>
    </row>
    <row r="174" spans="1:14" x14ac:dyDescent="0.3">
      <c r="A174" s="86"/>
      <c r="B174" s="86"/>
      <c r="C174" s="86"/>
      <c r="D174" s="86"/>
      <c r="E174" s="86"/>
      <c r="F174" s="86"/>
      <c r="G174" s="86"/>
      <c r="H174" s="86"/>
      <c r="I174" s="86"/>
      <c r="J174" s="86"/>
      <c r="K174" s="86"/>
      <c r="L174" s="86"/>
      <c r="M174" s="86"/>
      <c r="N174" s="86"/>
    </row>
    <row r="175" spans="1:14" x14ac:dyDescent="0.3">
      <c r="A175" s="86"/>
      <c r="B175" s="86"/>
      <c r="C175" s="86"/>
      <c r="D175" s="86"/>
      <c r="E175" s="86"/>
      <c r="F175" s="86"/>
      <c r="G175" s="86"/>
      <c r="H175" s="86"/>
      <c r="I175" s="86"/>
      <c r="J175" s="86"/>
      <c r="K175" s="86"/>
      <c r="L175" s="86"/>
      <c r="M175" s="86"/>
      <c r="N175" s="86"/>
    </row>
    <row r="176" spans="1:14" x14ac:dyDescent="0.3">
      <c r="A176" s="86"/>
      <c r="B176" s="86"/>
      <c r="C176" s="86"/>
      <c r="D176" s="86"/>
      <c r="E176" s="86"/>
      <c r="F176" s="86"/>
      <c r="G176" s="86"/>
      <c r="H176" s="86"/>
      <c r="I176" s="86"/>
      <c r="J176" s="86"/>
      <c r="K176" s="86"/>
      <c r="L176" s="86"/>
      <c r="M176" s="86"/>
      <c r="N176" s="86"/>
    </row>
    <row r="177" spans="1:14" x14ac:dyDescent="0.3">
      <c r="A177" s="86"/>
      <c r="B177" s="86"/>
      <c r="C177" s="86"/>
      <c r="D177" s="86"/>
      <c r="E177" s="86"/>
      <c r="F177" s="86"/>
      <c r="G177" s="86"/>
      <c r="H177" s="86"/>
      <c r="I177" s="86"/>
      <c r="J177" s="86"/>
      <c r="K177" s="86"/>
      <c r="L177" s="86"/>
      <c r="M177" s="86"/>
      <c r="N177" s="86"/>
    </row>
    <row r="178" spans="1:14" x14ac:dyDescent="0.3">
      <c r="A178" s="86"/>
      <c r="B178" s="86"/>
      <c r="C178" s="86"/>
      <c r="D178" s="86"/>
      <c r="E178" s="86"/>
      <c r="F178" s="86"/>
      <c r="G178" s="86"/>
      <c r="H178" s="86"/>
      <c r="I178" s="86"/>
      <c r="J178" s="86"/>
      <c r="K178" s="86"/>
      <c r="L178" s="86"/>
      <c r="M178" s="86"/>
      <c r="N178" s="86"/>
    </row>
    <row r="179" spans="1:14" x14ac:dyDescent="0.3">
      <c r="A179" s="86"/>
      <c r="B179" s="86"/>
      <c r="C179" s="86"/>
      <c r="D179" s="86"/>
      <c r="E179" s="86"/>
      <c r="F179" s="86"/>
      <c r="G179" s="86"/>
      <c r="H179" s="86"/>
      <c r="I179" s="86"/>
      <c r="J179" s="86"/>
      <c r="K179" s="86"/>
      <c r="L179" s="86"/>
      <c r="M179" s="86"/>
      <c r="N179" s="86"/>
    </row>
    <row r="180" spans="1:14" x14ac:dyDescent="0.3">
      <c r="A180" s="86"/>
      <c r="B180" s="86"/>
      <c r="C180" s="86"/>
      <c r="D180" s="86"/>
      <c r="E180" s="86"/>
      <c r="F180" s="86"/>
      <c r="G180" s="86"/>
      <c r="H180" s="86"/>
      <c r="I180" s="86"/>
      <c r="J180" s="86"/>
      <c r="K180" s="86"/>
      <c r="L180" s="86"/>
      <c r="M180" s="86"/>
      <c r="N180" s="86"/>
    </row>
    <row r="181" spans="1:14" x14ac:dyDescent="0.3">
      <c r="A181" s="86"/>
      <c r="B181" s="86"/>
      <c r="C181" s="86"/>
      <c r="D181" s="86"/>
      <c r="E181" s="86"/>
      <c r="F181" s="86"/>
      <c r="G181" s="86"/>
      <c r="H181" s="86"/>
      <c r="I181" s="86"/>
      <c r="J181" s="86"/>
      <c r="K181" s="86"/>
      <c r="L181" s="86"/>
      <c r="M181" s="86"/>
      <c r="N181" s="86"/>
    </row>
    <row r="182" spans="1:14" x14ac:dyDescent="0.3">
      <c r="A182" s="86"/>
      <c r="B182" s="86"/>
      <c r="C182" s="86"/>
      <c r="D182" s="86"/>
      <c r="E182" s="86"/>
      <c r="F182" s="86"/>
      <c r="G182" s="86"/>
      <c r="H182" s="86"/>
      <c r="I182" s="86"/>
      <c r="J182" s="86"/>
      <c r="K182" s="86"/>
      <c r="L182" s="86"/>
      <c r="M182" s="86"/>
      <c r="N182" s="86"/>
    </row>
    <row r="183" spans="1:14" x14ac:dyDescent="0.3">
      <c r="A183" s="86"/>
      <c r="B183" s="86"/>
      <c r="C183" s="86"/>
      <c r="D183" s="86"/>
      <c r="E183" s="86"/>
      <c r="F183" s="86"/>
      <c r="G183" s="86"/>
      <c r="H183" s="86"/>
      <c r="I183" s="86"/>
      <c r="J183" s="86"/>
      <c r="K183" s="86"/>
      <c r="L183" s="86"/>
      <c r="M183" s="86"/>
      <c r="N183" s="86"/>
    </row>
    <row r="184" spans="1:14" x14ac:dyDescent="0.3">
      <c r="A184" s="86"/>
      <c r="B184" s="86"/>
      <c r="C184" s="86"/>
      <c r="D184" s="86"/>
      <c r="E184" s="86"/>
      <c r="F184" s="86"/>
      <c r="G184" s="86"/>
      <c r="H184" s="86"/>
      <c r="I184" s="86"/>
      <c r="J184" s="86"/>
      <c r="K184" s="86"/>
      <c r="L184" s="86"/>
      <c r="M184" s="86"/>
      <c r="N184" s="86"/>
    </row>
    <row r="185" spans="1:14" x14ac:dyDescent="0.3">
      <c r="A185" s="86"/>
      <c r="B185" s="86"/>
      <c r="C185" s="86"/>
      <c r="D185" s="86"/>
      <c r="E185" s="86"/>
      <c r="F185" s="86"/>
      <c r="G185" s="86"/>
      <c r="H185" s="86"/>
      <c r="I185" s="86"/>
      <c r="J185" s="86"/>
      <c r="K185" s="86"/>
      <c r="L185" s="86"/>
      <c r="M185" s="86"/>
      <c r="N185" s="86"/>
    </row>
    <row r="186" spans="1:14" x14ac:dyDescent="0.3">
      <c r="A186" s="86"/>
      <c r="B186" s="86"/>
      <c r="C186" s="86"/>
      <c r="D186" s="86"/>
      <c r="E186" s="86"/>
      <c r="F186" s="86"/>
      <c r="G186" s="86"/>
      <c r="H186" s="86"/>
      <c r="I186" s="86"/>
      <c r="J186" s="86"/>
      <c r="K186" s="86"/>
      <c r="L186" s="86"/>
      <c r="M186" s="86"/>
      <c r="N186" s="86"/>
    </row>
    <row r="187" spans="1:14" x14ac:dyDescent="0.3">
      <c r="A187" s="86"/>
      <c r="B187" s="86"/>
      <c r="C187" s="86"/>
      <c r="D187" s="86"/>
      <c r="E187" s="86"/>
      <c r="F187" s="86"/>
      <c r="G187" s="86"/>
      <c r="H187" s="86"/>
      <c r="I187" s="86"/>
      <c r="J187" s="86"/>
      <c r="K187" s="86"/>
      <c r="L187" s="86"/>
      <c r="M187" s="86"/>
      <c r="N187" s="86"/>
    </row>
    <row r="188" spans="1:14" x14ac:dyDescent="0.3">
      <c r="A188" s="86"/>
      <c r="B188" s="86"/>
      <c r="C188" s="86"/>
      <c r="D188" s="86"/>
      <c r="E188" s="86"/>
      <c r="F188" s="86"/>
      <c r="G188" s="86"/>
      <c r="H188" s="86"/>
      <c r="I188" s="86"/>
      <c r="J188" s="86"/>
      <c r="K188" s="86"/>
      <c r="L188" s="86"/>
      <c r="M188" s="86"/>
      <c r="N188" s="86"/>
    </row>
    <row r="189" spans="1:14" x14ac:dyDescent="0.3">
      <c r="A189" s="86"/>
      <c r="B189" s="86"/>
      <c r="C189" s="86"/>
      <c r="D189" s="86"/>
      <c r="E189" s="86"/>
      <c r="F189" s="86"/>
      <c r="G189" s="86"/>
      <c r="H189" s="86"/>
      <c r="I189" s="86"/>
      <c r="J189" s="86"/>
      <c r="K189" s="86"/>
      <c r="L189" s="86"/>
      <c r="M189" s="86"/>
      <c r="N189" s="86"/>
    </row>
    <row r="190" spans="1:14" x14ac:dyDescent="0.3">
      <c r="A190" s="86"/>
      <c r="B190" s="86"/>
      <c r="C190" s="86"/>
      <c r="D190" s="86"/>
      <c r="E190" s="86"/>
      <c r="F190" s="86"/>
      <c r="G190" s="86"/>
      <c r="H190" s="86"/>
      <c r="I190" s="86"/>
      <c r="J190" s="86"/>
      <c r="K190" s="86"/>
      <c r="L190" s="86"/>
      <c r="M190" s="86"/>
      <c r="N190" s="86"/>
    </row>
    <row r="191" spans="1:14" x14ac:dyDescent="0.3">
      <c r="A191" s="86"/>
      <c r="B191" s="86"/>
      <c r="C191" s="86"/>
      <c r="D191" s="86"/>
      <c r="E191" s="86"/>
      <c r="F191" s="86"/>
      <c r="G191" s="86"/>
      <c r="H191" s="86"/>
      <c r="I191" s="86"/>
      <c r="J191" s="86"/>
      <c r="K191" s="86"/>
      <c r="L191" s="86"/>
      <c r="M191" s="86"/>
      <c r="N191" s="86"/>
    </row>
    <row r="192" spans="1:14" x14ac:dyDescent="0.3">
      <c r="A192" s="86"/>
      <c r="B192" s="86"/>
      <c r="C192" s="86"/>
      <c r="D192" s="86"/>
      <c r="E192" s="86"/>
      <c r="F192" s="86"/>
      <c r="G192" s="86"/>
      <c r="H192" s="86"/>
      <c r="I192" s="86"/>
      <c r="J192" s="86"/>
      <c r="K192" s="86"/>
      <c r="L192" s="86"/>
      <c r="M192" s="86"/>
      <c r="N192" s="86"/>
    </row>
    <row r="193" spans="1:14" x14ac:dyDescent="0.3">
      <c r="A193" s="86"/>
      <c r="B193" s="86"/>
      <c r="C193" s="86"/>
      <c r="D193" s="86"/>
      <c r="E193" s="86"/>
      <c r="F193" s="86"/>
      <c r="G193" s="86"/>
      <c r="H193" s="86"/>
      <c r="I193" s="86"/>
      <c r="J193" s="86"/>
      <c r="K193" s="86"/>
      <c r="L193" s="86"/>
      <c r="M193" s="86"/>
      <c r="N193" s="86"/>
    </row>
    <row r="194" spans="1:14" x14ac:dyDescent="0.3">
      <c r="A194" s="86"/>
      <c r="B194" s="86"/>
      <c r="C194" s="86"/>
      <c r="D194" s="86"/>
      <c r="E194" s="86"/>
      <c r="F194" s="86"/>
      <c r="G194" s="86"/>
      <c r="H194" s="86"/>
      <c r="I194" s="86"/>
      <c r="J194" s="86"/>
      <c r="K194" s="86"/>
      <c r="L194" s="86"/>
      <c r="M194" s="86"/>
      <c r="N194" s="86"/>
    </row>
    <row r="195" spans="1:14" x14ac:dyDescent="0.3">
      <c r="A195" s="86"/>
      <c r="B195" s="86"/>
      <c r="C195" s="86"/>
      <c r="D195" s="86"/>
      <c r="E195" s="86"/>
      <c r="F195" s="86"/>
      <c r="G195" s="86"/>
      <c r="H195" s="86"/>
      <c r="I195" s="86"/>
      <c r="J195" s="86"/>
      <c r="K195" s="86"/>
      <c r="L195" s="86"/>
      <c r="M195" s="86"/>
      <c r="N195" s="86"/>
    </row>
    <row r="196" spans="1:14" x14ac:dyDescent="0.3">
      <c r="A196" s="86"/>
      <c r="B196" s="86"/>
      <c r="C196" s="86"/>
      <c r="D196" s="86"/>
      <c r="E196" s="86"/>
      <c r="F196" s="86"/>
      <c r="G196" s="86"/>
      <c r="H196" s="86"/>
      <c r="I196" s="86"/>
      <c r="J196" s="86"/>
      <c r="K196" s="86"/>
      <c r="L196" s="86"/>
      <c r="M196" s="86"/>
      <c r="N196" s="86"/>
    </row>
    <row r="197" spans="1:14" x14ac:dyDescent="0.3">
      <c r="A197" s="86"/>
      <c r="B197" s="86"/>
      <c r="C197" s="86"/>
      <c r="D197" s="86"/>
      <c r="E197" s="86"/>
      <c r="F197" s="86"/>
      <c r="G197" s="86"/>
      <c r="H197" s="86"/>
      <c r="I197" s="86"/>
      <c r="J197" s="86"/>
      <c r="K197" s="86"/>
      <c r="L197" s="86"/>
      <c r="M197" s="86"/>
      <c r="N197" s="86"/>
    </row>
    <row r="198" spans="1:14" x14ac:dyDescent="0.3">
      <c r="A198" s="86"/>
      <c r="B198" s="86"/>
      <c r="C198" s="86"/>
      <c r="D198" s="86"/>
      <c r="E198" s="86"/>
      <c r="F198" s="86"/>
      <c r="G198" s="86"/>
      <c r="H198" s="86"/>
      <c r="I198" s="86"/>
      <c r="J198" s="86"/>
      <c r="K198" s="86"/>
      <c r="L198" s="86"/>
      <c r="M198" s="86"/>
      <c r="N198" s="86"/>
    </row>
    <row r="199" spans="1:14" x14ac:dyDescent="0.3">
      <c r="A199" s="86"/>
      <c r="B199" s="86"/>
      <c r="C199" s="86"/>
      <c r="D199" s="86"/>
      <c r="E199" s="86"/>
      <c r="F199" s="86"/>
      <c r="G199" s="86"/>
      <c r="H199" s="86"/>
      <c r="I199" s="86"/>
      <c r="J199" s="86"/>
      <c r="K199" s="86"/>
      <c r="L199" s="86"/>
      <c r="M199" s="86"/>
      <c r="N199" s="86"/>
    </row>
    <row r="200" spans="1:14" x14ac:dyDescent="0.3">
      <c r="A200" s="86"/>
      <c r="B200" s="86"/>
      <c r="C200" s="86"/>
      <c r="D200" s="86"/>
      <c r="E200" s="86"/>
      <c r="F200" s="86"/>
      <c r="G200" s="86"/>
      <c r="H200" s="86"/>
      <c r="I200" s="86"/>
      <c r="J200" s="86"/>
      <c r="K200" s="86"/>
      <c r="L200" s="86"/>
      <c r="M200" s="86"/>
      <c r="N200" s="86"/>
    </row>
    <row r="201" spans="1:14" x14ac:dyDescent="0.3">
      <c r="A201" s="86"/>
      <c r="B201" s="86"/>
      <c r="C201" s="86"/>
      <c r="D201" s="86"/>
      <c r="E201" s="86"/>
      <c r="F201" s="86"/>
      <c r="G201" s="86"/>
      <c r="H201" s="86"/>
      <c r="I201" s="86"/>
      <c r="J201" s="86"/>
      <c r="K201" s="86"/>
      <c r="L201" s="86"/>
      <c r="M201" s="86"/>
      <c r="N201" s="86"/>
    </row>
    <row r="202" spans="1:14" x14ac:dyDescent="0.3">
      <c r="A202" s="86"/>
      <c r="B202" s="86"/>
      <c r="C202" s="86"/>
      <c r="D202" s="86"/>
      <c r="E202" s="86"/>
      <c r="F202" s="86"/>
      <c r="G202" s="86"/>
      <c r="H202" s="86"/>
      <c r="I202" s="86"/>
      <c r="J202" s="86"/>
      <c r="K202" s="86"/>
      <c r="L202" s="86"/>
      <c r="M202" s="86"/>
      <c r="N202" s="86"/>
    </row>
    <row r="203" spans="1:14" x14ac:dyDescent="0.3">
      <c r="A203" s="86"/>
      <c r="B203" s="86"/>
      <c r="C203" s="86"/>
      <c r="D203" s="86"/>
      <c r="E203" s="86"/>
      <c r="F203" s="86"/>
      <c r="G203" s="86"/>
      <c r="H203" s="86"/>
      <c r="I203" s="86"/>
      <c r="J203" s="86"/>
      <c r="K203" s="86"/>
      <c r="L203" s="86"/>
      <c r="M203" s="86"/>
      <c r="N203" s="86"/>
    </row>
    <row r="204" spans="1:14" x14ac:dyDescent="0.3">
      <c r="A204" s="86"/>
      <c r="B204" s="86"/>
      <c r="C204" s="86"/>
      <c r="D204" s="86"/>
      <c r="E204" s="86"/>
      <c r="F204" s="86"/>
      <c r="G204" s="86"/>
      <c r="H204" s="86"/>
      <c r="I204" s="86"/>
      <c r="J204" s="86"/>
      <c r="K204" s="86"/>
      <c r="L204" s="86"/>
      <c r="M204" s="86"/>
      <c r="N204" s="86"/>
    </row>
    <row r="205" spans="1:14" x14ac:dyDescent="0.3">
      <c r="A205" s="86"/>
      <c r="B205" s="86"/>
      <c r="C205" s="86"/>
      <c r="D205" s="86"/>
      <c r="E205" s="86"/>
      <c r="F205" s="86"/>
      <c r="G205" s="86"/>
      <c r="H205" s="86"/>
      <c r="I205" s="86"/>
      <c r="J205" s="86"/>
      <c r="K205" s="86"/>
      <c r="L205" s="86"/>
      <c r="M205" s="86"/>
      <c r="N205" s="86"/>
    </row>
    <row r="206" spans="1:14" x14ac:dyDescent="0.3">
      <c r="A206" s="86"/>
      <c r="B206" s="86"/>
      <c r="C206" s="86"/>
      <c r="D206" s="86"/>
      <c r="E206" s="86"/>
      <c r="F206" s="86"/>
      <c r="G206" s="86"/>
      <c r="H206" s="86"/>
      <c r="I206" s="86"/>
      <c r="J206" s="86"/>
      <c r="K206" s="86"/>
      <c r="L206" s="86"/>
      <c r="M206" s="86"/>
      <c r="N206" s="86"/>
    </row>
    <row r="207" spans="1:14" x14ac:dyDescent="0.3">
      <c r="A207" s="86"/>
      <c r="B207" s="86"/>
      <c r="C207" s="86"/>
      <c r="D207" s="86"/>
      <c r="E207" s="86"/>
      <c r="F207" s="86"/>
      <c r="G207" s="86"/>
      <c r="H207" s="86"/>
      <c r="I207" s="86"/>
      <c r="J207" s="86"/>
      <c r="K207" s="86"/>
      <c r="L207" s="86"/>
      <c r="M207" s="86"/>
      <c r="N207" s="86"/>
    </row>
    <row r="208" spans="1:14" x14ac:dyDescent="0.3">
      <c r="A208" s="86"/>
      <c r="B208" s="86"/>
      <c r="C208" s="86"/>
      <c r="D208" s="86"/>
      <c r="E208" s="86"/>
      <c r="F208" s="86"/>
      <c r="G208" s="86"/>
      <c r="H208" s="86"/>
      <c r="I208" s="86"/>
      <c r="J208" s="86"/>
      <c r="K208" s="86"/>
      <c r="L208" s="86"/>
      <c r="M208" s="86"/>
      <c r="N208" s="86"/>
    </row>
    <row r="209" spans="1:14" x14ac:dyDescent="0.3">
      <c r="A209" s="86"/>
      <c r="B209" s="86"/>
      <c r="C209" s="86"/>
      <c r="D209" s="86"/>
      <c r="E209" s="86"/>
      <c r="F209" s="86"/>
      <c r="G209" s="86"/>
      <c r="H209" s="86"/>
      <c r="I209" s="86"/>
      <c r="J209" s="86"/>
      <c r="K209" s="86"/>
      <c r="L209" s="86"/>
      <c r="M209" s="86"/>
      <c r="N209" s="86"/>
    </row>
    <row r="210" spans="1:14" x14ac:dyDescent="0.3">
      <c r="A210" s="86"/>
      <c r="B210" s="86"/>
      <c r="C210" s="86"/>
      <c r="D210" s="86"/>
      <c r="E210" s="86"/>
      <c r="F210" s="86"/>
      <c r="G210" s="86"/>
      <c r="H210" s="86"/>
      <c r="I210" s="86"/>
      <c r="J210" s="86"/>
      <c r="K210" s="86"/>
      <c r="L210" s="86"/>
      <c r="M210" s="86"/>
      <c r="N210" s="86"/>
    </row>
    <row r="211" spans="1:14" x14ac:dyDescent="0.3">
      <c r="A211" s="86"/>
      <c r="B211" s="86"/>
      <c r="C211" s="86"/>
      <c r="D211" s="86"/>
      <c r="E211" s="86"/>
      <c r="F211" s="86"/>
      <c r="G211" s="86"/>
      <c r="H211" s="86"/>
      <c r="I211" s="86"/>
      <c r="J211" s="86"/>
      <c r="K211" s="86"/>
      <c r="L211" s="86"/>
      <c r="M211" s="86"/>
      <c r="N211" s="86"/>
    </row>
    <row r="212" spans="1:14" x14ac:dyDescent="0.3">
      <c r="A212" s="86"/>
      <c r="B212" s="86"/>
      <c r="C212" s="86"/>
      <c r="D212" s="86"/>
      <c r="E212" s="86"/>
      <c r="F212" s="86"/>
      <c r="G212" s="86"/>
      <c r="H212" s="86"/>
      <c r="I212" s="86"/>
      <c r="J212" s="86"/>
      <c r="K212" s="86"/>
      <c r="L212" s="86"/>
      <c r="M212" s="86"/>
      <c r="N212" s="86"/>
    </row>
    <row r="213" spans="1:14" x14ac:dyDescent="0.3">
      <c r="A213" s="86"/>
      <c r="B213" s="86"/>
      <c r="C213" s="86"/>
      <c r="D213" s="86"/>
      <c r="E213" s="86"/>
      <c r="F213" s="86"/>
      <c r="G213" s="86"/>
      <c r="H213" s="86"/>
      <c r="I213" s="86"/>
      <c r="J213" s="86"/>
      <c r="K213" s="86"/>
      <c r="L213" s="86"/>
      <c r="M213" s="86"/>
      <c r="N213" s="86"/>
    </row>
    <row r="214" spans="1:14" x14ac:dyDescent="0.3">
      <c r="A214" s="86"/>
      <c r="B214" s="86"/>
      <c r="C214" s="86"/>
      <c r="D214" s="86"/>
      <c r="E214" s="86"/>
      <c r="F214" s="86"/>
      <c r="G214" s="86"/>
      <c r="H214" s="86"/>
      <c r="I214" s="86"/>
      <c r="J214" s="86"/>
      <c r="K214" s="86"/>
      <c r="L214" s="86"/>
      <c r="M214" s="86"/>
      <c r="N214" s="86"/>
    </row>
    <row r="215" spans="1:14" x14ac:dyDescent="0.3">
      <c r="A215" s="86"/>
      <c r="B215" s="86"/>
      <c r="C215" s="86"/>
      <c r="D215" s="86"/>
      <c r="E215" s="86"/>
      <c r="F215" s="86"/>
      <c r="G215" s="86"/>
      <c r="H215" s="86"/>
      <c r="I215" s="86"/>
      <c r="J215" s="86"/>
      <c r="K215" s="86"/>
      <c r="L215" s="86"/>
      <c r="M215" s="86"/>
      <c r="N215" s="86"/>
    </row>
    <row r="216" spans="1:14" x14ac:dyDescent="0.3">
      <c r="A216" s="86"/>
      <c r="B216" s="86"/>
      <c r="C216" s="86"/>
      <c r="D216" s="86"/>
      <c r="E216" s="86"/>
      <c r="F216" s="86"/>
      <c r="G216" s="86"/>
      <c r="H216" s="86"/>
      <c r="I216" s="86"/>
      <c r="J216" s="86"/>
      <c r="K216" s="86"/>
      <c r="L216" s="86"/>
      <c r="M216" s="86"/>
      <c r="N216" s="86"/>
    </row>
    <row r="217" spans="1:14" x14ac:dyDescent="0.3">
      <c r="A217" s="86"/>
      <c r="B217" s="86"/>
      <c r="C217" s="86"/>
      <c r="D217" s="86"/>
      <c r="E217" s="86"/>
      <c r="F217" s="86"/>
      <c r="G217" s="86"/>
      <c r="H217" s="86"/>
      <c r="I217" s="86"/>
      <c r="J217" s="86"/>
      <c r="K217" s="86"/>
      <c r="L217" s="86"/>
      <c r="M217" s="86"/>
      <c r="N217" s="86"/>
    </row>
    <row r="218" spans="1:14" x14ac:dyDescent="0.3">
      <c r="A218" s="86"/>
      <c r="B218" s="86"/>
      <c r="C218" s="86"/>
      <c r="D218" s="86"/>
      <c r="E218" s="86"/>
      <c r="F218" s="86"/>
      <c r="G218" s="86"/>
      <c r="H218" s="86"/>
      <c r="I218" s="86"/>
      <c r="J218" s="86"/>
      <c r="K218" s="86"/>
      <c r="L218" s="86"/>
      <c r="M218" s="86"/>
      <c r="N218" s="86"/>
    </row>
    <row r="219" spans="1:14" x14ac:dyDescent="0.3">
      <c r="A219" s="86"/>
      <c r="B219" s="86"/>
      <c r="C219" s="86"/>
      <c r="D219" s="86"/>
      <c r="E219" s="86"/>
      <c r="F219" s="86"/>
      <c r="G219" s="86"/>
      <c r="H219" s="86"/>
      <c r="I219" s="86"/>
      <c r="J219" s="86"/>
      <c r="K219" s="86"/>
      <c r="L219" s="86"/>
      <c r="M219" s="86"/>
      <c r="N219" s="86"/>
    </row>
    <row r="220" spans="1:14" x14ac:dyDescent="0.3">
      <c r="A220" s="86"/>
      <c r="B220" s="86"/>
      <c r="C220" s="86"/>
      <c r="D220" s="86"/>
      <c r="E220" s="86"/>
      <c r="F220" s="86"/>
      <c r="G220" s="86"/>
      <c r="H220" s="86"/>
      <c r="I220" s="86"/>
      <c r="J220" s="86"/>
      <c r="K220" s="86"/>
      <c r="L220" s="86"/>
      <c r="M220" s="86"/>
      <c r="N220" s="86"/>
    </row>
    <row r="221" spans="1:14" x14ac:dyDescent="0.3">
      <c r="A221" s="86"/>
      <c r="B221" s="86"/>
      <c r="C221" s="86"/>
      <c r="D221" s="86"/>
      <c r="E221" s="86"/>
      <c r="F221" s="86"/>
      <c r="G221" s="86"/>
      <c r="H221" s="86"/>
      <c r="I221" s="86"/>
      <c r="J221" s="86"/>
      <c r="K221" s="86"/>
      <c r="L221" s="86"/>
      <c r="M221" s="86"/>
      <c r="N221" s="86"/>
    </row>
    <row r="222" spans="1:14" x14ac:dyDescent="0.3">
      <c r="A222" s="86"/>
      <c r="B222" s="86"/>
      <c r="C222" s="86"/>
      <c r="D222" s="86"/>
      <c r="E222" s="86"/>
      <c r="F222" s="86"/>
      <c r="G222" s="86"/>
      <c r="H222" s="86"/>
      <c r="I222" s="86"/>
      <c r="J222" s="86"/>
      <c r="K222" s="86"/>
      <c r="L222" s="86"/>
      <c r="M222" s="86"/>
      <c r="N222" s="86"/>
    </row>
    <row r="223" spans="1:14" x14ac:dyDescent="0.3">
      <c r="A223" s="86"/>
      <c r="B223" s="86"/>
      <c r="C223" s="86"/>
      <c r="D223" s="86"/>
      <c r="E223" s="86"/>
      <c r="F223" s="86"/>
      <c r="G223" s="86"/>
      <c r="H223" s="86"/>
      <c r="I223" s="86"/>
      <c r="J223" s="86"/>
      <c r="K223" s="86"/>
      <c r="L223" s="86"/>
      <c r="M223" s="86"/>
      <c r="N223" s="86"/>
    </row>
    <row r="224" spans="1:14" x14ac:dyDescent="0.3">
      <c r="A224" s="86"/>
      <c r="B224" s="86"/>
      <c r="C224" s="86"/>
      <c r="D224" s="86"/>
      <c r="E224" s="86"/>
      <c r="F224" s="86"/>
      <c r="G224" s="86"/>
      <c r="H224" s="86"/>
      <c r="I224" s="86"/>
      <c r="J224" s="86"/>
      <c r="K224" s="86"/>
      <c r="L224" s="86"/>
      <c r="M224" s="86"/>
      <c r="N224" s="86"/>
    </row>
    <row r="225" spans="1:14" x14ac:dyDescent="0.3">
      <c r="A225" s="86"/>
      <c r="B225" s="86"/>
      <c r="C225" s="86"/>
      <c r="D225" s="86"/>
      <c r="E225" s="86"/>
      <c r="F225" s="86"/>
      <c r="G225" s="86"/>
      <c r="H225" s="86"/>
      <c r="I225" s="86"/>
      <c r="J225" s="86"/>
      <c r="K225" s="86"/>
      <c r="L225" s="86"/>
      <c r="M225" s="86"/>
      <c r="N225" s="86"/>
    </row>
    <row r="226" spans="1:14" x14ac:dyDescent="0.3">
      <c r="A226" s="86"/>
      <c r="B226" s="86"/>
      <c r="C226" s="86"/>
      <c r="D226" s="86"/>
      <c r="E226" s="86"/>
      <c r="F226" s="86"/>
      <c r="G226" s="86"/>
      <c r="H226" s="86"/>
      <c r="I226" s="86"/>
      <c r="J226" s="86"/>
      <c r="K226" s="86"/>
      <c r="L226" s="86"/>
      <c r="M226" s="86"/>
      <c r="N226" s="86"/>
    </row>
    <row r="227" spans="1:14" x14ac:dyDescent="0.3">
      <c r="A227" s="86"/>
      <c r="B227" s="86"/>
      <c r="C227" s="86"/>
      <c r="D227" s="86"/>
      <c r="E227" s="86"/>
      <c r="F227" s="86"/>
      <c r="G227" s="86"/>
      <c r="H227" s="86"/>
      <c r="I227" s="86"/>
      <c r="J227" s="86"/>
      <c r="K227" s="86"/>
      <c r="L227" s="86"/>
      <c r="M227" s="86"/>
      <c r="N227" s="86"/>
    </row>
    <row r="228" spans="1:14" x14ac:dyDescent="0.3">
      <c r="A228" s="86"/>
      <c r="B228" s="86"/>
      <c r="C228" s="86"/>
      <c r="D228" s="86"/>
      <c r="E228" s="86"/>
      <c r="F228" s="86"/>
      <c r="G228" s="86"/>
      <c r="H228" s="86"/>
      <c r="I228" s="86"/>
      <c r="J228" s="86"/>
      <c r="K228" s="86"/>
      <c r="L228" s="86"/>
      <c r="M228" s="86"/>
      <c r="N228" s="86"/>
    </row>
    <row r="229" spans="1:14" x14ac:dyDescent="0.3">
      <c r="A229" s="86"/>
      <c r="B229" s="86"/>
      <c r="C229" s="86"/>
      <c r="D229" s="86"/>
      <c r="E229" s="86"/>
      <c r="F229" s="86"/>
      <c r="G229" s="86"/>
      <c r="H229" s="86"/>
      <c r="I229" s="86"/>
      <c r="J229" s="86"/>
      <c r="K229" s="86"/>
      <c r="L229" s="86"/>
      <c r="M229" s="86"/>
      <c r="N229" s="86"/>
    </row>
    <row r="230" spans="1:14" x14ac:dyDescent="0.3">
      <c r="A230" s="86"/>
      <c r="B230" s="86"/>
      <c r="C230" s="86"/>
      <c r="D230" s="86"/>
      <c r="E230" s="86"/>
      <c r="F230" s="86"/>
      <c r="G230" s="86"/>
      <c r="H230" s="86"/>
      <c r="I230" s="86"/>
      <c r="J230" s="86"/>
      <c r="K230" s="86"/>
      <c r="L230" s="86"/>
      <c r="M230" s="86"/>
      <c r="N230" s="86"/>
    </row>
    <row r="231" spans="1:14" x14ac:dyDescent="0.3">
      <c r="A231" s="86"/>
      <c r="B231" s="86"/>
      <c r="C231" s="86"/>
      <c r="D231" s="86"/>
      <c r="E231" s="86"/>
      <c r="F231" s="86"/>
      <c r="G231" s="86"/>
      <c r="H231" s="86"/>
      <c r="I231" s="86"/>
      <c r="J231" s="86"/>
      <c r="K231" s="86"/>
      <c r="L231" s="86"/>
      <c r="M231" s="86"/>
      <c r="N231" s="86"/>
    </row>
    <row r="232" spans="1:14" x14ac:dyDescent="0.3">
      <c r="A232" s="86"/>
      <c r="B232" s="86"/>
      <c r="C232" s="86"/>
      <c r="D232" s="86"/>
      <c r="E232" s="86"/>
      <c r="F232" s="86"/>
      <c r="G232" s="86"/>
      <c r="H232" s="86"/>
      <c r="I232" s="86"/>
      <c r="J232" s="86"/>
      <c r="K232" s="86"/>
      <c r="L232" s="86"/>
      <c r="M232" s="86"/>
      <c r="N232" s="86"/>
    </row>
    <row r="233" spans="1:14" x14ac:dyDescent="0.3">
      <c r="A233" s="86"/>
      <c r="B233" s="86"/>
      <c r="C233" s="86"/>
      <c r="D233" s="86"/>
      <c r="E233" s="86"/>
      <c r="F233" s="86"/>
      <c r="G233" s="86"/>
      <c r="H233" s="86"/>
      <c r="I233" s="86"/>
      <c r="J233" s="86"/>
      <c r="K233" s="86"/>
      <c r="L233" s="86"/>
      <c r="M233" s="86"/>
      <c r="N233" s="86"/>
    </row>
    <row r="234" spans="1:14" x14ac:dyDescent="0.3">
      <c r="A234" s="86"/>
      <c r="B234" s="86"/>
      <c r="C234" s="86"/>
      <c r="D234" s="86"/>
      <c r="E234" s="86"/>
      <c r="F234" s="86"/>
      <c r="G234" s="86"/>
      <c r="H234" s="86"/>
      <c r="I234" s="86"/>
      <c r="J234" s="86"/>
      <c r="K234" s="86"/>
      <c r="L234" s="86"/>
      <c r="M234" s="86"/>
      <c r="N234" s="86"/>
    </row>
    <row r="235" spans="1:14" x14ac:dyDescent="0.3">
      <c r="A235" s="86"/>
      <c r="B235" s="86"/>
      <c r="C235" s="86"/>
      <c r="D235" s="86"/>
      <c r="E235" s="86"/>
      <c r="F235" s="86"/>
      <c r="G235" s="86"/>
      <c r="H235" s="86"/>
      <c r="I235" s="86"/>
      <c r="J235" s="86"/>
      <c r="K235" s="86"/>
      <c r="L235" s="86"/>
      <c r="M235" s="86"/>
      <c r="N235" s="86"/>
    </row>
    <row r="236" spans="1:14" x14ac:dyDescent="0.3">
      <c r="A236" s="86"/>
      <c r="B236" s="86"/>
      <c r="C236" s="86"/>
      <c r="D236" s="86"/>
      <c r="E236" s="86"/>
      <c r="F236" s="86"/>
      <c r="G236" s="86"/>
      <c r="H236" s="86"/>
      <c r="I236" s="86"/>
      <c r="J236" s="86"/>
      <c r="K236" s="86"/>
      <c r="L236" s="86"/>
      <c r="M236" s="86"/>
      <c r="N236" s="86"/>
    </row>
    <row r="237" spans="1:14" x14ac:dyDescent="0.3">
      <c r="A237" s="86"/>
      <c r="B237" s="86"/>
      <c r="C237" s="86"/>
      <c r="D237" s="86"/>
      <c r="E237" s="86"/>
      <c r="F237" s="86"/>
      <c r="G237" s="86"/>
      <c r="H237" s="86"/>
      <c r="I237" s="86"/>
      <c r="J237" s="86"/>
      <c r="K237" s="86"/>
      <c r="L237" s="86"/>
      <c r="M237" s="86"/>
      <c r="N237" s="86"/>
    </row>
    <row r="238" spans="1:14" x14ac:dyDescent="0.3">
      <c r="A238" s="86"/>
      <c r="B238" s="86"/>
      <c r="C238" s="86"/>
      <c r="D238" s="86"/>
      <c r="E238" s="86"/>
      <c r="F238" s="86"/>
      <c r="G238" s="86"/>
      <c r="H238" s="86"/>
      <c r="I238" s="86"/>
      <c r="J238" s="86"/>
      <c r="K238" s="86"/>
      <c r="L238" s="86"/>
      <c r="M238" s="86"/>
      <c r="N238" s="86"/>
    </row>
    <row r="239" spans="1:14" x14ac:dyDescent="0.3">
      <c r="A239" s="86"/>
      <c r="B239" s="86"/>
      <c r="C239" s="86"/>
      <c r="D239" s="86"/>
      <c r="E239" s="86"/>
      <c r="F239" s="86"/>
      <c r="G239" s="86"/>
      <c r="H239" s="86"/>
      <c r="I239" s="86"/>
      <c r="J239" s="86"/>
      <c r="K239" s="86"/>
      <c r="L239" s="86"/>
      <c r="M239" s="86"/>
      <c r="N239" s="86"/>
    </row>
    <row r="240" spans="1:14" x14ac:dyDescent="0.3">
      <c r="A240" s="86"/>
      <c r="B240" s="86"/>
      <c r="C240" s="86"/>
      <c r="D240" s="86"/>
      <c r="E240" s="86"/>
      <c r="F240" s="86"/>
      <c r="G240" s="86"/>
      <c r="H240" s="86"/>
      <c r="I240" s="86"/>
      <c r="J240" s="86"/>
      <c r="K240" s="86"/>
      <c r="L240" s="86"/>
      <c r="M240" s="86"/>
      <c r="N240" s="86"/>
    </row>
    <row r="241" spans="1:14" x14ac:dyDescent="0.3">
      <c r="A241" s="86"/>
      <c r="B241" s="86"/>
      <c r="C241" s="86"/>
      <c r="D241" s="86"/>
      <c r="E241" s="86"/>
      <c r="F241" s="86"/>
      <c r="G241" s="86"/>
      <c r="H241" s="86"/>
      <c r="I241" s="86"/>
      <c r="J241" s="86"/>
      <c r="K241" s="86"/>
      <c r="L241" s="86"/>
      <c r="M241" s="86"/>
      <c r="N241" s="86"/>
    </row>
    <row r="242" spans="1:14" x14ac:dyDescent="0.3">
      <c r="A242" s="86"/>
      <c r="B242" s="86"/>
      <c r="C242" s="86"/>
      <c r="D242" s="86"/>
      <c r="E242" s="86"/>
      <c r="F242" s="86"/>
      <c r="G242" s="86"/>
      <c r="H242" s="86"/>
      <c r="I242" s="86"/>
      <c r="J242" s="86"/>
      <c r="K242" s="86"/>
      <c r="L242" s="86"/>
      <c r="M242" s="86"/>
      <c r="N242" s="86"/>
    </row>
    <row r="243" spans="1:14" x14ac:dyDescent="0.3">
      <c r="A243" s="86"/>
      <c r="B243" s="86"/>
      <c r="C243" s="86"/>
      <c r="D243" s="86"/>
      <c r="E243" s="86"/>
      <c r="F243" s="86"/>
      <c r="G243" s="86"/>
      <c r="H243" s="86"/>
      <c r="I243" s="86"/>
      <c r="J243" s="86"/>
      <c r="K243" s="86"/>
      <c r="L243" s="86"/>
      <c r="M243" s="86"/>
      <c r="N243" s="86"/>
    </row>
    <row r="244" spans="1:14" x14ac:dyDescent="0.3">
      <c r="A244" s="86"/>
      <c r="B244" s="86"/>
      <c r="C244" s="86"/>
      <c r="D244" s="86"/>
      <c r="E244" s="86"/>
      <c r="F244" s="86"/>
      <c r="G244" s="86"/>
      <c r="H244" s="86"/>
      <c r="I244" s="86"/>
      <c r="J244" s="86"/>
      <c r="K244" s="86"/>
      <c r="L244" s="86"/>
      <c r="M244" s="86"/>
      <c r="N244" s="86"/>
    </row>
    <row r="245" spans="1:14" x14ac:dyDescent="0.3">
      <c r="A245" s="86"/>
      <c r="B245" s="86"/>
      <c r="C245" s="86"/>
      <c r="D245" s="86"/>
      <c r="E245" s="86"/>
      <c r="F245" s="86"/>
      <c r="G245" s="86"/>
      <c r="H245" s="86"/>
      <c r="I245" s="86"/>
      <c r="J245" s="86"/>
      <c r="K245" s="86"/>
      <c r="L245" s="86"/>
      <c r="M245" s="86"/>
      <c r="N245" s="86"/>
    </row>
    <row r="246" spans="1:14" x14ac:dyDescent="0.3">
      <c r="A246" s="86"/>
      <c r="B246" s="86"/>
      <c r="C246" s="86"/>
      <c r="D246" s="86"/>
      <c r="E246" s="86"/>
      <c r="F246" s="86"/>
      <c r="G246" s="86"/>
      <c r="H246" s="86"/>
      <c r="I246" s="86"/>
      <c r="J246" s="86"/>
      <c r="K246" s="86"/>
      <c r="L246" s="86"/>
      <c r="M246" s="86"/>
      <c r="N246" s="86"/>
    </row>
    <row r="247" spans="1:14" x14ac:dyDescent="0.3">
      <c r="A247" s="86"/>
      <c r="B247" s="86"/>
      <c r="C247" s="86"/>
      <c r="D247" s="86"/>
      <c r="E247" s="86"/>
      <c r="F247" s="86"/>
      <c r="G247" s="86"/>
      <c r="H247" s="86"/>
      <c r="I247" s="86"/>
      <c r="J247" s="86"/>
      <c r="K247" s="86"/>
      <c r="L247" s="86"/>
      <c r="M247" s="86"/>
      <c r="N247" s="86"/>
    </row>
    <row r="248" spans="1:14" x14ac:dyDescent="0.3">
      <c r="A248" s="86"/>
      <c r="B248" s="86"/>
      <c r="C248" s="86"/>
      <c r="D248" s="86"/>
      <c r="E248" s="86"/>
      <c r="F248" s="86"/>
      <c r="G248" s="86"/>
      <c r="H248" s="86"/>
      <c r="I248" s="86"/>
      <c r="J248" s="86"/>
      <c r="K248" s="86"/>
      <c r="L248" s="86"/>
      <c r="M248" s="86"/>
      <c r="N248" s="86"/>
    </row>
    <row r="249" spans="1:14" x14ac:dyDescent="0.3">
      <c r="A249" s="86"/>
      <c r="B249" s="86"/>
      <c r="C249" s="86"/>
      <c r="D249" s="86"/>
      <c r="E249" s="86"/>
      <c r="F249" s="86"/>
      <c r="G249" s="86"/>
      <c r="H249" s="86"/>
      <c r="I249" s="86"/>
      <c r="J249" s="86"/>
      <c r="K249" s="86"/>
      <c r="L249" s="86"/>
      <c r="M249" s="86"/>
      <c r="N249" s="86"/>
    </row>
    <row r="250" spans="1:14" x14ac:dyDescent="0.3">
      <c r="A250" s="86"/>
      <c r="B250" s="86"/>
      <c r="C250" s="86"/>
      <c r="D250" s="86"/>
      <c r="E250" s="86"/>
      <c r="F250" s="86"/>
      <c r="G250" s="86"/>
      <c r="H250" s="86"/>
      <c r="I250" s="86"/>
      <c r="J250" s="86"/>
      <c r="K250" s="86"/>
      <c r="L250" s="86"/>
      <c r="M250" s="86"/>
      <c r="N250" s="86"/>
    </row>
    <row r="251" spans="1:14" x14ac:dyDescent="0.3">
      <c r="A251" s="86"/>
      <c r="B251" s="86"/>
      <c r="C251" s="86"/>
      <c r="D251" s="86"/>
      <c r="E251" s="86"/>
      <c r="F251" s="86"/>
      <c r="G251" s="86"/>
      <c r="H251" s="86"/>
      <c r="I251" s="86"/>
      <c r="J251" s="86"/>
      <c r="K251" s="86"/>
      <c r="L251" s="86"/>
      <c r="M251" s="86"/>
      <c r="N251" s="86"/>
    </row>
    <row r="252" spans="1:14" x14ac:dyDescent="0.3">
      <c r="A252" s="86"/>
      <c r="B252" s="86"/>
      <c r="C252" s="86"/>
      <c r="D252" s="86"/>
      <c r="E252" s="86"/>
      <c r="F252" s="86"/>
      <c r="G252" s="86"/>
      <c r="H252" s="86"/>
      <c r="I252" s="86"/>
      <c r="J252" s="86"/>
      <c r="K252" s="86"/>
      <c r="L252" s="86"/>
      <c r="M252" s="86"/>
      <c r="N252" s="86"/>
    </row>
    <row r="253" spans="1:14" x14ac:dyDescent="0.3">
      <c r="A253" s="86"/>
      <c r="B253" s="86"/>
      <c r="C253" s="86"/>
      <c r="D253" s="86"/>
      <c r="E253" s="86"/>
      <c r="F253" s="86"/>
      <c r="G253" s="86"/>
      <c r="H253" s="86"/>
      <c r="I253" s="86"/>
      <c r="J253" s="86"/>
      <c r="K253" s="86"/>
      <c r="L253" s="86"/>
      <c r="M253" s="86"/>
      <c r="N253" s="86"/>
    </row>
    <row r="254" spans="1:14" x14ac:dyDescent="0.3">
      <c r="A254" s="86"/>
      <c r="B254" s="86"/>
      <c r="C254" s="86"/>
      <c r="D254" s="86"/>
      <c r="E254" s="86"/>
      <c r="F254" s="86"/>
      <c r="G254" s="86"/>
      <c r="H254" s="86"/>
      <c r="I254" s="86"/>
      <c r="J254" s="86"/>
      <c r="K254" s="86"/>
      <c r="L254" s="86"/>
      <c r="M254" s="86"/>
      <c r="N254" s="86"/>
    </row>
    <row r="255" spans="1:14" x14ac:dyDescent="0.3">
      <c r="A255" s="86"/>
      <c r="B255" s="86"/>
      <c r="C255" s="86"/>
      <c r="D255" s="86"/>
      <c r="E255" s="86"/>
      <c r="F255" s="86"/>
      <c r="G255" s="86"/>
      <c r="H255" s="86"/>
      <c r="I255" s="86"/>
      <c r="J255" s="86"/>
      <c r="K255" s="86"/>
      <c r="L255" s="86"/>
      <c r="M255" s="86"/>
      <c r="N255" s="86"/>
    </row>
    <row r="256" spans="1:14" x14ac:dyDescent="0.3">
      <c r="A256" s="86"/>
      <c r="B256" s="86"/>
      <c r="C256" s="86"/>
      <c r="D256" s="86"/>
      <c r="E256" s="86"/>
      <c r="F256" s="86"/>
      <c r="G256" s="86"/>
      <c r="H256" s="86"/>
      <c r="I256" s="86"/>
      <c r="J256" s="86"/>
      <c r="K256" s="86"/>
      <c r="L256" s="86"/>
      <c r="M256" s="86"/>
      <c r="N256" s="86"/>
    </row>
    <row r="257" spans="1:14" x14ac:dyDescent="0.3">
      <c r="A257" s="86"/>
      <c r="B257" s="86"/>
      <c r="C257" s="86"/>
      <c r="D257" s="86"/>
      <c r="E257" s="86"/>
      <c r="F257" s="86"/>
      <c r="G257" s="86"/>
      <c r="H257" s="86"/>
      <c r="I257" s="86"/>
      <c r="J257" s="86"/>
      <c r="K257" s="86"/>
      <c r="L257" s="86"/>
      <c r="M257" s="86"/>
      <c r="N257" s="86"/>
    </row>
    <row r="258" spans="1:14" x14ac:dyDescent="0.3">
      <c r="A258" s="86"/>
      <c r="B258" s="86"/>
      <c r="C258" s="86"/>
      <c r="D258" s="86"/>
      <c r="E258" s="86"/>
      <c r="F258" s="86"/>
      <c r="G258" s="86"/>
      <c r="H258" s="86"/>
      <c r="I258" s="86"/>
      <c r="J258" s="86"/>
      <c r="K258" s="86"/>
      <c r="L258" s="86"/>
      <c r="M258" s="86"/>
      <c r="N258" s="86"/>
    </row>
    <row r="259" spans="1:14" x14ac:dyDescent="0.3">
      <c r="A259" s="86"/>
      <c r="B259" s="86"/>
      <c r="C259" s="86"/>
      <c r="D259" s="86"/>
      <c r="E259" s="86"/>
      <c r="F259" s="86"/>
      <c r="G259" s="86"/>
      <c r="H259" s="86"/>
      <c r="I259" s="86"/>
      <c r="J259" s="86"/>
      <c r="K259" s="86"/>
      <c r="L259" s="86"/>
      <c r="M259" s="86"/>
      <c r="N259" s="86"/>
    </row>
    <row r="260" spans="1:14" x14ac:dyDescent="0.3">
      <c r="A260" s="86"/>
      <c r="B260" s="86"/>
      <c r="C260" s="86"/>
      <c r="D260" s="86"/>
      <c r="E260" s="86"/>
      <c r="F260" s="86"/>
      <c r="G260" s="86"/>
      <c r="H260" s="86"/>
      <c r="I260" s="86"/>
      <c r="J260" s="86"/>
      <c r="K260" s="86"/>
      <c r="L260" s="86"/>
      <c r="M260" s="86"/>
      <c r="N260" s="86"/>
    </row>
    <row r="261" spans="1:14" x14ac:dyDescent="0.3">
      <c r="A261" s="86"/>
      <c r="B261" s="86"/>
      <c r="C261" s="86"/>
      <c r="D261" s="86"/>
      <c r="E261" s="86"/>
      <c r="F261" s="86"/>
      <c r="G261" s="86"/>
      <c r="H261" s="86"/>
      <c r="I261" s="86"/>
      <c r="J261" s="86"/>
      <c r="K261" s="86"/>
      <c r="L261" s="86"/>
      <c r="M261" s="86"/>
      <c r="N261" s="86"/>
    </row>
    <row r="262" spans="1:14" x14ac:dyDescent="0.3">
      <c r="A262" s="86"/>
      <c r="B262" s="86"/>
      <c r="C262" s="86"/>
      <c r="D262" s="86"/>
      <c r="E262" s="86"/>
      <c r="F262" s="86"/>
      <c r="G262" s="86"/>
      <c r="H262" s="86"/>
      <c r="I262" s="86"/>
      <c r="J262" s="86"/>
      <c r="K262" s="86"/>
      <c r="L262" s="86"/>
      <c r="M262" s="86"/>
      <c r="N262" s="86"/>
    </row>
    <row r="263" spans="1:14" x14ac:dyDescent="0.3">
      <c r="A263" s="86"/>
      <c r="B263" s="86"/>
      <c r="C263" s="86"/>
      <c r="D263" s="86"/>
      <c r="E263" s="86"/>
      <c r="F263" s="86"/>
      <c r="G263" s="86"/>
      <c r="H263" s="86"/>
      <c r="I263" s="86"/>
      <c r="J263" s="86"/>
      <c r="K263" s="86"/>
      <c r="L263" s="86"/>
      <c r="M263" s="86"/>
      <c r="N263" s="86"/>
    </row>
    <row r="264" spans="1:14" x14ac:dyDescent="0.3">
      <c r="A264" s="86"/>
      <c r="B264" s="86"/>
      <c r="C264" s="86"/>
      <c r="D264" s="86"/>
      <c r="E264" s="86"/>
      <c r="F264" s="86"/>
      <c r="G264" s="86"/>
      <c r="H264" s="86"/>
      <c r="I264" s="86"/>
      <c r="J264" s="86"/>
      <c r="K264" s="86"/>
      <c r="L264" s="86"/>
      <c r="M264" s="86"/>
      <c r="N264" s="86"/>
    </row>
    <row r="265" spans="1:14" x14ac:dyDescent="0.3">
      <c r="A265" s="86"/>
      <c r="B265" s="86"/>
      <c r="C265" s="86"/>
      <c r="D265" s="86"/>
      <c r="E265" s="86"/>
      <c r="F265" s="86"/>
      <c r="G265" s="86"/>
      <c r="H265" s="86"/>
      <c r="I265" s="86"/>
      <c r="J265" s="86"/>
      <c r="K265" s="86"/>
      <c r="L265" s="86"/>
      <c r="M265" s="86"/>
      <c r="N265" s="86"/>
    </row>
    <row r="266" spans="1:14" x14ac:dyDescent="0.3">
      <c r="A266" s="86"/>
      <c r="B266" s="86"/>
      <c r="C266" s="86"/>
      <c r="D266" s="86"/>
      <c r="E266" s="86"/>
      <c r="F266" s="86"/>
      <c r="G266" s="86"/>
      <c r="H266" s="86"/>
      <c r="I266" s="86"/>
      <c r="J266" s="86"/>
      <c r="K266" s="86"/>
      <c r="L266" s="86"/>
      <c r="M266" s="86"/>
      <c r="N266" s="86"/>
    </row>
    <row r="267" spans="1:14" x14ac:dyDescent="0.3">
      <c r="A267" s="86"/>
      <c r="B267" s="86"/>
      <c r="C267" s="86"/>
      <c r="D267" s="86"/>
      <c r="E267" s="86"/>
      <c r="F267" s="86"/>
      <c r="G267" s="86"/>
      <c r="H267" s="86"/>
      <c r="I267" s="86"/>
      <c r="J267" s="86"/>
      <c r="K267" s="86"/>
      <c r="L267" s="86"/>
      <c r="M267" s="86"/>
      <c r="N267" s="86"/>
    </row>
    <row r="268" spans="1:14" x14ac:dyDescent="0.3">
      <c r="A268" s="86"/>
      <c r="B268" s="86"/>
      <c r="C268" s="86"/>
      <c r="D268" s="86"/>
      <c r="E268" s="86"/>
      <c r="F268" s="86"/>
      <c r="G268" s="86"/>
      <c r="H268" s="86"/>
      <c r="I268" s="86"/>
      <c r="J268" s="86"/>
      <c r="K268" s="86"/>
      <c r="L268" s="86"/>
      <c r="M268" s="86"/>
      <c r="N268" s="86"/>
    </row>
    <row r="269" spans="1:14" x14ac:dyDescent="0.3">
      <c r="A269" s="86"/>
      <c r="B269" s="86"/>
      <c r="C269" s="86"/>
      <c r="D269" s="86"/>
      <c r="E269" s="86"/>
      <c r="F269" s="86"/>
      <c r="G269" s="86"/>
      <c r="H269" s="86"/>
      <c r="I269" s="86"/>
      <c r="J269" s="86"/>
      <c r="K269" s="86"/>
      <c r="L269" s="86"/>
      <c r="M269" s="86"/>
      <c r="N269" s="86"/>
    </row>
    <row r="270" spans="1:14" x14ac:dyDescent="0.3">
      <c r="A270" s="86"/>
      <c r="B270" s="86"/>
      <c r="C270" s="86"/>
      <c r="D270" s="86"/>
      <c r="E270" s="86"/>
      <c r="F270" s="86"/>
      <c r="G270" s="86"/>
      <c r="H270" s="86"/>
      <c r="I270" s="86"/>
      <c r="J270" s="86"/>
      <c r="K270" s="86"/>
      <c r="L270" s="86"/>
      <c r="M270" s="86"/>
      <c r="N270" s="86"/>
    </row>
    <row r="271" spans="1:14" x14ac:dyDescent="0.3">
      <c r="A271" s="86"/>
      <c r="B271" s="86"/>
      <c r="C271" s="86"/>
      <c r="D271" s="86"/>
      <c r="E271" s="86"/>
      <c r="F271" s="86"/>
      <c r="G271" s="86"/>
      <c r="H271" s="86"/>
      <c r="I271" s="86"/>
      <c r="J271" s="86"/>
      <c r="K271" s="86"/>
      <c r="L271" s="86"/>
      <c r="M271" s="86"/>
      <c r="N271" s="86"/>
    </row>
    <row r="272" spans="1:14" x14ac:dyDescent="0.3">
      <c r="A272" s="86"/>
      <c r="B272" s="86"/>
      <c r="C272" s="86"/>
      <c r="D272" s="86"/>
      <c r="E272" s="86"/>
      <c r="F272" s="86"/>
      <c r="G272" s="86"/>
      <c r="H272" s="86"/>
      <c r="I272" s="86"/>
      <c r="J272" s="86"/>
      <c r="K272" s="86"/>
      <c r="L272" s="86"/>
      <c r="M272" s="86"/>
      <c r="N272" s="86"/>
    </row>
    <row r="273" spans="1:14" x14ac:dyDescent="0.3">
      <c r="A273" s="86"/>
      <c r="B273" s="86"/>
      <c r="C273" s="86"/>
      <c r="D273" s="86"/>
      <c r="E273" s="86"/>
      <c r="F273" s="86"/>
      <c r="G273" s="86"/>
      <c r="H273" s="86"/>
      <c r="I273" s="86"/>
      <c r="J273" s="86"/>
      <c r="K273" s="86"/>
      <c r="L273" s="86"/>
      <c r="M273" s="86"/>
      <c r="N273" s="86"/>
    </row>
    <row r="274" spans="1:14" x14ac:dyDescent="0.3">
      <c r="A274" s="86"/>
      <c r="B274" s="86"/>
      <c r="C274" s="86"/>
      <c r="D274" s="86"/>
      <c r="E274" s="86"/>
      <c r="F274" s="86"/>
      <c r="G274" s="86"/>
      <c r="H274" s="86"/>
      <c r="I274" s="86"/>
      <c r="J274" s="86"/>
      <c r="K274" s="86"/>
      <c r="L274" s="86"/>
      <c r="M274" s="86"/>
      <c r="N274" s="86"/>
    </row>
    <row r="275" spans="1:14" x14ac:dyDescent="0.3">
      <c r="A275" s="86"/>
      <c r="B275" s="86"/>
      <c r="C275" s="86"/>
      <c r="D275" s="86"/>
      <c r="E275" s="86"/>
      <c r="F275" s="86"/>
      <c r="G275" s="86"/>
      <c r="H275" s="86"/>
      <c r="I275" s="86"/>
      <c r="J275" s="86"/>
      <c r="K275" s="86"/>
      <c r="L275" s="86"/>
      <c r="M275" s="86"/>
      <c r="N275" s="86"/>
    </row>
    <row r="276" spans="1:14" x14ac:dyDescent="0.3">
      <c r="A276" s="86"/>
      <c r="B276" s="86"/>
      <c r="C276" s="86"/>
      <c r="D276" s="86"/>
      <c r="E276" s="86"/>
      <c r="F276" s="86"/>
      <c r="G276" s="86"/>
      <c r="H276" s="86"/>
      <c r="I276" s="86"/>
      <c r="J276" s="86"/>
      <c r="K276" s="86"/>
      <c r="L276" s="86"/>
      <c r="M276" s="86"/>
      <c r="N276" s="86"/>
    </row>
    <row r="277" spans="1:14" x14ac:dyDescent="0.3">
      <c r="A277" s="86"/>
      <c r="B277" s="86"/>
      <c r="C277" s="86"/>
      <c r="D277" s="86"/>
      <c r="E277" s="86"/>
      <c r="F277" s="86"/>
      <c r="G277" s="86"/>
      <c r="H277" s="86"/>
      <c r="I277" s="86"/>
      <c r="J277" s="86"/>
      <c r="K277" s="86"/>
      <c r="L277" s="86"/>
      <c r="M277" s="86"/>
      <c r="N277" s="86"/>
    </row>
    <row r="278" spans="1:14" x14ac:dyDescent="0.3">
      <c r="A278" s="86"/>
      <c r="B278" s="86"/>
      <c r="C278" s="86"/>
      <c r="D278" s="86"/>
      <c r="E278" s="86"/>
      <c r="F278" s="86"/>
      <c r="G278" s="86"/>
      <c r="H278" s="86"/>
      <c r="I278" s="86"/>
      <c r="J278" s="86"/>
      <c r="K278" s="86"/>
      <c r="L278" s="86"/>
      <c r="M278" s="86"/>
      <c r="N278" s="86"/>
    </row>
    <row r="279" spans="1:14" x14ac:dyDescent="0.3">
      <c r="A279" s="86"/>
      <c r="B279" s="86"/>
      <c r="C279" s="86"/>
      <c r="D279" s="86"/>
      <c r="E279" s="86"/>
      <c r="F279" s="86"/>
      <c r="G279" s="86"/>
      <c r="H279" s="86"/>
      <c r="I279" s="86"/>
      <c r="J279" s="86"/>
      <c r="K279" s="86"/>
      <c r="L279" s="86"/>
      <c r="M279" s="86"/>
      <c r="N279" s="86"/>
    </row>
    <row r="280" spans="1:14" x14ac:dyDescent="0.3">
      <c r="A280" s="86"/>
      <c r="B280" s="86"/>
      <c r="C280" s="86"/>
      <c r="D280" s="86"/>
      <c r="E280" s="86"/>
      <c r="F280" s="86"/>
      <c r="G280" s="86"/>
      <c r="H280" s="86"/>
      <c r="I280" s="86"/>
      <c r="J280" s="86"/>
      <c r="K280" s="86"/>
      <c r="L280" s="86"/>
      <c r="M280" s="86"/>
      <c r="N280" s="86"/>
    </row>
    <row r="281" spans="1:14" x14ac:dyDescent="0.3">
      <c r="A281" s="86"/>
      <c r="B281" s="86"/>
      <c r="C281" s="86"/>
      <c r="D281" s="86"/>
      <c r="E281" s="86"/>
      <c r="F281" s="86"/>
      <c r="G281" s="86"/>
      <c r="H281" s="86"/>
      <c r="I281" s="86"/>
      <c r="J281" s="86"/>
      <c r="K281" s="86"/>
      <c r="L281" s="86"/>
      <c r="M281" s="86"/>
      <c r="N281" s="86"/>
    </row>
    <row r="282" spans="1:14" x14ac:dyDescent="0.3">
      <c r="A282" s="86"/>
      <c r="B282" s="86"/>
      <c r="C282" s="86"/>
      <c r="D282" s="86"/>
      <c r="E282" s="86"/>
      <c r="F282" s="86"/>
      <c r="G282" s="86"/>
      <c r="H282" s="86"/>
      <c r="I282" s="86"/>
      <c r="J282" s="86"/>
      <c r="K282" s="86"/>
      <c r="L282" s="86"/>
      <c r="M282" s="86"/>
      <c r="N282" s="86"/>
    </row>
    <row r="283" spans="1:14" x14ac:dyDescent="0.3">
      <c r="A283" s="86"/>
      <c r="B283" s="86"/>
      <c r="C283" s="86"/>
      <c r="D283" s="86"/>
      <c r="E283" s="86"/>
      <c r="F283" s="86"/>
      <c r="G283" s="86"/>
      <c r="H283" s="86"/>
      <c r="I283" s="86"/>
      <c r="J283" s="86"/>
      <c r="K283" s="86"/>
      <c r="L283" s="86"/>
      <c r="M283" s="86"/>
      <c r="N283" s="86"/>
    </row>
    <row r="284" spans="1:14" x14ac:dyDescent="0.3">
      <c r="A284" s="86"/>
      <c r="B284" s="86"/>
      <c r="C284" s="86"/>
      <c r="D284" s="86"/>
      <c r="E284" s="86"/>
      <c r="F284" s="86"/>
      <c r="G284" s="86"/>
      <c r="H284" s="86"/>
      <c r="I284" s="86"/>
      <c r="J284" s="86"/>
      <c r="K284" s="86"/>
      <c r="L284" s="86"/>
      <c r="M284" s="86"/>
      <c r="N284" s="86"/>
    </row>
    <row r="285" spans="1:14" x14ac:dyDescent="0.3">
      <c r="A285" s="86"/>
      <c r="B285" s="86"/>
      <c r="C285" s="86"/>
      <c r="D285" s="86"/>
      <c r="E285" s="86"/>
      <c r="F285" s="86"/>
      <c r="G285" s="86"/>
      <c r="H285" s="86"/>
      <c r="I285" s="86"/>
      <c r="J285" s="86"/>
      <c r="K285" s="86"/>
      <c r="L285" s="86"/>
      <c r="M285" s="86"/>
      <c r="N285" s="86"/>
    </row>
    <row r="286" spans="1:14" x14ac:dyDescent="0.3">
      <c r="A286" s="86"/>
      <c r="B286" s="86"/>
      <c r="C286" s="86"/>
      <c r="D286" s="86"/>
      <c r="E286" s="86"/>
      <c r="F286" s="86"/>
      <c r="G286" s="86"/>
      <c r="H286" s="86"/>
      <c r="I286" s="86"/>
      <c r="J286" s="86"/>
      <c r="K286" s="86"/>
      <c r="L286" s="86"/>
      <c r="M286" s="86"/>
      <c r="N286" s="86"/>
    </row>
    <row r="287" spans="1:14" x14ac:dyDescent="0.3">
      <c r="A287" s="86"/>
      <c r="B287" s="86"/>
      <c r="C287" s="86"/>
      <c r="D287" s="86"/>
      <c r="E287" s="86"/>
      <c r="F287" s="86"/>
      <c r="G287" s="86"/>
      <c r="H287" s="86"/>
      <c r="I287" s="86"/>
      <c r="J287" s="86"/>
      <c r="K287" s="86"/>
      <c r="L287" s="86"/>
      <c r="M287" s="86"/>
      <c r="N287" s="86"/>
    </row>
    <row r="288" spans="1:14" x14ac:dyDescent="0.3">
      <c r="A288" s="86"/>
      <c r="B288" s="86"/>
      <c r="C288" s="86"/>
      <c r="D288" s="86"/>
      <c r="E288" s="86"/>
      <c r="F288" s="86"/>
      <c r="G288" s="86"/>
      <c r="H288" s="86"/>
      <c r="I288" s="86"/>
      <c r="J288" s="86"/>
      <c r="K288" s="86"/>
      <c r="L288" s="86"/>
      <c r="M288" s="86"/>
      <c r="N288" s="86"/>
    </row>
    <row r="289" spans="1:14" x14ac:dyDescent="0.3">
      <c r="A289" s="86"/>
      <c r="B289" s="86"/>
      <c r="C289" s="86"/>
      <c r="D289" s="86"/>
      <c r="E289" s="86"/>
      <c r="F289" s="86"/>
      <c r="G289" s="86"/>
      <c r="H289" s="86"/>
      <c r="I289" s="86"/>
      <c r="J289" s="86"/>
      <c r="K289" s="86"/>
      <c r="L289" s="86"/>
      <c r="M289" s="86"/>
      <c r="N289" s="86"/>
    </row>
    <row r="290" spans="1:14" x14ac:dyDescent="0.3">
      <c r="A290" s="86"/>
      <c r="B290" s="86"/>
      <c r="C290" s="86"/>
      <c r="D290" s="86"/>
      <c r="E290" s="86"/>
      <c r="F290" s="86"/>
      <c r="G290" s="86"/>
      <c r="H290" s="86"/>
      <c r="I290" s="86"/>
      <c r="J290" s="86"/>
      <c r="K290" s="86"/>
      <c r="L290" s="86"/>
      <c r="M290" s="86"/>
      <c r="N290" s="86"/>
    </row>
    <row r="291" spans="1:14" x14ac:dyDescent="0.3">
      <c r="A291" s="86"/>
      <c r="B291" s="86"/>
      <c r="C291" s="86"/>
      <c r="D291" s="86"/>
      <c r="E291" s="86"/>
      <c r="F291" s="86"/>
      <c r="G291" s="86"/>
      <c r="H291" s="86"/>
      <c r="I291" s="86"/>
      <c r="J291" s="86"/>
      <c r="K291" s="86"/>
      <c r="L291" s="86"/>
      <c r="M291" s="86"/>
      <c r="N291" s="86"/>
    </row>
    <row r="292" spans="1:14" x14ac:dyDescent="0.3">
      <c r="A292" s="86"/>
      <c r="B292" s="86"/>
      <c r="C292" s="86"/>
      <c r="D292" s="86"/>
      <c r="E292" s="86"/>
      <c r="F292" s="86"/>
      <c r="G292" s="86"/>
      <c r="H292" s="86"/>
      <c r="I292" s="86"/>
      <c r="J292" s="86"/>
      <c r="K292" s="86"/>
      <c r="L292" s="86"/>
      <c r="M292" s="86"/>
      <c r="N292" s="86"/>
    </row>
    <row r="293" spans="1:14" x14ac:dyDescent="0.3">
      <c r="A293" s="86"/>
      <c r="B293" s="86"/>
      <c r="C293" s="86"/>
      <c r="D293" s="86"/>
      <c r="E293" s="86"/>
      <c r="F293" s="86"/>
      <c r="G293" s="86"/>
      <c r="H293" s="86"/>
      <c r="I293" s="86"/>
      <c r="J293" s="86"/>
      <c r="K293" s="86"/>
      <c r="L293" s="86"/>
      <c r="M293" s="86"/>
      <c r="N293" s="86"/>
    </row>
    <row r="294" spans="1:14" x14ac:dyDescent="0.3">
      <c r="A294" s="86"/>
      <c r="B294" s="86"/>
      <c r="C294" s="86"/>
      <c r="D294" s="86"/>
      <c r="E294" s="86"/>
      <c r="F294" s="86"/>
      <c r="G294" s="86"/>
      <c r="H294" s="86"/>
      <c r="I294" s="86"/>
      <c r="J294" s="86"/>
      <c r="K294" s="86"/>
      <c r="L294" s="86"/>
      <c r="M294" s="86"/>
      <c r="N294" s="86"/>
    </row>
    <row r="295" spans="1:14" x14ac:dyDescent="0.3">
      <c r="A295" s="86"/>
      <c r="B295" s="86"/>
      <c r="C295" s="86"/>
      <c r="D295" s="86"/>
      <c r="E295" s="86"/>
      <c r="F295" s="86"/>
      <c r="G295" s="86"/>
      <c r="H295" s="86"/>
      <c r="I295" s="86"/>
      <c r="J295" s="86"/>
      <c r="K295" s="86"/>
      <c r="L295" s="86"/>
      <c r="M295" s="86"/>
      <c r="N295" s="86"/>
    </row>
    <row r="296" spans="1:14" x14ac:dyDescent="0.3">
      <c r="A296" s="86"/>
      <c r="B296" s="86"/>
      <c r="C296" s="86"/>
      <c r="D296" s="86"/>
      <c r="E296" s="86"/>
      <c r="F296" s="86"/>
      <c r="G296" s="86"/>
      <c r="H296" s="86"/>
      <c r="I296" s="86"/>
      <c r="J296" s="86"/>
      <c r="K296" s="86"/>
      <c r="L296" s="86"/>
      <c r="M296" s="86"/>
      <c r="N296" s="86"/>
    </row>
    <row r="297" spans="1:14" x14ac:dyDescent="0.3">
      <c r="A297" s="86"/>
      <c r="B297" s="86"/>
      <c r="C297" s="86"/>
      <c r="D297" s="86"/>
      <c r="E297" s="86"/>
      <c r="F297" s="86"/>
      <c r="G297" s="86"/>
      <c r="H297" s="86"/>
      <c r="I297" s="86"/>
      <c r="J297" s="86"/>
      <c r="K297" s="86"/>
      <c r="L297" s="86"/>
      <c r="M297" s="86"/>
      <c r="N297" s="86"/>
    </row>
    <row r="298" spans="1:14" x14ac:dyDescent="0.3">
      <c r="A298" s="86"/>
      <c r="B298" s="86"/>
      <c r="C298" s="86"/>
      <c r="D298" s="86"/>
      <c r="E298" s="86"/>
      <c r="F298" s="86"/>
      <c r="G298" s="86"/>
      <c r="H298" s="86"/>
      <c r="I298" s="86"/>
      <c r="J298" s="86"/>
      <c r="K298" s="86"/>
      <c r="L298" s="86"/>
      <c r="M298" s="86"/>
      <c r="N298" s="86"/>
    </row>
    <row r="299" spans="1:14" x14ac:dyDescent="0.3">
      <c r="A299" s="86"/>
      <c r="B299" s="86"/>
      <c r="C299" s="86"/>
      <c r="D299" s="86"/>
      <c r="E299" s="86"/>
      <c r="F299" s="86"/>
      <c r="G299" s="86"/>
      <c r="H299" s="86"/>
      <c r="I299" s="86"/>
      <c r="J299" s="86"/>
      <c r="K299" s="86"/>
      <c r="L299" s="86"/>
      <c r="M299" s="86"/>
      <c r="N299" s="86"/>
    </row>
    <row r="300" spans="1:14" x14ac:dyDescent="0.3">
      <c r="A300" s="86"/>
      <c r="B300" s="86"/>
      <c r="C300" s="86"/>
      <c r="D300" s="86"/>
      <c r="E300" s="86"/>
      <c r="F300" s="86"/>
      <c r="G300" s="86"/>
      <c r="H300" s="86"/>
      <c r="I300" s="86"/>
      <c r="J300" s="86"/>
      <c r="K300" s="86"/>
      <c r="L300" s="86"/>
      <c r="M300" s="86"/>
      <c r="N300" s="86"/>
    </row>
    <row r="301" spans="1:14" x14ac:dyDescent="0.3">
      <c r="A301" s="86"/>
      <c r="B301" s="86"/>
      <c r="C301" s="86"/>
      <c r="D301" s="86"/>
      <c r="E301" s="86"/>
      <c r="F301" s="86"/>
      <c r="G301" s="86"/>
      <c r="H301" s="86"/>
      <c r="I301" s="86"/>
      <c r="J301" s="86"/>
      <c r="K301" s="86"/>
      <c r="L301" s="86"/>
      <c r="M301" s="86"/>
      <c r="N301" s="86"/>
    </row>
    <row r="302" spans="1:14" x14ac:dyDescent="0.3">
      <c r="A302" s="86"/>
      <c r="B302" s="86"/>
      <c r="C302" s="86"/>
      <c r="D302" s="86"/>
      <c r="E302" s="86"/>
      <c r="F302" s="86"/>
      <c r="G302" s="86"/>
      <c r="H302" s="86"/>
      <c r="I302" s="86"/>
      <c r="J302" s="86"/>
      <c r="K302" s="86"/>
      <c r="L302" s="86"/>
      <c r="M302" s="86"/>
      <c r="N302" s="86"/>
    </row>
    <row r="303" spans="1:14" x14ac:dyDescent="0.3">
      <c r="A303" s="86"/>
      <c r="B303" s="86"/>
      <c r="C303" s="86"/>
      <c r="D303" s="86"/>
      <c r="E303" s="86"/>
      <c r="F303" s="86"/>
      <c r="G303" s="86"/>
      <c r="H303" s="86"/>
      <c r="I303" s="86"/>
      <c r="J303" s="86"/>
      <c r="K303" s="86"/>
      <c r="L303" s="86"/>
      <c r="M303" s="86"/>
      <c r="N303" s="86"/>
    </row>
    <row r="304" spans="1:14" x14ac:dyDescent="0.3">
      <c r="A304" s="86"/>
      <c r="B304" s="86"/>
      <c r="C304" s="86"/>
      <c r="D304" s="86"/>
      <c r="E304" s="86"/>
      <c r="F304" s="86"/>
      <c r="G304" s="86"/>
      <c r="H304" s="86"/>
      <c r="I304" s="86"/>
      <c r="J304" s="86"/>
      <c r="K304" s="86"/>
      <c r="L304" s="86"/>
      <c r="M304" s="86"/>
      <c r="N304" s="86"/>
    </row>
    <row r="305" spans="1:14" x14ac:dyDescent="0.3">
      <c r="A305" s="86"/>
      <c r="B305" s="86"/>
      <c r="C305" s="86"/>
      <c r="D305" s="86"/>
      <c r="E305" s="86"/>
      <c r="F305" s="86"/>
      <c r="G305" s="86"/>
      <c r="H305" s="86"/>
      <c r="I305" s="86"/>
      <c r="J305" s="86"/>
      <c r="K305" s="86"/>
      <c r="L305" s="86"/>
      <c r="M305" s="86"/>
      <c r="N305" s="86"/>
    </row>
    <row r="306" spans="1:14" x14ac:dyDescent="0.3">
      <c r="A306" s="86"/>
      <c r="B306" s="86"/>
      <c r="C306" s="86"/>
      <c r="D306" s="86"/>
      <c r="E306" s="86"/>
      <c r="F306" s="86"/>
      <c r="G306" s="86"/>
      <c r="H306" s="86"/>
      <c r="I306" s="86"/>
      <c r="J306" s="86"/>
      <c r="K306" s="86"/>
      <c r="L306" s="86"/>
      <c r="M306" s="86"/>
      <c r="N306" s="86"/>
    </row>
    <row r="307" spans="1:14" x14ac:dyDescent="0.3">
      <c r="A307" s="86"/>
      <c r="B307" s="86"/>
      <c r="C307" s="86"/>
      <c r="D307" s="86"/>
      <c r="E307" s="86"/>
      <c r="F307" s="86"/>
      <c r="G307" s="86"/>
      <c r="H307" s="86"/>
      <c r="I307" s="86"/>
      <c r="J307" s="86"/>
      <c r="K307" s="86"/>
      <c r="L307" s="86"/>
      <c r="M307" s="86"/>
      <c r="N307" s="86"/>
    </row>
    <row r="308" spans="1:14" x14ac:dyDescent="0.3">
      <c r="A308" s="86"/>
      <c r="B308" s="86"/>
      <c r="C308" s="86"/>
      <c r="D308" s="86"/>
      <c r="E308" s="86"/>
      <c r="F308" s="86"/>
      <c r="G308" s="86"/>
      <c r="H308" s="86"/>
      <c r="I308" s="86"/>
      <c r="J308" s="86"/>
      <c r="K308" s="86"/>
      <c r="L308" s="86"/>
      <c r="M308" s="86"/>
      <c r="N308" s="86"/>
    </row>
    <row r="309" spans="1:14" x14ac:dyDescent="0.3">
      <c r="A309" s="86"/>
      <c r="B309" s="86"/>
      <c r="C309" s="86"/>
      <c r="D309" s="86"/>
      <c r="E309" s="86"/>
      <c r="F309" s="86"/>
      <c r="G309" s="86"/>
      <c r="H309" s="86"/>
      <c r="I309" s="86"/>
      <c r="J309" s="86"/>
      <c r="K309" s="86"/>
      <c r="L309" s="86"/>
      <c r="M309" s="86"/>
      <c r="N309" s="86"/>
    </row>
    <row r="310" spans="1:14" x14ac:dyDescent="0.3">
      <c r="A310" s="86"/>
      <c r="B310" s="86"/>
      <c r="C310" s="86"/>
      <c r="D310" s="86"/>
      <c r="E310" s="86"/>
      <c r="F310" s="86"/>
      <c r="G310" s="86"/>
      <c r="H310" s="86"/>
      <c r="I310" s="86"/>
      <c r="J310" s="86"/>
      <c r="K310" s="86"/>
      <c r="L310" s="86"/>
      <c r="M310" s="86"/>
      <c r="N310" s="86"/>
    </row>
    <row r="311" spans="1:14" x14ac:dyDescent="0.3">
      <c r="A311" s="86"/>
      <c r="B311" s="86"/>
      <c r="C311" s="86"/>
      <c r="D311" s="86"/>
      <c r="E311" s="86"/>
      <c r="F311" s="86"/>
      <c r="G311" s="86"/>
      <c r="H311" s="86"/>
      <c r="I311" s="86"/>
      <c r="J311" s="86"/>
      <c r="K311" s="86"/>
      <c r="L311" s="86"/>
      <c r="M311" s="86"/>
      <c r="N311" s="86"/>
    </row>
    <row r="312" spans="1:14" x14ac:dyDescent="0.3">
      <c r="A312" s="86"/>
      <c r="B312" s="86"/>
      <c r="C312" s="86"/>
      <c r="D312" s="86"/>
      <c r="E312" s="86"/>
      <c r="F312" s="86"/>
      <c r="G312" s="86"/>
      <c r="H312" s="86"/>
      <c r="I312" s="86"/>
      <c r="J312" s="86"/>
      <c r="K312" s="86"/>
      <c r="L312" s="86"/>
      <c r="M312" s="86"/>
      <c r="N312" s="86"/>
    </row>
    <row r="313" spans="1:14" x14ac:dyDescent="0.3">
      <c r="A313" s="86"/>
      <c r="B313" s="86"/>
      <c r="C313" s="86"/>
      <c r="D313" s="86"/>
      <c r="E313" s="86"/>
      <c r="F313" s="86"/>
      <c r="G313" s="86"/>
      <c r="H313" s="86"/>
      <c r="I313" s="86"/>
      <c r="J313" s="86"/>
      <c r="K313" s="86"/>
      <c r="L313" s="86"/>
      <c r="M313" s="86"/>
      <c r="N313" s="86"/>
    </row>
    <row r="314" spans="1:14" x14ac:dyDescent="0.3">
      <c r="A314" s="86"/>
      <c r="B314" s="86"/>
      <c r="C314" s="86"/>
      <c r="D314" s="86"/>
      <c r="E314" s="86"/>
      <c r="F314" s="86"/>
      <c r="G314" s="86"/>
      <c r="H314" s="86"/>
      <c r="I314" s="86"/>
      <c r="J314" s="86"/>
      <c r="K314" s="86"/>
      <c r="L314" s="86"/>
      <c r="M314" s="86"/>
      <c r="N314" s="86"/>
    </row>
    <row r="315" spans="1:14" x14ac:dyDescent="0.3">
      <c r="A315" s="86"/>
      <c r="B315" s="86"/>
      <c r="C315" s="86"/>
      <c r="D315" s="86"/>
      <c r="E315" s="86"/>
      <c r="F315" s="86"/>
      <c r="G315" s="86"/>
      <c r="H315" s="86"/>
      <c r="I315" s="86"/>
      <c r="J315" s="86"/>
      <c r="K315" s="86"/>
      <c r="L315" s="86"/>
      <c r="M315" s="86"/>
      <c r="N315" s="86"/>
    </row>
    <row r="316" spans="1:14" x14ac:dyDescent="0.3">
      <c r="A316" s="86"/>
      <c r="B316" s="86"/>
      <c r="C316" s="86"/>
      <c r="D316" s="86"/>
      <c r="E316" s="86"/>
      <c r="F316" s="86"/>
      <c r="G316" s="86"/>
      <c r="H316" s="86"/>
      <c r="I316" s="86"/>
      <c r="J316" s="86"/>
      <c r="K316" s="86"/>
      <c r="L316" s="86"/>
      <c r="M316" s="86"/>
      <c r="N316" s="86"/>
    </row>
    <row r="317" spans="1:14" x14ac:dyDescent="0.3">
      <c r="A317" s="86"/>
      <c r="B317" s="86"/>
      <c r="C317" s="86"/>
      <c r="D317" s="86"/>
      <c r="E317" s="86"/>
      <c r="F317" s="86"/>
      <c r="G317" s="86"/>
      <c r="H317" s="86"/>
      <c r="I317" s="86"/>
      <c r="J317" s="86"/>
      <c r="K317" s="86"/>
      <c r="L317" s="86"/>
      <c r="M317" s="86"/>
      <c r="N317" s="86"/>
    </row>
    <row r="318" spans="1:14" x14ac:dyDescent="0.3">
      <c r="A318" s="86"/>
      <c r="B318" s="86"/>
      <c r="C318" s="86"/>
      <c r="D318" s="86"/>
      <c r="E318" s="86"/>
      <c r="F318" s="86"/>
      <c r="G318" s="86"/>
      <c r="H318" s="86"/>
      <c r="I318" s="86"/>
      <c r="J318" s="86"/>
      <c r="K318" s="86"/>
      <c r="L318" s="86"/>
      <c r="M318" s="86"/>
      <c r="N318" s="86"/>
    </row>
    <row r="319" spans="1:14" x14ac:dyDescent="0.3">
      <c r="A319" s="86"/>
      <c r="B319" s="86"/>
      <c r="C319" s="86"/>
      <c r="D319" s="86"/>
      <c r="E319" s="86"/>
      <c r="F319" s="86"/>
      <c r="G319" s="86"/>
      <c r="H319" s="86"/>
      <c r="I319" s="86"/>
      <c r="J319" s="86"/>
      <c r="K319" s="86"/>
      <c r="L319" s="86"/>
      <c r="M319" s="86"/>
      <c r="N319" s="86"/>
    </row>
    <row r="320" spans="1:14" x14ac:dyDescent="0.3">
      <c r="A320" s="86"/>
      <c r="B320" s="86"/>
      <c r="C320" s="86"/>
      <c r="D320" s="86"/>
      <c r="E320" s="86"/>
      <c r="F320" s="86"/>
      <c r="G320" s="86"/>
      <c r="H320" s="86"/>
      <c r="I320" s="86"/>
      <c r="J320" s="86"/>
      <c r="K320" s="86"/>
      <c r="L320" s="86"/>
      <c r="M320" s="86"/>
      <c r="N320" s="86"/>
    </row>
    <row r="321" spans="1:14" x14ac:dyDescent="0.3">
      <c r="A321" s="86"/>
      <c r="B321" s="86"/>
      <c r="C321" s="86"/>
      <c r="D321" s="86"/>
      <c r="E321" s="86"/>
      <c r="F321" s="86"/>
      <c r="G321" s="86"/>
      <c r="H321" s="86"/>
      <c r="I321" s="86"/>
      <c r="J321" s="86"/>
      <c r="K321" s="86"/>
      <c r="L321" s="86"/>
      <c r="M321" s="86"/>
      <c r="N321" s="86"/>
    </row>
    <row r="322" spans="1:14" x14ac:dyDescent="0.3">
      <c r="A322" s="86"/>
      <c r="B322" s="86"/>
      <c r="C322" s="86"/>
      <c r="D322" s="86"/>
      <c r="E322" s="86"/>
      <c r="F322" s="86"/>
      <c r="G322" s="86"/>
      <c r="H322" s="86"/>
      <c r="I322" s="86"/>
      <c r="J322" s="86"/>
      <c r="K322" s="86"/>
      <c r="L322" s="86"/>
      <c r="M322" s="86"/>
      <c r="N322" s="86"/>
    </row>
    <row r="323" spans="1:14" x14ac:dyDescent="0.3">
      <c r="A323" s="86"/>
      <c r="B323" s="86"/>
      <c r="C323" s="86"/>
      <c r="D323" s="86"/>
      <c r="E323" s="86"/>
      <c r="F323" s="86"/>
      <c r="G323" s="86"/>
      <c r="H323" s="86"/>
      <c r="I323" s="86"/>
      <c r="J323" s="86"/>
      <c r="K323" s="86"/>
      <c r="L323" s="86"/>
      <c r="M323" s="86"/>
      <c r="N323" s="86"/>
    </row>
    <row r="324" spans="1:14" x14ac:dyDescent="0.3">
      <c r="A324" s="86"/>
      <c r="B324" s="86"/>
      <c r="C324" s="86"/>
      <c r="D324" s="86"/>
      <c r="E324" s="86"/>
      <c r="F324" s="86"/>
      <c r="G324" s="86"/>
      <c r="H324" s="86"/>
      <c r="I324" s="86"/>
      <c r="J324" s="86"/>
      <c r="K324" s="86"/>
      <c r="L324" s="86"/>
      <c r="M324" s="86"/>
      <c r="N324" s="86"/>
    </row>
    <row r="325" spans="1:14" x14ac:dyDescent="0.3">
      <c r="A325" s="86"/>
      <c r="B325" s="86"/>
      <c r="C325" s="86"/>
      <c r="D325" s="86"/>
      <c r="E325" s="86"/>
      <c r="F325" s="86"/>
      <c r="G325" s="86"/>
      <c r="H325" s="86"/>
      <c r="I325" s="86"/>
      <c r="J325" s="86"/>
      <c r="K325" s="86"/>
      <c r="L325" s="86"/>
      <c r="M325" s="86"/>
      <c r="N325" s="86"/>
    </row>
    <row r="326" spans="1:14" x14ac:dyDescent="0.3">
      <c r="A326" s="86"/>
      <c r="B326" s="86"/>
      <c r="C326" s="86"/>
      <c r="D326" s="86"/>
      <c r="E326" s="86"/>
      <c r="F326" s="86"/>
      <c r="G326" s="86"/>
      <c r="H326" s="86"/>
      <c r="I326" s="86"/>
      <c r="J326" s="86"/>
      <c r="K326" s="86"/>
      <c r="L326" s="86"/>
      <c r="M326" s="86"/>
      <c r="N326" s="86"/>
    </row>
    <row r="327" spans="1:14" x14ac:dyDescent="0.3">
      <c r="A327" s="86"/>
      <c r="B327" s="86"/>
      <c r="C327" s="86"/>
      <c r="D327" s="86"/>
      <c r="E327" s="86"/>
      <c r="F327" s="86"/>
      <c r="G327" s="86"/>
      <c r="H327" s="86"/>
      <c r="I327" s="86"/>
      <c r="J327" s="86"/>
      <c r="K327" s="86"/>
      <c r="L327" s="86"/>
      <c r="M327" s="86"/>
      <c r="N327" s="86"/>
    </row>
    <row r="328" spans="1:14" x14ac:dyDescent="0.3">
      <c r="A328" s="86"/>
      <c r="B328" s="86"/>
      <c r="C328" s="86"/>
      <c r="D328" s="86"/>
      <c r="E328" s="86"/>
      <c r="F328" s="86"/>
      <c r="G328" s="86"/>
      <c r="H328" s="86"/>
      <c r="I328" s="86"/>
      <c r="J328" s="86"/>
      <c r="K328" s="86"/>
      <c r="L328" s="86"/>
      <c r="M328" s="86"/>
      <c r="N328" s="86"/>
    </row>
    <row r="329" spans="1:14" x14ac:dyDescent="0.3">
      <c r="A329" s="86"/>
      <c r="B329" s="86"/>
      <c r="C329" s="86"/>
      <c r="D329" s="86"/>
      <c r="E329" s="86"/>
      <c r="F329" s="86"/>
      <c r="G329" s="86"/>
      <c r="H329" s="86"/>
      <c r="I329" s="86"/>
      <c r="J329" s="86"/>
      <c r="K329" s="86"/>
      <c r="L329" s="86"/>
      <c r="M329" s="86"/>
      <c r="N329" s="86"/>
    </row>
    <row r="330" spans="1:14" x14ac:dyDescent="0.3">
      <c r="A330" s="86"/>
      <c r="B330" s="86"/>
      <c r="C330" s="86"/>
      <c r="D330" s="86"/>
      <c r="E330" s="86"/>
      <c r="F330" s="86"/>
      <c r="G330" s="86"/>
      <c r="H330" s="86"/>
      <c r="I330" s="86"/>
      <c r="J330" s="86"/>
      <c r="K330" s="86"/>
      <c r="L330" s="86"/>
      <c r="M330" s="86"/>
      <c r="N330" s="86"/>
    </row>
    <row r="331" spans="1:14" x14ac:dyDescent="0.3">
      <c r="A331" s="86"/>
      <c r="B331" s="86"/>
      <c r="C331" s="86"/>
      <c r="D331" s="86"/>
      <c r="E331" s="86"/>
      <c r="F331" s="86"/>
      <c r="G331" s="86"/>
      <c r="H331" s="86"/>
      <c r="I331" s="86"/>
      <c r="J331" s="86"/>
      <c r="K331" s="86"/>
      <c r="L331" s="86"/>
      <c r="M331" s="86"/>
      <c r="N331" s="86"/>
    </row>
    <row r="332" spans="1:14" x14ac:dyDescent="0.3">
      <c r="A332" s="86"/>
      <c r="B332" s="86"/>
      <c r="C332" s="86"/>
      <c r="D332" s="86"/>
      <c r="E332" s="86"/>
      <c r="F332" s="86"/>
      <c r="G332" s="86"/>
      <c r="H332" s="86"/>
      <c r="I332" s="86"/>
      <c r="J332" s="86"/>
      <c r="K332" s="86"/>
      <c r="L332" s="86"/>
      <c r="M332" s="86"/>
      <c r="N332" s="86"/>
    </row>
    <row r="333" spans="1:14" x14ac:dyDescent="0.3">
      <c r="A333" s="86"/>
      <c r="B333" s="86"/>
      <c r="C333" s="86"/>
      <c r="D333" s="86"/>
      <c r="E333" s="86"/>
      <c r="F333" s="86"/>
      <c r="G333" s="86"/>
      <c r="H333" s="86"/>
      <c r="I333" s="86"/>
      <c r="J333" s="86"/>
      <c r="K333" s="86"/>
      <c r="L333" s="86"/>
      <c r="M333" s="86"/>
      <c r="N333" s="86"/>
    </row>
    <row r="334" spans="1:14" x14ac:dyDescent="0.3">
      <c r="A334" s="86"/>
      <c r="B334" s="86"/>
      <c r="C334" s="86"/>
      <c r="D334" s="86"/>
      <c r="E334" s="86"/>
      <c r="F334" s="86"/>
      <c r="G334" s="86"/>
      <c r="H334" s="86"/>
      <c r="I334" s="86"/>
      <c r="J334" s="86"/>
      <c r="K334" s="86"/>
      <c r="L334" s="86"/>
      <c r="M334" s="86"/>
      <c r="N334" s="86"/>
    </row>
    <row r="335" spans="1:14" x14ac:dyDescent="0.3">
      <c r="A335" s="86"/>
      <c r="B335" s="86"/>
      <c r="C335" s="86"/>
      <c r="D335" s="86"/>
      <c r="E335" s="86"/>
      <c r="F335" s="86"/>
      <c r="G335" s="86"/>
      <c r="H335" s="86"/>
      <c r="I335" s="86"/>
      <c r="J335" s="86"/>
      <c r="K335" s="86"/>
      <c r="L335" s="86"/>
      <c r="M335" s="86"/>
      <c r="N335" s="86"/>
    </row>
    <row r="336" spans="1:14" x14ac:dyDescent="0.3">
      <c r="A336" s="86"/>
      <c r="B336" s="86"/>
      <c r="C336" s="86"/>
      <c r="D336" s="86"/>
      <c r="E336" s="86"/>
      <c r="F336" s="86"/>
      <c r="G336" s="86"/>
      <c r="H336" s="86"/>
      <c r="I336" s="86"/>
      <c r="J336" s="86"/>
      <c r="K336" s="86"/>
      <c r="L336" s="86"/>
      <c r="M336" s="86"/>
      <c r="N336" s="86"/>
    </row>
    <row r="337" spans="1:14" x14ac:dyDescent="0.3">
      <c r="A337" s="86"/>
      <c r="B337" s="86"/>
      <c r="C337" s="86"/>
      <c r="D337" s="86"/>
      <c r="E337" s="86"/>
      <c r="F337" s="86"/>
      <c r="G337" s="86"/>
      <c r="H337" s="86"/>
      <c r="I337" s="86"/>
      <c r="J337" s="86"/>
      <c r="K337" s="86"/>
      <c r="L337" s="86"/>
      <c r="M337" s="86"/>
      <c r="N337" s="86"/>
    </row>
    <row r="338" spans="1:14" x14ac:dyDescent="0.3">
      <c r="A338" s="86"/>
      <c r="B338" s="86"/>
      <c r="C338" s="86"/>
      <c r="D338" s="86"/>
      <c r="E338" s="86"/>
      <c r="F338" s="86"/>
      <c r="G338" s="86"/>
      <c r="H338" s="86"/>
      <c r="I338" s="86"/>
      <c r="J338" s="86"/>
      <c r="K338" s="86"/>
      <c r="L338" s="86"/>
      <c r="M338" s="86"/>
      <c r="N338" s="86"/>
    </row>
    <row r="339" spans="1:14" x14ac:dyDescent="0.3">
      <c r="A339" s="86"/>
      <c r="B339" s="86"/>
      <c r="C339" s="86"/>
      <c r="D339" s="86"/>
      <c r="E339" s="86"/>
      <c r="F339" s="86"/>
      <c r="G339" s="86"/>
      <c r="H339" s="86"/>
      <c r="I339" s="86"/>
      <c r="J339" s="86"/>
      <c r="K339" s="86"/>
      <c r="L339" s="86"/>
      <c r="M339" s="86"/>
      <c r="N339" s="86"/>
    </row>
    <row r="340" spans="1:14" x14ac:dyDescent="0.3">
      <c r="A340" s="86"/>
      <c r="B340" s="86"/>
      <c r="C340" s="86"/>
      <c r="D340" s="86"/>
      <c r="E340" s="86"/>
      <c r="F340" s="86"/>
      <c r="G340" s="86"/>
      <c r="H340" s="86"/>
      <c r="I340" s="86"/>
      <c r="J340" s="86"/>
      <c r="K340" s="86"/>
      <c r="L340" s="86"/>
      <c r="M340" s="86"/>
      <c r="N340" s="86"/>
    </row>
    <row r="341" spans="1:14" x14ac:dyDescent="0.3">
      <c r="A341" s="86"/>
      <c r="B341" s="86"/>
      <c r="C341" s="86"/>
      <c r="D341" s="86"/>
      <c r="E341" s="86"/>
      <c r="F341" s="86"/>
      <c r="G341" s="86"/>
      <c r="H341" s="86"/>
      <c r="I341" s="86"/>
      <c r="J341" s="86"/>
      <c r="K341" s="86"/>
      <c r="L341" s="86"/>
      <c r="M341" s="86"/>
      <c r="N341" s="86"/>
    </row>
    <row r="342" spans="1:14" x14ac:dyDescent="0.3">
      <c r="A342" s="86"/>
      <c r="B342" s="86"/>
      <c r="C342" s="86"/>
      <c r="D342" s="86"/>
      <c r="E342" s="86"/>
      <c r="F342" s="86"/>
      <c r="G342" s="86"/>
      <c r="H342" s="86"/>
      <c r="I342" s="86"/>
      <c r="J342" s="86"/>
      <c r="K342" s="86"/>
      <c r="L342" s="86"/>
      <c r="M342" s="86"/>
      <c r="N342" s="86"/>
    </row>
    <row r="343" spans="1:14" x14ac:dyDescent="0.3">
      <c r="A343" s="86"/>
      <c r="B343" s="86"/>
      <c r="C343" s="86"/>
      <c r="D343" s="86"/>
      <c r="E343" s="86"/>
      <c r="F343" s="86"/>
      <c r="G343" s="86"/>
      <c r="H343" s="86"/>
      <c r="I343" s="86"/>
      <c r="J343" s="86"/>
      <c r="K343" s="86"/>
      <c r="L343" s="86"/>
      <c r="M343" s="86"/>
      <c r="N343" s="86"/>
    </row>
    <row r="344" spans="1:14" x14ac:dyDescent="0.3">
      <c r="A344" s="86"/>
      <c r="B344" s="86"/>
      <c r="C344" s="86"/>
      <c r="D344" s="86"/>
      <c r="E344" s="86"/>
      <c r="F344" s="86"/>
      <c r="G344" s="86"/>
      <c r="H344" s="86"/>
      <c r="I344" s="86"/>
      <c r="J344" s="86"/>
      <c r="K344" s="86"/>
      <c r="L344" s="86"/>
      <c r="M344" s="86"/>
      <c r="N344" s="86"/>
    </row>
    <row r="345" spans="1:14" x14ac:dyDescent="0.3">
      <c r="A345" s="86"/>
      <c r="B345" s="86"/>
      <c r="C345" s="86"/>
      <c r="D345" s="86"/>
      <c r="E345" s="86"/>
      <c r="F345" s="86"/>
      <c r="G345" s="86"/>
      <c r="H345" s="86"/>
      <c r="I345" s="86"/>
      <c r="J345" s="86"/>
      <c r="K345" s="86"/>
      <c r="L345" s="86"/>
      <c r="M345" s="86"/>
      <c r="N345" s="86"/>
    </row>
    <row r="346" spans="1:14" x14ac:dyDescent="0.3">
      <c r="A346" s="86"/>
      <c r="B346" s="86"/>
      <c r="C346" s="86"/>
      <c r="D346" s="86"/>
      <c r="E346" s="86"/>
      <c r="F346" s="86"/>
      <c r="G346" s="86"/>
      <c r="H346" s="86"/>
      <c r="I346" s="86"/>
      <c r="J346" s="86"/>
      <c r="K346" s="86"/>
      <c r="L346" s="86"/>
      <c r="M346" s="86"/>
      <c r="N346" s="86"/>
    </row>
    <row r="347" spans="1:14" x14ac:dyDescent="0.3">
      <c r="A347" s="86"/>
      <c r="B347" s="86"/>
      <c r="C347" s="86"/>
      <c r="D347" s="86"/>
      <c r="E347" s="86"/>
      <c r="F347" s="86"/>
      <c r="G347" s="86"/>
      <c r="H347" s="86"/>
      <c r="I347" s="86"/>
      <c r="J347" s="86"/>
      <c r="K347" s="86"/>
      <c r="L347" s="86"/>
      <c r="M347" s="86"/>
      <c r="N347" s="86"/>
    </row>
    <row r="348" spans="1:14" x14ac:dyDescent="0.3">
      <c r="A348" s="86"/>
      <c r="B348" s="86"/>
      <c r="C348" s="86"/>
      <c r="D348" s="86"/>
      <c r="E348" s="86"/>
      <c r="F348" s="86"/>
      <c r="G348" s="86"/>
      <c r="H348" s="86"/>
      <c r="I348" s="86"/>
      <c r="J348" s="86"/>
      <c r="K348" s="86"/>
      <c r="L348" s="86"/>
      <c r="M348" s="86"/>
      <c r="N348" s="86"/>
    </row>
    <row r="349" spans="1:14" x14ac:dyDescent="0.3">
      <c r="A349" s="86"/>
      <c r="B349" s="86"/>
      <c r="C349" s="86"/>
      <c r="D349" s="86"/>
      <c r="E349" s="86"/>
      <c r="F349" s="86"/>
      <c r="G349" s="86"/>
      <c r="H349" s="86"/>
      <c r="I349" s="86"/>
      <c r="J349" s="86"/>
      <c r="K349" s="86"/>
      <c r="L349" s="86"/>
      <c r="M349" s="86"/>
      <c r="N349" s="86"/>
    </row>
    <row r="350" spans="1:14" x14ac:dyDescent="0.3">
      <c r="A350" s="86"/>
      <c r="B350" s="86"/>
      <c r="C350" s="86"/>
      <c r="D350" s="86"/>
      <c r="E350" s="86"/>
      <c r="F350" s="86"/>
      <c r="G350" s="86"/>
      <c r="H350" s="86"/>
      <c r="I350" s="86"/>
      <c r="J350" s="86"/>
      <c r="K350" s="86"/>
      <c r="L350" s="86"/>
      <c r="M350" s="86"/>
      <c r="N350" s="86"/>
    </row>
    <row r="351" spans="1:14" x14ac:dyDescent="0.3">
      <c r="A351" s="86"/>
      <c r="B351" s="86"/>
      <c r="C351" s="86"/>
      <c r="D351" s="86"/>
      <c r="E351" s="86"/>
      <c r="F351" s="86"/>
      <c r="G351" s="86"/>
      <c r="H351" s="86"/>
      <c r="I351" s="86"/>
      <c r="J351" s="86"/>
      <c r="K351" s="86"/>
      <c r="L351" s="86"/>
      <c r="M351" s="86"/>
      <c r="N351" s="86"/>
    </row>
    <row r="352" spans="1:14" x14ac:dyDescent="0.3">
      <c r="A352" s="86"/>
      <c r="B352" s="86"/>
      <c r="C352" s="86"/>
      <c r="D352" s="86"/>
      <c r="E352" s="86"/>
      <c r="F352" s="86"/>
      <c r="G352" s="86"/>
      <c r="H352" s="86"/>
      <c r="I352" s="86"/>
      <c r="J352" s="86"/>
      <c r="K352" s="86"/>
      <c r="L352" s="86"/>
      <c r="M352" s="86"/>
      <c r="N352" s="86"/>
    </row>
    <row r="353" spans="1:14" x14ac:dyDescent="0.3">
      <c r="A353" s="86"/>
      <c r="B353" s="86"/>
      <c r="C353" s="86"/>
      <c r="D353" s="86"/>
      <c r="E353" s="86"/>
      <c r="F353" s="86"/>
      <c r="G353" s="86"/>
      <c r="H353" s="86"/>
      <c r="I353" s="86"/>
      <c r="J353" s="86"/>
      <c r="K353" s="86"/>
      <c r="L353" s="86"/>
      <c r="M353" s="86"/>
      <c r="N353" s="86"/>
    </row>
    <row r="354" spans="1:14" x14ac:dyDescent="0.3">
      <c r="A354" s="86"/>
      <c r="B354" s="86"/>
      <c r="C354" s="86"/>
      <c r="D354" s="86"/>
      <c r="E354" s="86"/>
      <c r="F354" s="86"/>
      <c r="G354" s="86"/>
      <c r="H354" s="86"/>
      <c r="I354" s="86"/>
      <c r="J354" s="86"/>
      <c r="K354" s="86"/>
      <c r="L354" s="86"/>
      <c r="M354" s="86"/>
      <c r="N354" s="86"/>
    </row>
    <row r="355" spans="1:14" x14ac:dyDescent="0.3">
      <c r="A355" s="86"/>
      <c r="B355" s="86"/>
      <c r="C355" s="86"/>
      <c r="D355" s="86"/>
      <c r="E355" s="86"/>
      <c r="F355" s="86"/>
      <c r="G355" s="86"/>
      <c r="H355" s="86"/>
      <c r="I355" s="86"/>
      <c r="J355" s="86"/>
      <c r="K355" s="86"/>
      <c r="L355" s="86"/>
      <c r="M355" s="86"/>
      <c r="N355" s="86"/>
    </row>
    <row r="356" spans="1:14" x14ac:dyDescent="0.3">
      <c r="A356" s="86"/>
      <c r="B356" s="86"/>
      <c r="C356" s="86"/>
      <c r="D356" s="86"/>
      <c r="E356" s="86"/>
      <c r="F356" s="86"/>
      <c r="G356" s="86"/>
      <c r="H356" s="86"/>
      <c r="I356" s="86"/>
      <c r="J356" s="86"/>
      <c r="K356" s="86"/>
      <c r="L356" s="86"/>
      <c r="M356" s="86"/>
      <c r="N356" s="86"/>
    </row>
    <row r="357" spans="1:14" x14ac:dyDescent="0.3">
      <c r="A357" s="86"/>
      <c r="B357" s="86"/>
      <c r="C357" s="86"/>
      <c r="D357" s="86"/>
      <c r="E357" s="86"/>
      <c r="F357" s="86"/>
      <c r="G357" s="86"/>
      <c r="H357" s="86"/>
      <c r="I357" s="86"/>
      <c r="J357" s="86"/>
      <c r="K357" s="86"/>
      <c r="L357" s="86"/>
      <c r="M357" s="86"/>
      <c r="N357" s="86"/>
    </row>
    <row r="358" spans="1:14" x14ac:dyDescent="0.3">
      <c r="A358" s="86"/>
      <c r="B358" s="86"/>
      <c r="C358" s="86"/>
      <c r="D358" s="86"/>
      <c r="E358" s="86"/>
      <c r="F358" s="86"/>
      <c r="G358" s="86"/>
      <c r="H358" s="86"/>
      <c r="I358" s="86"/>
      <c r="J358" s="86"/>
      <c r="K358" s="86"/>
      <c r="L358" s="86"/>
      <c r="M358" s="86"/>
      <c r="N358" s="86"/>
    </row>
    <row r="359" spans="1:14" x14ac:dyDescent="0.3">
      <c r="A359" s="86"/>
      <c r="B359" s="86"/>
      <c r="C359" s="86"/>
      <c r="D359" s="86"/>
      <c r="E359" s="86"/>
      <c r="F359" s="86"/>
      <c r="G359" s="86"/>
      <c r="H359" s="86"/>
      <c r="I359" s="86"/>
      <c r="J359" s="86"/>
      <c r="K359" s="86"/>
      <c r="L359" s="86"/>
      <c r="M359" s="86"/>
      <c r="N359" s="86"/>
    </row>
    <row r="360" spans="1:14" x14ac:dyDescent="0.3">
      <c r="A360" s="86"/>
      <c r="B360" s="86"/>
      <c r="C360" s="86"/>
      <c r="D360" s="86"/>
      <c r="E360" s="86"/>
      <c r="F360" s="86"/>
      <c r="G360" s="86"/>
      <c r="H360" s="86"/>
      <c r="I360" s="86"/>
      <c r="J360" s="86"/>
      <c r="K360" s="86"/>
      <c r="L360" s="86"/>
      <c r="M360" s="86"/>
      <c r="N360" s="86"/>
    </row>
    <row r="361" spans="1:14" x14ac:dyDescent="0.3">
      <c r="A361" s="86"/>
      <c r="B361" s="86"/>
      <c r="C361" s="86"/>
      <c r="D361" s="86"/>
      <c r="E361" s="86"/>
      <c r="F361" s="86"/>
      <c r="G361" s="86"/>
      <c r="H361" s="86"/>
      <c r="I361" s="86"/>
      <c r="J361" s="86"/>
      <c r="K361" s="86"/>
      <c r="L361" s="86"/>
      <c r="M361" s="86"/>
      <c r="N361" s="86"/>
    </row>
    <row r="362" spans="1:14" x14ac:dyDescent="0.3">
      <c r="A362" s="86"/>
      <c r="B362" s="86"/>
      <c r="C362" s="86"/>
      <c r="D362" s="86"/>
      <c r="E362" s="86"/>
      <c r="F362" s="86"/>
      <c r="G362" s="86"/>
      <c r="H362" s="86"/>
      <c r="I362" s="86"/>
      <c r="J362" s="86"/>
      <c r="K362" s="86"/>
      <c r="L362" s="86"/>
      <c r="M362" s="86"/>
      <c r="N362" s="86"/>
    </row>
    <row r="363" spans="1:14" x14ac:dyDescent="0.3">
      <c r="A363" s="86"/>
      <c r="B363" s="86"/>
      <c r="C363" s="86"/>
      <c r="D363" s="86"/>
      <c r="E363" s="86"/>
      <c r="F363" s="86"/>
      <c r="G363" s="86"/>
      <c r="H363" s="86"/>
      <c r="I363" s="86"/>
      <c r="J363" s="86"/>
      <c r="K363" s="86"/>
      <c r="L363" s="86"/>
      <c r="M363" s="86"/>
      <c r="N363" s="86"/>
    </row>
    <row r="364" spans="1:14" x14ac:dyDescent="0.3">
      <c r="A364" s="86"/>
      <c r="B364" s="86"/>
      <c r="C364" s="86"/>
      <c r="D364" s="86"/>
      <c r="E364" s="86"/>
      <c r="F364" s="86"/>
      <c r="G364" s="86"/>
      <c r="H364" s="86"/>
      <c r="I364" s="86"/>
      <c r="J364" s="86"/>
      <c r="K364" s="86"/>
      <c r="L364" s="86"/>
      <c r="M364" s="86"/>
      <c r="N364" s="86"/>
    </row>
    <row r="365" spans="1:14" x14ac:dyDescent="0.3">
      <c r="A365" s="86"/>
      <c r="B365" s="86"/>
      <c r="C365" s="86"/>
      <c r="D365" s="86"/>
      <c r="E365" s="86"/>
      <c r="F365" s="86"/>
      <c r="G365" s="86"/>
      <c r="H365" s="86"/>
      <c r="I365" s="86"/>
      <c r="J365" s="86"/>
      <c r="K365" s="86"/>
      <c r="L365" s="86"/>
      <c r="M365" s="86"/>
      <c r="N365" s="86"/>
    </row>
    <row r="366" spans="1:14" x14ac:dyDescent="0.3">
      <c r="A366" s="86"/>
      <c r="B366" s="86"/>
      <c r="C366" s="86"/>
      <c r="D366" s="86"/>
      <c r="E366" s="86"/>
      <c r="F366" s="86"/>
      <c r="G366" s="86"/>
      <c r="H366" s="86"/>
      <c r="I366" s="86"/>
      <c r="J366" s="86"/>
      <c r="K366" s="86"/>
      <c r="L366" s="86"/>
      <c r="M366" s="86"/>
      <c r="N366" s="86"/>
    </row>
    <row r="367" spans="1:14" x14ac:dyDescent="0.3">
      <c r="A367" s="86"/>
      <c r="B367" s="86"/>
      <c r="C367" s="86"/>
      <c r="D367" s="86"/>
      <c r="E367" s="86"/>
      <c r="F367" s="86"/>
      <c r="G367" s="86"/>
      <c r="H367" s="86"/>
      <c r="I367" s="86"/>
      <c r="J367" s="86"/>
      <c r="K367" s="86"/>
      <c r="L367" s="86"/>
      <c r="M367" s="86"/>
      <c r="N367" s="86"/>
    </row>
    <row r="368" spans="1:14" x14ac:dyDescent="0.3">
      <c r="A368" s="86"/>
      <c r="B368" s="86"/>
      <c r="C368" s="86"/>
      <c r="D368" s="86"/>
      <c r="E368" s="86"/>
      <c r="F368" s="86"/>
      <c r="G368" s="86"/>
      <c r="H368" s="86"/>
      <c r="I368" s="86"/>
      <c r="J368" s="86"/>
      <c r="K368" s="86"/>
      <c r="L368" s="86"/>
      <c r="M368" s="86"/>
      <c r="N368" s="86"/>
    </row>
    <row r="369" spans="1:14" x14ac:dyDescent="0.3">
      <c r="A369" s="86"/>
      <c r="B369" s="86"/>
      <c r="C369" s="86"/>
      <c r="D369" s="86"/>
      <c r="E369" s="86"/>
      <c r="F369" s="86"/>
      <c r="G369" s="86"/>
      <c r="H369" s="86"/>
      <c r="I369" s="86"/>
      <c r="J369" s="86"/>
      <c r="K369" s="86"/>
      <c r="L369" s="86"/>
      <c r="M369" s="86"/>
      <c r="N369" s="86"/>
    </row>
    <row r="370" spans="1:14" x14ac:dyDescent="0.3">
      <c r="A370" s="86"/>
      <c r="B370" s="86"/>
      <c r="C370" s="86"/>
      <c r="D370" s="86"/>
      <c r="E370" s="86"/>
      <c r="F370" s="86"/>
      <c r="G370" s="86"/>
      <c r="H370" s="86"/>
      <c r="I370" s="86"/>
      <c r="J370" s="86"/>
      <c r="K370" s="86"/>
      <c r="L370" s="86"/>
      <c r="M370" s="86"/>
      <c r="N370" s="86"/>
    </row>
    <row r="371" spans="1:14" x14ac:dyDescent="0.3">
      <c r="A371" s="86"/>
      <c r="B371" s="86"/>
      <c r="C371" s="86"/>
      <c r="D371" s="86"/>
      <c r="E371" s="86"/>
      <c r="F371" s="86"/>
      <c r="G371" s="86"/>
      <c r="H371" s="86"/>
      <c r="I371" s="86"/>
      <c r="J371" s="86"/>
      <c r="K371" s="86"/>
      <c r="L371" s="86"/>
      <c r="M371" s="86"/>
      <c r="N371" s="86"/>
    </row>
    <row r="372" spans="1:14" x14ac:dyDescent="0.3">
      <c r="A372" s="86"/>
      <c r="B372" s="86"/>
      <c r="C372" s="86"/>
      <c r="D372" s="86"/>
      <c r="E372" s="86"/>
      <c r="F372" s="86"/>
      <c r="G372" s="86"/>
      <c r="H372" s="86"/>
      <c r="I372" s="86"/>
      <c r="J372" s="86"/>
      <c r="K372" s="86"/>
      <c r="L372" s="86"/>
      <c r="M372" s="86"/>
      <c r="N372" s="86"/>
    </row>
    <row r="373" spans="1:14" x14ac:dyDescent="0.3">
      <c r="A373" s="86"/>
      <c r="B373" s="86"/>
      <c r="C373" s="86"/>
      <c r="D373" s="86"/>
      <c r="E373" s="86"/>
      <c r="F373" s="86"/>
      <c r="G373" s="86"/>
      <c r="H373" s="86"/>
      <c r="I373" s="86"/>
      <c r="J373" s="86"/>
      <c r="K373" s="86"/>
      <c r="L373" s="86"/>
      <c r="M373" s="86"/>
      <c r="N373" s="86"/>
    </row>
    <row r="374" spans="1:14" x14ac:dyDescent="0.3">
      <c r="A374" s="86"/>
      <c r="B374" s="86"/>
      <c r="C374" s="86"/>
      <c r="D374" s="86"/>
      <c r="E374" s="86"/>
      <c r="F374" s="86"/>
      <c r="G374" s="86"/>
      <c r="H374" s="86"/>
      <c r="I374" s="86"/>
      <c r="J374" s="86"/>
      <c r="K374" s="86"/>
      <c r="L374" s="86"/>
      <c r="M374" s="86"/>
      <c r="N374" s="86"/>
    </row>
    <row r="375" spans="1:14" x14ac:dyDescent="0.3">
      <c r="A375" s="86"/>
      <c r="B375" s="86"/>
      <c r="C375" s="86"/>
      <c r="D375" s="86"/>
      <c r="E375" s="86"/>
      <c r="F375" s="86"/>
      <c r="G375" s="86"/>
      <c r="H375" s="86"/>
      <c r="I375" s="86"/>
      <c r="J375" s="86"/>
      <c r="K375" s="86"/>
      <c r="L375" s="86"/>
      <c r="M375" s="86"/>
      <c r="N375" s="86"/>
    </row>
    <row r="376" spans="1:14" x14ac:dyDescent="0.3">
      <c r="A376" s="86"/>
      <c r="B376" s="86"/>
      <c r="C376" s="86"/>
      <c r="D376" s="86"/>
      <c r="E376" s="86"/>
      <c r="F376" s="86"/>
      <c r="G376" s="86"/>
      <c r="H376" s="86"/>
      <c r="I376" s="86"/>
      <c r="J376" s="86"/>
      <c r="K376" s="86"/>
      <c r="L376" s="86"/>
      <c r="M376" s="86"/>
      <c r="N376" s="86"/>
    </row>
    <row r="377" spans="1:14" x14ac:dyDescent="0.3">
      <c r="A377" s="86"/>
      <c r="B377" s="86"/>
      <c r="C377" s="86"/>
      <c r="D377" s="86"/>
      <c r="E377" s="86"/>
      <c r="F377" s="86"/>
      <c r="G377" s="86"/>
      <c r="H377" s="86"/>
      <c r="I377" s="86"/>
      <c r="J377" s="86"/>
      <c r="K377" s="86"/>
      <c r="L377" s="86"/>
      <c r="M377" s="86"/>
      <c r="N377" s="86"/>
    </row>
    <row r="378" spans="1:14" x14ac:dyDescent="0.3">
      <c r="A378" s="86"/>
      <c r="B378" s="86"/>
      <c r="C378" s="86"/>
      <c r="D378" s="86"/>
      <c r="E378" s="86"/>
      <c r="F378" s="86"/>
      <c r="G378" s="86"/>
      <c r="H378" s="86"/>
      <c r="I378" s="86"/>
      <c r="J378" s="86"/>
      <c r="K378" s="86"/>
      <c r="L378" s="86"/>
      <c r="M378" s="86"/>
      <c r="N378" s="86"/>
    </row>
    <row r="379" spans="1:14" x14ac:dyDescent="0.3">
      <c r="A379" s="86"/>
      <c r="B379" s="86"/>
      <c r="C379" s="86"/>
      <c r="D379" s="86"/>
      <c r="E379" s="86"/>
      <c r="F379" s="86"/>
      <c r="G379" s="86"/>
      <c r="H379" s="86"/>
      <c r="I379" s="86"/>
      <c r="J379" s="86"/>
      <c r="K379" s="86"/>
      <c r="L379" s="86"/>
      <c r="M379" s="86"/>
      <c r="N379" s="86"/>
    </row>
    <row r="380" spans="1:14" x14ac:dyDescent="0.3">
      <c r="A380" s="86"/>
      <c r="B380" s="86"/>
      <c r="C380" s="86"/>
      <c r="D380" s="86"/>
      <c r="E380" s="86"/>
      <c r="F380" s="86"/>
      <c r="G380" s="86"/>
      <c r="H380" s="86"/>
      <c r="I380" s="86"/>
      <c r="J380" s="86"/>
      <c r="K380" s="86"/>
      <c r="L380" s="86"/>
      <c r="M380" s="86"/>
      <c r="N380" s="86"/>
    </row>
    <row r="381" spans="1:14" x14ac:dyDescent="0.3">
      <c r="A381" s="86"/>
      <c r="B381" s="86"/>
      <c r="C381" s="86"/>
      <c r="D381" s="86"/>
      <c r="E381" s="86"/>
      <c r="F381" s="86"/>
      <c r="G381" s="86"/>
      <c r="H381" s="86"/>
      <c r="I381" s="86"/>
      <c r="J381" s="86"/>
      <c r="K381" s="86"/>
      <c r="L381" s="86"/>
      <c r="M381" s="86"/>
      <c r="N381" s="86"/>
    </row>
    <row r="382" spans="1:14" x14ac:dyDescent="0.3">
      <c r="A382" s="86"/>
      <c r="B382" s="86"/>
      <c r="C382" s="86"/>
      <c r="D382" s="86"/>
      <c r="E382" s="86"/>
      <c r="F382" s="86"/>
      <c r="G382" s="86"/>
      <c r="H382" s="86"/>
      <c r="I382" s="86"/>
      <c r="J382" s="86"/>
      <c r="K382" s="86"/>
      <c r="L382" s="86"/>
      <c r="M382" s="86"/>
      <c r="N382" s="86"/>
    </row>
    <row r="383" spans="1:14" x14ac:dyDescent="0.3">
      <c r="A383" s="86"/>
      <c r="B383" s="86"/>
      <c r="C383" s="86"/>
      <c r="D383" s="86"/>
      <c r="E383" s="86"/>
      <c r="F383" s="86"/>
      <c r="G383" s="86"/>
      <c r="H383" s="86"/>
      <c r="I383" s="86"/>
      <c r="J383" s="86"/>
      <c r="K383" s="86"/>
      <c r="L383" s="86"/>
      <c r="M383" s="86"/>
      <c r="N383" s="86"/>
    </row>
    <row r="384" spans="1:14" x14ac:dyDescent="0.3">
      <c r="A384" s="86"/>
      <c r="B384" s="86"/>
      <c r="C384" s="86"/>
      <c r="D384" s="86"/>
      <c r="E384" s="86"/>
      <c r="F384" s="86"/>
      <c r="G384" s="86"/>
      <c r="H384" s="86"/>
      <c r="I384" s="86"/>
      <c r="J384" s="86"/>
      <c r="K384" s="86"/>
      <c r="L384" s="86"/>
      <c r="M384" s="86"/>
      <c r="N384" s="86"/>
    </row>
    <row r="385" spans="1:14" x14ac:dyDescent="0.3">
      <c r="A385" s="86"/>
      <c r="B385" s="86"/>
      <c r="C385" s="86"/>
      <c r="D385" s="86"/>
      <c r="E385" s="86"/>
      <c r="F385" s="86"/>
      <c r="G385" s="86"/>
      <c r="H385" s="86"/>
      <c r="I385" s="86"/>
      <c r="J385" s="86"/>
      <c r="K385" s="86"/>
      <c r="L385" s="86"/>
      <c r="M385" s="86"/>
      <c r="N385" s="86"/>
    </row>
    <row r="386" spans="1:14" x14ac:dyDescent="0.3">
      <c r="A386" s="86"/>
      <c r="B386" s="86"/>
      <c r="C386" s="86"/>
      <c r="D386" s="86"/>
      <c r="E386" s="86"/>
      <c r="F386" s="86"/>
      <c r="G386" s="86"/>
      <c r="H386" s="86"/>
      <c r="I386" s="86"/>
      <c r="J386" s="86"/>
      <c r="K386" s="86"/>
      <c r="L386" s="86"/>
      <c r="M386" s="86"/>
      <c r="N386" s="86"/>
    </row>
    <row r="387" spans="1:14" x14ac:dyDescent="0.3">
      <c r="A387" s="86"/>
      <c r="B387" s="86"/>
      <c r="C387" s="86"/>
      <c r="D387" s="86"/>
      <c r="E387" s="86"/>
      <c r="F387" s="86"/>
      <c r="G387" s="86"/>
      <c r="H387" s="86"/>
      <c r="I387" s="86"/>
      <c r="J387" s="86"/>
      <c r="K387" s="86"/>
      <c r="L387" s="86"/>
      <c r="M387" s="86"/>
      <c r="N387" s="86"/>
    </row>
    <row r="388" spans="1:14" x14ac:dyDescent="0.3">
      <c r="A388" s="86"/>
      <c r="B388" s="86"/>
      <c r="C388" s="86"/>
      <c r="D388" s="86"/>
      <c r="E388" s="86"/>
      <c r="F388" s="86"/>
      <c r="G388" s="86"/>
      <c r="H388" s="86"/>
      <c r="I388" s="86"/>
      <c r="J388" s="86"/>
      <c r="K388" s="86"/>
      <c r="L388" s="86"/>
      <c r="M388" s="86"/>
      <c r="N388" s="86"/>
    </row>
    <row r="389" spans="1:14" x14ac:dyDescent="0.3">
      <c r="A389" s="86"/>
      <c r="B389" s="86"/>
      <c r="C389" s="86"/>
      <c r="D389" s="86"/>
      <c r="E389" s="86"/>
      <c r="F389" s="86"/>
      <c r="G389" s="86"/>
      <c r="H389" s="86"/>
      <c r="I389" s="86"/>
      <c r="J389" s="86"/>
      <c r="K389" s="86"/>
      <c r="L389" s="86"/>
      <c r="M389" s="86"/>
      <c r="N389" s="86"/>
    </row>
    <row r="390" spans="1:14" x14ac:dyDescent="0.3">
      <c r="A390" s="86"/>
      <c r="B390" s="86"/>
      <c r="C390" s="86"/>
      <c r="D390" s="86"/>
      <c r="E390" s="86"/>
      <c r="F390" s="86"/>
      <c r="G390" s="86"/>
      <c r="H390" s="86"/>
      <c r="I390" s="86"/>
      <c r="J390" s="86"/>
      <c r="K390" s="86"/>
      <c r="L390" s="86"/>
      <c r="M390" s="86"/>
      <c r="N390" s="86"/>
    </row>
    <row r="391" spans="1:14" x14ac:dyDescent="0.3">
      <c r="A391" s="86"/>
      <c r="B391" s="86"/>
      <c r="C391" s="86"/>
      <c r="D391" s="86"/>
      <c r="E391" s="86"/>
      <c r="F391" s="86"/>
      <c r="G391" s="86"/>
      <c r="H391" s="86"/>
      <c r="I391" s="86"/>
      <c r="J391" s="86"/>
      <c r="K391" s="86"/>
      <c r="L391" s="86"/>
      <c r="M391" s="86"/>
      <c r="N391" s="86"/>
    </row>
    <row r="392" spans="1:14" x14ac:dyDescent="0.3">
      <c r="A392" s="86"/>
      <c r="B392" s="86"/>
      <c r="C392" s="86"/>
      <c r="D392" s="86"/>
      <c r="E392" s="86"/>
      <c r="F392" s="86"/>
      <c r="G392" s="86"/>
      <c r="H392" s="86"/>
      <c r="I392" s="86"/>
      <c r="J392" s="86"/>
      <c r="K392" s="86"/>
      <c r="L392" s="86"/>
      <c r="M392" s="86"/>
      <c r="N392" s="86"/>
    </row>
    <row r="393" spans="1:14" x14ac:dyDescent="0.3">
      <c r="A393" s="86"/>
      <c r="B393" s="86"/>
      <c r="C393" s="86"/>
      <c r="D393" s="86"/>
      <c r="E393" s="86"/>
      <c r="F393" s="86"/>
      <c r="G393" s="86"/>
      <c r="H393" s="86"/>
      <c r="I393" s="86"/>
      <c r="J393" s="86"/>
      <c r="K393" s="86"/>
      <c r="L393" s="86"/>
      <c r="M393" s="86"/>
      <c r="N393" s="86"/>
    </row>
    <row r="394" spans="1:14" x14ac:dyDescent="0.3">
      <c r="A394" s="86"/>
      <c r="B394" s="86"/>
      <c r="C394" s="86"/>
      <c r="D394" s="86"/>
      <c r="E394" s="86"/>
      <c r="F394" s="86"/>
      <c r="G394" s="86"/>
      <c r="H394" s="86"/>
      <c r="I394" s="86"/>
      <c r="J394" s="86"/>
      <c r="K394" s="86"/>
      <c r="L394" s="86"/>
      <c r="M394" s="86"/>
      <c r="N394" s="86"/>
    </row>
    <row r="395" spans="1:14" x14ac:dyDescent="0.3">
      <c r="A395" s="86"/>
      <c r="B395" s="86"/>
      <c r="C395" s="86"/>
      <c r="D395" s="86"/>
      <c r="E395" s="86"/>
      <c r="F395" s="86"/>
      <c r="G395" s="86"/>
      <c r="H395" s="86"/>
      <c r="I395" s="86"/>
      <c r="J395" s="86"/>
      <c r="K395" s="86"/>
      <c r="L395" s="86"/>
      <c r="M395" s="86"/>
      <c r="N395" s="86"/>
    </row>
    <row r="396" spans="1:14" x14ac:dyDescent="0.3">
      <c r="A396" s="86"/>
      <c r="B396" s="86"/>
      <c r="C396" s="86"/>
      <c r="D396" s="86"/>
      <c r="E396" s="86"/>
      <c r="F396" s="86"/>
      <c r="G396" s="86"/>
      <c r="H396" s="86"/>
      <c r="I396" s="86"/>
      <c r="J396" s="86"/>
      <c r="K396" s="86"/>
      <c r="L396" s="86"/>
      <c r="M396" s="86"/>
      <c r="N396" s="86"/>
    </row>
    <row r="397" spans="1:14" x14ac:dyDescent="0.3">
      <c r="A397" s="86"/>
      <c r="B397" s="86"/>
      <c r="C397" s="86"/>
      <c r="D397" s="86"/>
      <c r="E397" s="86"/>
      <c r="F397" s="86"/>
      <c r="G397" s="86"/>
      <c r="H397" s="86"/>
      <c r="I397" s="86"/>
      <c r="J397" s="86"/>
      <c r="K397" s="86"/>
      <c r="L397" s="86"/>
      <c r="M397" s="86"/>
      <c r="N397" s="86"/>
    </row>
    <row r="398" spans="1:14" x14ac:dyDescent="0.3">
      <c r="A398" s="86"/>
      <c r="B398" s="86"/>
      <c r="C398" s="86"/>
      <c r="D398" s="86"/>
      <c r="E398" s="86"/>
      <c r="F398" s="86"/>
      <c r="G398" s="86"/>
      <c r="H398" s="86"/>
      <c r="I398" s="86"/>
      <c r="J398" s="86"/>
      <c r="K398" s="86"/>
      <c r="L398" s="86"/>
      <c r="M398" s="86"/>
      <c r="N398" s="86"/>
    </row>
    <row r="399" spans="1:14" x14ac:dyDescent="0.3">
      <c r="A399" s="86"/>
      <c r="B399" s="86"/>
      <c r="C399" s="86"/>
      <c r="D399" s="86"/>
      <c r="E399" s="86"/>
      <c r="F399" s="86"/>
      <c r="G399" s="86"/>
      <c r="H399" s="86"/>
      <c r="I399" s="86"/>
      <c r="J399" s="86"/>
      <c r="K399" s="86"/>
      <c r="L399" s="86"/>
      <c r="M399" s="86"/>
      <c r="N399" s="86"/>
    </row>
    <row r="400" spans="1:14" x14ac:dyDescent="0.3">
      <c r="A400" s="86"/>
      <c r="B400" s="86"/>
      <c r="C400" s="86"/>
      <c r="D400" s="86"/>
      <c r="E400" s="86"/>
      <c r="F400" s="86"/>
      <c r="G400" s="86"/>
      <c r="H400" s="86"/>
      <c r="I400" s="86"/>
      <c r="J400" s="86"/>
      <c r="K400" s="86"/>
      <c r="L400" s="86"/>
      <c r="M400" s="86"/>
      <c r="N400" s="86"/>
    </row>
    <row r="401" spans="1:14" x14ac:dyDescent="0.3">
      <c r="A401" s="86"/>
      <c r="B401" s="86"/>
      <c r="C401" s="86"/>
      <c r="D401" s="86"/>
      <c r="E401" s="86"/>
      <c r="F401" s="86"/>
      <c r="G401" s="86"/>
      <c r="H401" s="86"/>
      <c r="I401" s="86"/>
      <c r="J401" s="86"/>
      <c r="K401" s="86"/>
      <c r="L401" s="86"/>
      <c r="M401" s="86"/>
      <c r="N401" s="86"/>
    </row>
    <row r="402" spans="1:14" x14ac:dyDescent="0.3">
      <c r="A402" s="86"/>
      <c r="B402" s="86"/>
      <c r="C402" s="86"/>
      <c r="D402" s="86"/>
      <c r="E402" s="86"/>
      <c r="F402" s="86"/>
      <c r="G402" s="86"/>
      <c r="H402" s="86"/>
      <c r="I402" s="86"/>
      <c r="J402" s="86"/>
      <c r="K402" s="86"/>
      <c r="L402" s="86"/>
      <c r="M402" s="86"/>
      <c r="N402" s="86"/>
    </row>
    <row r="403" spans="1:14" x14ac:dyDescent="0.3">
      <c r="A403" s="86"/>
      <c r="B403" s="86"/>
      <c r="C403" s="86"/>
      <c r="D403" s="86"/>
      <c r="E403" s="86"/>
      <c r="F403" s="86"/>
      <c r="G403" s="86"/>
      <c r="H403" s="86"/>
      <c r="I403" s="86"/>
      <c r="J403" s="86"/>
      <c r="K403" s="86"/>
      <c r="L403" s="86"/>
      <c r="M403" s="86"/>
      <c r="N403" s="86"/>
    </row>
    <row r="404" spans="1:14" x14ac:dyDescent="0.3">
      <c r="A404" s="86"/>
      <c r="B404" s="86"/>
      <c r="C404" s="86"/>
      <c r="D404" s="86"/>
      <c r="E404" s="86"/>
      <c r="F404" s="86"/>
      <c r="G404" s="86"/>
      <c r="H404" s="86"/>
      <c r="I404" s="86"/>
      <c r="J404" s="86"/>
      <c r="K404" s="86"/>
      <c r="L404" s="86"/>
      <c r="M404" s="86"/>
      <c r="N404" s="86"/>
    </row>
    <row r="405" spans="1:14" x14ac:dyDescent="0.3">
      <c r="A405" s="86"/>
      <c r="B405" s="86"/>
      <c r="C405" s="86"/>
      <c r="D405" s="86"/>
      <c r="E405" s="86"/>
      <c r="F405" s="86"/>
      <c r="G405" s="86"/>
      <c r="H405" s="86"/>
      <c r="I405" s="86"/>
      <c r="J405" s="86"/>
      <c r="K405" s="86"/>
      <c r="L405" s="86"/>
      <c r="M405" s="86"/>
      <c r="N405" s="86"/>
    </row>
    <row r="406" spans="1:14" x14ac:dyDescent="0.3">
      <c r="A406" s="86"/>
      <c r="B406" s="86"/>
      <c r="C406" s="86"/>
      <c r="D406" s="86"/>
      <c r="E406" s="86"/>
      <c r="F406" s="86"/>
      <c r="G406" s="86"/>
      <c r="H406" s="86"/>
      <c r="I406" s="86"/>
      <c r="J406" s="86"/>
      <c r="K406" s="86"/>
      <c r="L406" s="86"/>
      <c r="M406" s="86"/>
      <c r="N406" s="86"/>
    </row>
    <row r="407" spans="1:14" x14ac:dyDescent="0.3">
      <c r="A407" s="86"/>
      <c r="B407" s="86"/>
      <c r="C407" s="86"/>
      <c r="D407" s="86"/>
      <c r="E407" s="86"/>
      <c r="F407" s="86"/>
      <c r="G407" s="86"/>
      <c r="H407" s="86"/>
      <c r="I407" s="86"/>
      <c r="J407" s="86"/>
      <c r="K407" s="86"/>
      <c r="L407" s="86"/>
      <c r="M407" s="86"/>
      <c r="N407" s="86"/>
    </row>
    <row r="408" spans="1:14" x14ac:dyDescent="0.3">
      <c r="A408" s="86"/>
      <c r="B408" s="86"/>
      <c r="C408" s="86"/>
      <c r="D408" s="86"/>
      <c r="E408" s="86"/>
      <c r="F408" s="86"/>
      <c r="G408" s="86"/>
      <c r="H408" s="86"/>
      <c r="I408" s="86"/>
      <c r="J408" s="86"/>
      <c r="K408" s="86"/>
      <c r="L408" s="86"/>
      <c r="M408" s="86"/>
      <c r="N408" s="86"/>
    </row>
    <row r="409" spans="1:14" x14ac:dyDescent="0.3">
      <c r="A409" s="86"/>
      <c r="B409" s="86"/>
      <c r="C409" s="86"/>
      <c r="D409" s="86"/>
      <c r="E409" s="86"/>
      <c r="F409" s="86"/>
      <c r="G409" s="86"/>
      <c r="H409" s="86"/>
      <c r="I409" s="86"/>
      <c r="J409" s="86"/>
      <c r="K409" s="86"/>
      <c r="L409" s="86"/>
      <c r="M409" s="86"/>
      <c r="N409" s="86"/>
    </row>
    <row r="410" spans="1:14" x14ac:dyDescent="0.3">
      <c r="A410" s="86"/>
      <c r="B410" s="86"/>
      <c r="C410" s="86"/>
      <c r="D410" s="86"/>
      <c r="E410" s="86"/>
      <c r="F410" s="86"/>
      <c r="G410" s="86"/>
      <c r="H410" s="86"/>
      <c r="I410" s="86"/>
      <c r="J410" s="86"/>
      <c r="K410" s="86"/>
      <c r="L410" s="86"/>
      <c r="M410" s="86"/>
      <c r="N410" s="86"/>
    </row>
    <row r="411" spans="1:14" x14ac:dyDescent="0.3">
      <c r="A411" s="86"/>
      <c r="B411" s="86"/>
      <c r="C411" s="86"/>
      <c r="D411" s="86"/>
      <c r="E411" s="86"/>
      <c r="F411" s="86"/>
      <c r="G411" s="86"/>
      <c r="H411" s="86"/>
      <c r="I411" s="86"/>
      <c r="J411" s="86"/>
      <c r="K411" s="86"/>
      <c r="L411" s="86"/>
      <c r="M411" s="86"/>
      <c r="N411" s="86"/>
    </row>
    <row r="412" spans="1:14" x14ac:dyDescent="0.3">
      <c r="A412" s="86"/>
      <c r="B412" s="86"/>
      <c r="C412" s="86"/>
      <c r="D412" s="86"/>
      <c r="E412" s="86"/>
      <c r="F412" s="86"/>
      <c r="G412" s="86"/>
      <c r="H412" s="86"/>
      <c r="I412" s="86"/>
      <c r="J412" s="86"/>
      <c r="K412" s="86"/>
      <c r="L412" s="86"/>
      <c r="M412" s="86"/>
      <c r="N412" s="86"/>
    </row>
    <row r="413" spans="1:14" x14ac:dyDescent="0.3">
      <c r="A413" s="86"/>
      <c r="B413" s="86"/>
      <c r="C413" s="86"/>
      <c r="D413" s="86"/>
      <c r="E413" s="86"/>
      <c r="F413" s="86"/>
      <c r="G413" s="86"/>
      <c r="H413" s="86"/>
      <c r="I413" s="86"/>
      <c r="J413" s="86"/>
      <c r="K413" s="86"/>
      <c r="L413" s="86"/>
      <c r="M413" s="86"/>
      <c r="N413" s="86"/>
    </row>
    <row r="414" spans="1:14" x14ac:dyDescent="0.3">
      <c r="A414" s="86"/>
      <c r="B414" s="86"/>
      <c r="C414" s="86"/>
      <c r="D414" s="86"/>
      <c r="E414" s="86"/>
      <c r="F414" s="86"/>
      <c r="G414" s="86"/>
      <c r="H414" s="86"/>
      <c r="I414" s="86"/>
      <c r="J414" s="86"/>
      <c r="K414" s="86"/>
      <c r="L414" s="86"/>
      <c r="M414" s="86"/>
      <c r="N414" s="86"/>
    </row>
    <row r="415" spans="1:14" x14ac:dyDescent="0.3">
      <c r="A415" s="86"/>
      <c r="B415" s="86"/>
      <c r="C415" s="86"/>
      <c r="D415" s="86"/>
      <c r="E415" s="86"/>
      <c r="F415" s="86"/>
      <c r="G415" s="86"/>
      <c r="H415" s="86"/>
      <c r="I415" s="86"/>
      <c r="J415" s="86"/>
      <c r="K415" s="86"/>
      <c r="L415" s="86"/>
      <c r="M415" s="86"/>
      <c r="N415" s="86"/>
    </row>
    <row r="416" spans="1:14" x14ac:dyDescent="0.3">
      <c r="A416" s="86"/>
      <c r="B416" s="86"/>
      <c r="C416" s="86"/>
      <c r="D416" s="86"/>
      <c r="E416" s="86"/>
      <c r="F416" s="86"/>
      <c r="G416" s="86"/>
      <c r="H416" s="86"/>
      <c r="I416" s="86"/>
      <c r="J416" s="86"/>
      <c r="K416" s="86"/>
      <c r="L416" s="86"/>
      <c r="M416" s="86"/>
      <c r="N416" s="86"/>
    </row>
    <row r="417" spans="1:14" x14ac:dyDescent="0.3">
      <c r="A417" s="86"/>
      <c r="B417" s="86"/>
      <c r="C417" s="86"/>
      <c r="D417" s="86"/>
      <c r="E417" s="86"/>
      <c r="F417" s="86"/>
      <c r="G417" s="86"/>
      <c r="H417" s="86"/>
      <c r="I417" s="86"/>
      <c r="J417" s="86"/>
      <c r="K417" s="86"/>
      <c r="L417" s="86"/>
      <c r="M417" s="86"/>
      <c r="N417" s="86"/>
    </row>
    <row r="418" spans="1:14" x14ac:dyDescent="0.3">
      <c r="A418" s="86"/>
      <c r="B418" s="86"/>
      <c r="C418" s="86"/>
      <c r="D418" s="86"/>
      <c r="E418" s="86"/>
      <c r="F418" s="86"/>
      <c r="G418" s="86"/>
      <c r="H418" s="86"/>
      <c r="I418" s="86"/>
      <c r="J418" s="86"/>
      <c r="K418" s="86"/>
      <c r="L418" s="86"/>
      <c r="M418" s="86"/>
      <c r="N418" s="86"/>
    </row>
    <row r="419" spans="1:14" x14ac:dyDescent="0.3">
      <c r="A419" s="86"/>
      <c r="B419" s="86"/>
      <c r="C419" s="86"/>
      <c r="D419" s="86"/>
      <c r="E419" s="86"/>
      <c r="F419" s="86"/>
      <c r="G419" s="86"/>
      <c r="H419" s="86"/>
      <c r="I419" s="86"/>
      <c r="J419" s="86"/>
      <c r="K419" s="86"/>
      <c r="L419" s="86"/>
      <c r="M419" s="86"/>
      <c r="N419" s="86"/>
    </row>
    <row r="420" spans="1:14" x14ac:dyDescent="0.3">
      <c r="A420" s="86"/>
      <c r="B420" s="86"/>
      <c r="C420" s="86"/>
      <c r="D420" s="86"/>
      <c r="E420" s="86"/>
      <c r="F420" s="86"/>
      <c r="G420" s="86"/>
      <c r="H420" s="86"/>
      <c r="I420" s="86"/>
      <c r="J420" s="86"/>
      <c r="K420" s="86"/>
      <c r="L420" s="86"/>
      <c r="M420" s="86"/>
      <c r="N420" s="86"/>
    </row>
    <row r="421" spans="1:14" x14ac:dyDescent="0.3">
      <c r="A421" s="86"/>
      <c r="B421" s="86"/>
      <c r="C421" s="86"/>
      <c r="D421" s="86"/>
      <c r="E421" s="86"/>
      <c r="F421" s="86"/>
      <c r="G421" s="86"/>
      <c r="H421" s="86"/>
      <c r="I421" s="86"/>
      <c r="J421" s="86"/>
      <c r="K421" s="86"/>
      <c r="L421" s="86"/>
      <c r="M421" s="86"/>
      <c r="N421" s="86"/>
    </row>
    <row r="422" spans="1:14" x14ac:dyDescent="0.3">
      <c r="A422" s="86"/>
      <c r="B422" s="86"/>
      <c r="C422" s="86"/>
      <c r="D422" s="86"/>
      <c r="E422" s="86"/>
      <c r="F422" s="86"/>
      <c r="G422" s="86"/>
      <c r="H422" s="86"/>
      <c r="I422" s="86"/>
      <c r="J422" s="86"/>
      <c r="K422" s="86"/>
      <c r="L422" s="86"/>
      <c r="M422" s="86"/>
      <c r="N422" s="86"/>
    </row>
    <row r="423" spans="1:14" x14ac:dyDescent="0.3">
      <c r="A423" s="86"/>
      <c r="B423" s="86"/>
      <c r="C423" s="86"/>
      <c r="D423" s="86"/>
      <c r="E423" s="86"/>
      <c r="F423" s="86"/>
      <c r="G423" s="86"/>
      <c r="H423" s="86"/>
      <c r="I423" s="86"/>
      <c r="J423" s="86"/>
      <c r="K423" s="86"/>
      <c r="L423" s="86"/>
      <c r="M423" s="86"/>
      <c r="N423" s="86"/>
    </row>
    <row r="424" spans="1:14" x14ac:dyDescent="0.3">
      <c r="A424" s="86"/>
      <c r="B424" s="86"/>
      <c r="C424" s="86"/>
      <c r="D424" s="86"/>
      <c r="E424" s="86"/>
      <c r="F424" s="86"/>
      <c r="G424" s="86"/>
      <c r="H424" s="86"/>
      <c r="I424" s="86"/>
      <c r="J424" s="86"/>
      <c r="K424" s="86"/>
      <c r="L424" s="86"/>
      <c r="M424" s="86"/>
      <c r="N424" s="86"/>
    </row>
    <row r="425" spans="1:14" x14ac:dyDescent="0.3">
      <c r="A425" s="86"/>
      <c r="B425" s="86"/>
      <c r="C425" s="86"/>
      <c r="D425" s="86"/>
      <c r="E425" s="86"/>
      <c r="F425" s="86"/>
      <c r="G425" s="86"/>
      <c r="H425" s="86"/>
      <c r="I425" s="86"/>
      <c r="J425" s="86"/>
      <c r="K425" s="86"/>
      <c r="L425" s="86"/>
      <c r="M425" s="86"/>
      <c r="N425" s="86"/>
    </row>
    <row r="426" spans="1:14" x14ac:dyDescent="0.3">
      <c r="A426" s="86"/>
      <c r="B426" s="86"/>
      <c r="C426" s="86"/>
      <c r="D426" s="86"/>
      <c r="E426" s="86"/>
      <c r="F426" s="86"/>
      <c r="G426" s="86"/>
      <c r="H426" s="86"/>
      <c r="I426" s="86"/>
      <c r="J426" s="86"/>
      <c r="K426" s="86"/>
      <c r="L426" s="86"/>
      <c r="M426" s="86"/>
      <c r="N426" s="86"/>
    </row>
    <row r="427" spans="1:14" x14ac:dyDescent="0.3">
      <c r="A427" s="86"/>
      <c r="B427" s="86"/>
      <c r="C427" s="86"/>
      <c r="D427" s="86"/>
      <c r="E427" s="86"/>
      <c r="F427" s="86"/>
      <c r="G427" s="86"/>
      <c r="H427" s="86"/>
      <c r="I427" s="86"/>
      <c r="J427" s="86"/>
      <c r="K427" s="86"/>
      <c r="L427" s="86"/>
      <c r="M427" s="86"/>
      <c r="N427" s="86"/>
    </row>
    <row r="428" spans="1:14" x14ac:dyDescent="0.3">
      <c r="A428" s="86"/>
      <c r="B428" s="86"/>
      <c r="C428" s="86"/>
      <c r="D428" s="86"/>
      <c r="E428" s="86"/>
      <c r="F428" s="86"/>
      <c r="G428" s="86"/>
      <c r="H428" s="86"/>
      <c r="I428" s="86"/>
      <c r="J428" s="86"/>
      <c r="K428" s="86"/>
      <c r="L428" s="86"/>
      <c r="M428" s="86"/>
      <c r="N428" s="86"/>
    </row>
    <row r="429" spans="1:14" x14ac:dyDescent="0.3">
      <c r="A429" s="86"/>
      <c r="B429" s="86"/>
      <c r="C429" s="86"/>
      <c r="D429" s="86"/>
      <c r="E429" s="86"/>
      <c r="F429" s="86"/>
      <c r="G429" s="86"/>
      <c r="H429" s="86"/>
      <c r="I429" s="86"/>
      <c r="J429" s="86"/>
      <c r="K429" s="86"/>
      <c r="L429" s="86"/>
      <c r="M429" s="86"/>
      <c r="N429" s="86"/>
    </row>
    <row r="430" spans="1:14" x14ac:dyDescent="0.3">
      <c r="A430" s="86"/>
      <c r="B430" s="86"/>
      <c r="C430" s="86"/>
      <c r="D430" s="86"/>
      <c r="E430" s="86"/>
      <c r="F430" s="86"/>
      <c r="G430" s="86"/>
      <c r="H430" s="86"/>
      <c r="I430" s="86"/>
      <c r="J430" s="86"/>
      <c r="K430" s="86"/>
      <c r="L430" s="86"/>
      <c r="M430" s="86"/>
      <c r="N430" s="86"/>
    </row>
    <row r="431" spans="1:14" x14ac:dyDescent="0.3">
      <c r="A431" s="86"/>
      <c r="B431" s="86"/>
      <c r="C431" s="86"/>
      <c r="D431" s="86"/>
      <c r="E431" s="86"/>
      <c r="F431" s="86"/>
      <c r="G431" s="86"/>
      <c r="H431" s="86"/>
      <c r="I431" s="86"/>
      <c r="J431" s="86"/>
      <c r="K431" s="86"/>
      <c r="L431" s="86"/>
      <c r="M431" s="86"/>
      <c r="N431" s="86"/>
    </row>
    <row r="432" spans="1:14" x14ac:dyDescent="0.3">
      <c r="A432" s="86"/>
      <c r="B432" s="86"/>
      <c r="C432" s="86"/>
      <c r="D432" s="86"/>
      <c r="E432" s="86"/>
      <c r="F432" s="86"/>
      <c r="G432" s="86"/>
      <c r="H432" s="86"/>
      <c r="I432" s="86"/>
      <c r="J432" s="86"/>
      <c r="K432" s="86"/>
      <c r="L432" s="86"/>
      <c r="M432" s="86"/>
      <c r="N432" s="86"/>
    </row>
    <row r="433" spans="1:14" x14ac:dyDescent="0.3">
      <c r="A433" s="86"/>
      <c r="B433" s="86"/>
      <c r="C433" s="86"/>
      <c r="D433" s="86"/>
      <c r="E433" s="86"/>
      <c r="F433" s="86"/>
      <c r="G433" s="86"/>
      <c r="H433" s="86"/>
      <c r="I433" s="86"/>
      <c r="J433" s="86"/>
      <c r="K433" s="86"/>
      <c r="L433" s="86"/>
      <c r="M433" s="86"/>
      <c r="N433" s="86"/>
    </row>
    <row r="434" spans="1:14" x14ac:dyDescent="0.3">
      <c r="A434" s="86"/>
      <c r="B434" s="86"/>
      <c r="C434" s="86"/>
      <c r="D434" s="86"/>
      <c r="E434" s="86"/>
      <c r="F434" s="86"/>
      <c r="G434" s="86"/>
      <c r="H434" s="86"/>
      <c r="I434" s="86"/>
      <c r="J434" s="86"/>
      <c r="K434" s="86"/>
      <c r="L434" s="86"/>
      <c r="M434" s="86"/>
      <c r="N434" s="86"/>
    </row>
    <row r="435" spans="1:14" x14ac:dyDescent="0.3">
      <c r="A435" s="86"/>
      <c r="B435" s="86"/>
      <c r="C435" s="86"/>
      <c r="D435" s="86"/>
      <c r="E435" s="86"/>
      <c r="F435" s="86"/>
      <c r="G435" s="86"/>
      <c r="H435" s="86"/>
      <c r="I435" s="86"/>
      <c r="J435" s="86"/>
      <c r="K435" s="86"/>
      <c r="L435" s="86"/>
      <c r="M435" s="86"/>
      <c r="N435" s="86"/>
    </row>
    <row r="436" spans="1:14" x14ac:dyDescent="0.3">
      <c r="A436" s="86"/>
      <c r="B436" s="86"/>
      <c r="C436" s="86"/>
      <c r="D436" s="86"/>
      <c r="E436" s="86"/>
      <c r="F436" s="86"/>
      <c r="G436" s="86"/>
      <c r="H436" s="86"/>
      <c r="I436" s="86"/>
      <c r="J436" s="86"/>
      <c r="K436" s="86"/>
      <c r="L436" s="86"/>
      <c r="M436" s="86"/>
      <c r="N436" s="86"/>
    </row>
    <row r="437" spans="1:14" x14ac:dyDescent="0.3">
      <c r="A437" s="86"/>
      <c r="B437" s="86"/>
      <c r="C437" s="86"/>
      <c r="D437" s="86"/>
      <c r="E437" s="86"/>
      <c r="F437" s="86"/>
      <c r="G437" s="86"/>
      <c r="H437" s="86"/>
      <c r="I437" s="86"/>
      <c r="J437" s="86"/>
      <c r="K437" s="86"/>
      <c r="L437" s="86"/>
      <c r="M437" s="86"/>
      <c r="N437" s="86"/>
    </row>
    <row r="438" spans="1:14" x14ac:dyDescent="0.3">
      <c r="A438" s="86"/>
      <c r="B438" s="86"/>
      <c r="C438" s="86"/>
      <c r="D438" s="86"/>
      <c r="E438" s="86"/>
      <c r="F438" s="86"/>
      <c r="G438" s="86"/>
      <c r="H438" s="86"/>
      <c r="I438" s="86"/>
      <c r="J438" s="86"/>
      <c r="K438" s="86"/>
      <c r="L438" s="86"/>
      <c r="M438" s="86"/>
      <c r="N438" s="86"/>
    </row>
    <row r="439" spans="1:14" x14ac:dyDescent="0.3">
      <c r="A439" s="86"/>
      <c r="B439" s="86"/>
      <c r="C439" s="86"/>
      <c r="D439" s="86"/>
      <c r="E439" s="86"/>
      <c r="F439" s="86"/>
      <c r="G439" s="86"/>
      <c r="H439" s="86"/>
      <c r="I439" s="86"/>
      <c r="J439" s="86"/>
      <c r="K439" s="86"/>
      <c r="L439" s="86"/>
      <c r="M439" s="86"/>
      <c r="N439" s="86"/>
    </row>
    <row r="440" spans="1:14" x14ac:dyDescent="0.3">
      <c r="A440" s="86"/>
      <c r="B440" s="86"/>
      <c r="C440" s="86"/>
      <c r="D440" s="86"/>
      <c r="E440" s="86"/>
      <c r="F440" s="86"/>
      <c r="G440" s="86"/>
      <c r="H440" s="86"/>
      <c r="I440" s="86"/>
      <c r="J440" s="86"/>
      <c r="K440" s="86"/>
      <c r="L440" s="86"/>
      <c r="M440" s="86"/>
      <c r="N440" s="86"/>
    </row>
    <row r="441" spans="1:14" x14ac:dyDescent="0.3">
      <c r="A441" s="86"/>
      <c r="B441" s="86"/>
      <c r="C441" s="86"/>
      <c r="D441" s="86"/>
      <c r="E441" s="86"/>
      <c r="F441" s="86"/>
      <c r="G441" s="86"/>
      <c r="H441" s="86"/>
      <c r="I441" s="86"/>
      <c r="J441" s="86"/>
      <c r="K441" s="86"/>
      <c r="L441" s="86"/>
      <c r="M441" s="86"/>
      <c r="N441" s="86"/>
    </row>
    <row r="442" spans="1:14" x14ac:dyDescent="0.3">
      <c r="A442" s="86"/>
      <c r="B442" s="86"/>
      <c r="C442" s="86"/>
      <c r="D442" s="86"/>
      <c r="E442" s="86"/>
      <c r="F442" s="86"/>
      <c r="G442" s="86"/>
      <c r="H442" s="86"/>
      <c r="I442" s="86"/>
      <c r="J442" s="86"/>
      <c r="K442" s="86"/>
      <c r="L442" s="86"/>
      <c r="M442" s="86"/>
      <c r="N442" s="86"/>
    </row>
    <row r="443" spans="1:14" x14ac:dyDescent="0.3">
      <c r="A443" s="86"/>
      <c r="B443" s="86"/>
      <c r="C443" s="86"/>
      <c r="D443" s="86"/>
      <c r="E443" s="86"/>
      <c r="F443" s="86"/>
      <c r="G443" s="86"/>
      <c r="H443" s="86"/>
      <c r="I443" s="86"/>
      <c r="J443" s="86"/>
      <c r="K443" s="86"/>
      <c r="L443" s="86"/>
      <c r="M443" s="86"/>
      <c r="N443" s="86"/>
    </row>
    <row r="444" spans="1:14" x14ac:dyDescent="0.3">
      <c r="A444" s="86"/>
      <c r="B444" s="86"/>
      <c r="C444" s="86"/>
      <c r="D444" s="86"/>
      <c r="E444" s="86"/>
      <c r="F444" s="86"/>
      <c r="G444" s="86"/>
      <c r="H444" s="86"/>
      <c r="I444" s="86"/>
      <c r="J444" s="86"/>
      <c r="K444" s="86"/>
      <c r="L444" s="86"/>
      <c r="M444" s="86"/>
      <c r="N444" s="86"/>
    </row>
    <row r="445" spans="1:14" x14ac:dyDescent="0.3">
      <c r="A445" s="86"/>
      <c r="B445" s="86"/>
      <c r="C445" s="86"/>
      <c r="D445" s="86"/>
      <c r="E445" s="86"/>
      <c r="F445" s="86"/>
      <c r="G445" s="86"/>
      <c r="H445" s="86"/>
      <c r="I445" s="86"/>
      <c r="J445" s="86"/>
      <c r="K445" s="86"/>
      <c r="L445" s="86"/>
      <c r="M445" s="86"/>
      <c r="N445" s="86"/>
    </row>
    <row r="446" spans="1:14" x14ac:dyDescent="0.3">
      <c r="A446" s="86"/>
      <c r="B446" s="86"/>
      <c r="C446" s="86"/>
      <c r="D446" s="86"/>
      <c r="E446" s="86"/>
      <c r="F446" s="86"/>
      <c r="G446" s="86"/>
      <c r="H446" s="86"/>
      <c r="I446" s="86"/>
      <c r="J446" s="86"/>
      <c r="K446" s="86"/>
      <c r="L446" s="86"/>
      <c r="M446" s="86"/>
      <c r="N446" s="86"/>
    </row>
    <row r="447" spans="1:14" x14ac:dyDescent="0.3">
      <c r="A447" s="86"/>
      <c r="B447" s="86"/>
      <c r="C447" s="86"/>
      <c r="D447" s="86"/>
      <c r="E447" s="86"/>
      <c r="F447" s="86"/>
      <c r="G447" s="86"/>
      <c r="H447" s="86"/>
      <c r="I447" s="86"/>
      <c r="J447" s="86"/>
      <c r="K447" s="86"/>
      <c r="L447" s="86"/>
      <c r="M447" s="86"/>
      <c r="N447" s="86"/>
    </row>
    <row r="448" spans="1:14" x14ac:dyDescent="0.3">
      <c r="A448" s="86"/>
      <c r="B448" s="86"/>
      <c r="C448" s="86"/>
      <c r="D448" s="86"/>
      <c r="E448" s="86"/>
      <c r="F448" s="86"/>
      <c r="G448" s="86"/>
      <c r="H448" s="86"/>
      <c r="I448" s="86"/>
      <c r="J448" s="86"/>
      <c r="K448" s="86"/>
      <c r="L448" s="86"/>
      <c r="M448" s="86"/>
      <c r="N448" s="86"/>
    </row>
    <row r="449" spans="1:14" x14ac:dyDescent="0.3">
      <c r="A449" s="86"/>
      <c r="B449" s="86"/>
      <c r="C449" s="86"/>
      <c r="D449" s="86"/>
      <c r="E449" s="86"/>
      <c r="F449" s="86"/>
      <c r="G449" s="86"/>
      <c r="H449" s="86"/>
      <c r="I449" s="86"/>
      <c r="J449" s="86"/>
      <c r="K449" s="86"/>
      <c r="L449" s="86"/>
      <c r="M449" s="86"/>
      <c r="N449" s="86"/>
    </row>
    <row r="450" spans="1:14" x14ac:dyDescent="0.3">
      <c r="A450" s="86"/>
      <c r="B450" s="86"/>
      <c r="C450" s="86"/>
      <c r="D450" s="86"/>
      <c r="E450" s="86"/>
      <c r="F450" s="86"/>
      <c r="G450" s="86"/>
      <c r="H450" s="86"/>
      <c r="I450" s="86"/>
      <c r="J450" s="86"/>
      <c r="K450" s="86"/>
      <c r="L450" s="86"/>
      <c r="M450" s="86"/>
      <c r="N450" s="86"/>
    </row>
    <row r="451" spans="1:14" x14ac:dyDescent="0.3">
      <c r="A451" s="86"/>
      <c r="B451" s="86"/>
      <c r="C451" s="86"/>
      <c r="D451" s="86"/>
      <c r="E451" s="86"/>
      <c r="F451" s="86"/>
      <c r="G451" s="86"/>
      <c r="H451" s="86"/>
      <c r="I451" s="86"/>
      <c r="J451" s="86"/>
      <c r="K451" s="86"/>
      <c r="L451" s="86"/>
      <c r="M451" s="86"/>
      <c r="N451" s="86"/>
    </row>
    <row r="452" spans="1:14" x14ac:dyDescent="0.3">
      <c r="A452" s="86"/>
      <c r="B452" s="86"/>
      <c r="C452" s="86"/>
      <c r="D452" s="86"/>
      <c r="E452" s="86"/>
      <c r="F452" s="86"/>
      <c r="G452" s="86"/>
      <c r="H452" s="86"/>
      <c r="I452" s="86"/>
      <c r="J452" s="86"/>
      <c r="K452" s="86"/>
      <c r="L452" s="86"/>
      <c r="M452" s="86"/>
      <c r="N452" s="86"/>
    </row>
    <row r="453" spans="1:14" x14ac:dyDescent="0.3">
      <c r="A453" s="86"/>
      <c r="B453" s="86"/>
      <c r="C453" s="86"/>
      <c r="D453" s="86"/>
      <c r="E453" s="86"/>
      <c r="F453" s="86"/>
      <c r="G453" s="86"/>
      <c r="H453" s="86"/>
      <c r="I453" s="86"/>
      <c r="J453" s="86"/>
      <c r="K453" s="86"/>
      <c r="L453" s="86"/>
      <c r="M453" s="86"/>
      <c r="N453" s="86"/>
    </row>
    <row r="454" spans="1:14" x14ac:dyDescent="0.3">
      <c r="A454" s="86"/>
      <c r="B454" s="86"/>
      <c r="C454" s="86"/>
      <c r="D454" s="86"/>
      <c r="E454" s="86"/>
      <c r="F454" s="86"/>
      <c r="G454" s="86"/>
      <c r="H454" s="86"/>
      <c r="I454" s="86"/>
      <c r="J454" s="86"/>
      <c r="K454" s="86"/>
      <c r="L454" s="86"/>
      <c r="M454" s="86"/>
      <c r="N454" s="86"/>
    </row>
    <row r="455" spans="1:14" x14ac:dyDescent="0.3">
      <c r="A455" s="86"/>
      <c r="B455" s="86"/>
      <c r="C455" s="86"/>
      <c r="D455" s="86"/>
      <c r="E455" s="86"/>
      <c r="F455" s="86"/>
      <c r="G455" s="86"/>
      <c r="H455" s="86"/>
      <c r="I455" s="86"/>
      <c r="J455" s="86"/>
      <c r="K455" s="86"/>
      <c r="L455" s="86"/>
      <c r="M455" s="86"/>
      <c r="N455" s="86"/>
    </row>
    <row r="456" spans="1:14" x14ac:dyDescent="0.3">
      <c r="A456" s="86"/>
      <c r="B456" s="86"/>
      <c r="C456" s="86"/>
      <c r="D456" s="86"/>
      <c r="E456" s="86"/>
      <c r="F456" s="86"/>
      <c r="G456" s="86"/>
      <c r="H456" s="86"/>
      <c r="I456" s="86"/>
      <c r="J456" s="86"/>
      <c r="K456" s="86"/>
      <c r="L456" s="86"/>
      <c r="M456" s="86"/>
      <c r="N456" s="86"/>
    </row>
    <row r="457" spans="1:14" x14ac:dyDescent="0.3">
      <c r="A457" s="86"/>
      <c r="B457" s="86"/>
      <c r="C457" s="86"/>
      <c r="D457" s="86"/>
      <c r="E457" s="86"/>
      <c r="F457" s="86"/>
      <c r="G457" s="86"/>
      <c r="H457" s="86"/>
      <c r="I457" s="86"/>
      <c r="J457" s="86"/>
      <c r="K457" s="86"/>
      <c r="L457" s="86"/>
      <c r="M457" s="86"/>
      <c r="N457" s="86"/>
    </row>
    <row r="458" spans="1:14" x14ac:dyDescent="0.3">
      <c r="A458" s="86"/>
      <c r="B458" s="86"/>
      <c r="C458" s="86"/>
      <c r="D458" s="86"/>
      <c r="E458" s="86"/>
      <c r="F458" s="86"/>
      <c r="G458" s="86"/>
      <c r="H458" s="86"/>
      <c r="I458" s="86"/>
      <c r="J458" s="86"/>
      <c r="K458" s="86"/>
      <c r="L458" s="86"/>
      <c r="M458" s="86"/>
      <c r="N458" s="86"/>
    </row>
    <row r="459" spans="1:14" x14ac:dyDescent="0.3">
      <c r="A459" s="86"/>
      <c r="B459" s="86"/>
      <c r="C459" s="86"/>
      <c r="D459" s="86"/>
      <c r="E459" s="86"/>
      <c r="F459" s="86"/>
      <c r="G459" s="86"/>
      <c r="H459" s="86"/>
      <c r="I459" s="86"/>
      <c r="J459" s="86"/>
      <c r="K459" s="86"/>
      <c r="L459" s="86"/>
      <c r="M459" s="86"/>
      <c r="N459" s="86"/>
    </row>
    <row r="460" spans="1:14" x14ac:dyDescent="0.3">
      <c r="A460" s="86"/>
      <c r="B460" s="86"/>
      <c r="C460" s="86"/>
      <c r="D460" s="86"/>
      <c r="E460" s="86"/>
      <c r="F460" s="86"/>
      <c r="G460" s="86"/>
      <c r="H460" s="86"/>
      <c r="I460" s="86"/>
      <c r="J460" s="86"/>
      <c r="K460" s="86"/>
      <c r="L460" s="86"/>
      <c r="M460" s="86"/>
      <c r="N460" s="86"/>
    </row>
    <row r="461" spans="1:14" x14ac:dyDescent="0.3">
      <c r="A461" s="86"/>
      <c r="B461" s="86"/>
      <c r="C461" s="86"/>
      <c r="D461" s="86"/>
      <c r="E461" s="86"/>
      <c r="F461" s="86"/>
      <c r="G461" s="86"/>
      <c r="H461" s="86"/>
      <c r="I461" s="86"/>
      <c r="J461" s="86"/>
      <c r="K461" s="86"/>
      <c r="L461" s="86"/>
      <c r="M461" s="86"/>
      <c r="N461" s="86"/>
    </row>
    <row r="462" spans="1:14" x14ac:dyDescent="0.3">
      <c r="A462" s="86"/>
      <c r="B462" s="86"/>
      <c r="C462" s="86"/>
      <c r="D462" s="86"/>
      <c r="E462" s="86"/>
      <c r="F462" s="86"/>
      <c r="G462" s="86"/>
      <c r="H462" s="86"/>
      <c r="I462" s="86"/>
      <c r="J462" s="86"/>
      <c r="K462" s="86"/>
      <c r="L462" s="86"/>
      <c r="M462" s="86"/>
      <c r="N462" s="86"/>
    </row>
    <row r="463" spans="1:14" x14ac:dyDescent="0.3">
      <c r="A463" s="86"/>
      <c r="B463" s="86"/>
      <c r="C463" s="86"/>
      <c r="D463" s="86"/>
      <c r="E463" s="86"/>
      <c r="F463" s="86"/>
      <c r="G463" s="86"/>
      <c r="H463" s="86"/>
      <c r="I463" s="86"/>
      <c r="J463" s="86"/>
      <c r="K463" s="86"/>
      <c r="L463" s="86"/>
      <c r="M463" s="86"/>
      <c r="N463" s="86"/>
    </row>
    <row r="464" spans="1:14" x14ac:dyDescent="0.3">
      <c r="A464" s="86"/>
      <c r="B464" s="86"/>
      <c r="C464" s="86"/>
      <c r="D464" s="86"/>
      <c r="E464" s="86"/>
      <c r="F464" s="86"/>
      <c r="G464" s="86"/>
      <c r="H464" s="86"/>
      <c r="I464" s="86"/>
      <c r="J464" s="86"/>
      <c r="K464" s="86"/>
      <c r="L464" s="86"/>
      <c r="M464" s="86"/>
      <c r="N464" s="86"/>
    </row>
    <row r="465" spans="1:14" x14ac:dyDescent="0.3">
      <c r="A465" s="86"/>
      <c r="B465" s="86"/>
      <c r="C465" s="86"/>
      <c r="D465" s="86"/>
      <c r="E465" s="86"/>
      <c r="F465" s="86"/>
      <c r="G465" s="86"/>
      <c r="H465" s="86"/>
      <c r="I465" s="86"/>
      <c r="J465" s="86"/>
      <c r="K465" s="86"/>
      <c r="L465" s="86"/>
      <c r="M465" s="86"/>
      <c r="N465" s="86"/>
    </row>
    <row r="466" spans="1:14" x14ac:dyDescent="0.3">
      <c r="A466" s="86"/>
      <c r="B466" s="86"/>
      <c r="C466" s="86"/>
      <c r="D466" s="86"/>
      <c r="E466" s="86"/>
      <c r="F466" s="86"/>
      <c r="G466" s="86"/>
      <c r="H466" s="86"/>
      <c r="I466" s="86"/>
      <c r="J466" s="86"/>
      <c r="K466" s="86"/>
      <c r="L466" s="86"/>
      <c r="M466" s="86"/>
      <c r="N466" s="86"/>
    </row>
    <row r="467" spans="1:14" x14ac:dyDescent="0.3">
      <c r="A467" s="86"/>
      <c r="B467" s="86"/>
      <c r="C467" s="86"/>
      <c r="D467" s="86"/>
      <c r="E467" s="86"/>
      <c r="F467" s="86"/>
      <c r="G467" s="86"/>
      <c r="H467" s="86"/>
      <c r="I467" s="86"/>
      <c r="J467" s="86"/>
      <c r="K467" s="86"/>
      <c r="L467" s="86"/>
      <c r="M467" s="86"/>
      <c r="N467" s="86"/>
    </row>
    <row r="468" spans="1:14" x14ac:dyDescent="0.3">
      <c r="A468" s="86"/>
      <c r="B468" s="86"/>
      <c r="C468" s="86"/>
      <c r="D468" s="86"/>
      <c r="E468" s="86"/>
      <c r="F468" s="86"/>
      <c r="G468" s="86"/>
      <c r="H468" s="86"/>
      <c r="I468" s="86"/>
      <c r="J468" s="86"/>
      <c r="K468" s="86"/>
      <c r="L468" s="86"/>
      <c r="M468" s="86"/>
      <c r="N468" s="86"/>
    </row>
    <row r="469" spans="1:14" x14ac:dyDescent="0.3">
      <c r="A469" s="86"/>
      <c r="B469" s="86"/>
      <c r="C469" s="86"/>
      <c r="D469" s="86"/>
      <c r="E469" s="86"/>
      <c r="F469" s="86"/>
      <c r="G469" s="86"/>
      <c r="H469" s="86"/>
      <c r="I469" s="86"/>
      <c r="J469" s="86"/>
      <c r="K469" s="86"/>
      <c r="L469" s="86"/>
      <c r="M469" s="86"/>
      <c r="N469" s="86"/>
    </row>
    <row r="470" spans="1:14" x14ac:dyDescent="0.3">
      <c r="A470" s="86"/>
      <c r="B470" s="86"/>
      <c r="C470" s="86"/>
      <c r="D470" s="86"/>
      <c r="E470" s="86"/>
      <c r="F470" s="86"/>
      <c r="G470" s="86"/>
      <c r="H470" s="86"/>
      <c r="I470" s="86"/>
      <c r="J470" s="86"/>
      <c r="K470" s="86"/>
      <c r="L470" s="86"/>
      <c r="M470" s="86"/>
      <c r="N470" s="86"/>
    </row>
    <row r="471" spans="1:14" x14ac:dyDescent="0.3">
      <c r="A471" s="86"/>
      <c r="B471" s="86"/>
      <c r="C471" s="86"/>
      <c r="D471" s="86"/>
      <c r="E471" s="86"/>
      <c r="F471" s="86"/>
      <c r="G471" s="86"/>
      <c r="H471" s="86"/>
      <c r="I471" s="86"/>
      <c r="J471" s="86"/>
      <c r="K471" s="86"/>
      <c r="L471" s="86"/>
      <c r="M471" s="86"/>
      <c r="N471" s="86"/>
    </row>
    <row r="472" spans="1:14" x14ac:dyDescent="0.3">
      <c r="A472" s="86"/>
      <c r="B472" s="86"/>
      <c r="C472" s="86"/>
      <c r="D472" s="86"/>
      <c r="E472" s="86"/>
      <c r="F472" s="86"/>
      <c r="G472" s="86"/>
      <c r="H472" s="86"/>
      <c r="I472" s="86"/>
      <c r="J472" s="86"/>
      <c r="K472" s="86"/>
      <c r="L472" s="86"/>
      <c r="M472" s="86"/>
      <c r="N472" s="86"/>
    </row>
    <row r="473" spans="1:14" x14ac:dyDescent="0.3">
      <c r="A473" s="86"/>
      <c r="B473" s="86"/>
      <c r="C473" s="86"/>
      <c r="D473" s="86"/>
      <c r="E473" s="86"/>
      <c r="F473" s="86"/>
      <c r="G473" s="86"/>
      <c r="H473" s="86"/>
      <c r="I473" s="86"/>
      <c r="J473" s="86"/>
      <c r="K473" s="86"/>
      <c r="L473" s="86"/>
      <c r="M473" s="86"/>
      <c r="N473" s="86"/>
    </row>
    <row r="474" spans="1:14" x14ac:dyDescent="0.3">
      <c r="A474" s="86"/>
      <c r="B474" s="86"/>
      <c r="C474" s="86"/>
      <c r="D474" s="86"/>
      <c r="E474" s="86"/>
      <c r="F474" s="86"/>
      <c r="G474" s="86"/>
      <c r="H474" s="86"/>
      <c r="I474" s="86"/>
      <c r="J474" s="86"/>
      <c r="K474" s="86"/>
      <c r="L474" s="86"/>
      <c r="M474" s="86"/>
      <c r="N474" s="86"/>
    </row>
    <row r="475" spans="1:14" x14ac:dyDescent="0.3">
      <c r="A475" s="86"/>
      <c r="B475" s="86"/>
      <c r="C475" s="86"/>
      <c r="D475" s="86"/>
      <c r="E475" s="86"/>
      <c r="F475" s="86"/>
      <c r="G475" s="86"/>
      <c r="H475" s="86"/>
      <c r="I475" s="86"/>
      <c r="J475" s="86"/>
      <c r="K475" s="86"/>
      <c r="L475" s="86"/>
      <c r="M475" s="86"/>
      <c r="N475" s="86"/>
    </row>
    <row r="476" spans="1:14" x14ac:dyDescent="0.3">
      <c r="A476" s="86"/>
      <c r="B476" s="86"/>
      <c r="C476" s="86"/>
      <c r="D476" s="86"/>
      <c r="E476" s="86"/>
      <c r="F476" s="86"/>
      <c r="G476" s="86"/>
      <c r="H476" s="86"/>
      <c r="I476" s="86"/>
      <c r="J476" s="86"/>
      <c r="K476" s="86"/>
      <c r="L476" s="86"/>
      <c r="M476" s="86"/>
      <c r="N476" s="86"/>
    </row>
    <row r="477" spans="1:14" x14ac:dyDescent="0.3">
      <c r="A477" s="86"/>
      <c r="B477" s="86"/>
      <c r="C477" s="86"/>
      <c r="D477" s="86"/>
      <c r="E477" s="86"/>
      <c r="F477" s="86"/>
      <c r="G477" s="86"/>
      <c r="H477" s="86"/>
      <c r="I477" s="86"/>
      <c r="J477" s="86"/>
      <c r="K477" s="86"/>
      <c r="L477" s="86"/>
      <c r="M477" s="86"/>
      <c r="N477" s="86"/>
    </row>
    <row r="478" spans="1:14" x14ac:dyDescent="0.3">
      <c r="A478" s="86"/>
      <c r="B478" s="86"/>
      <c r="C478" s="86"/>
      <c r="D478" s="86"/>
      <c r="E478" s="86"/>
      <c r="F478" s="86"/>
      <c r="G478" s="86"/>
      <c r="H478" s="86"/>
      <c r="I478" s="86"/>
      <c r="J478" s="86"/>
      <c r="K478" s="86"/>
      <c r="L478" s="86"/>
      <c r="M478" s="86"/>
      <c r="N478" s="86"/>
    </row>
    <row r="479" spans="1:14" x14ac:dyDescent="0.3">
      <c r="A479" s="86"/>
      <c r="B479" s="86"/>
      <c r="C479" s="86"/>
      <c r="D479" s="86"/>
      <c r="E479" s="86"/>
      <c r="F479" s="86"/>
      <c r="G479" s="86"/>
      <c r="H479" s="86"/>
      <c r="I479" s="86"/>
      <c r="J479" s="86"/>
      <c r="K479" s="86"/>
      <c r="L479" s="86"/>
      <c r="M479" s="86"/>
      <c r="N479" s="86"/>
    </row>
    <row r="480" spans="1:14" x14ac:dyDescent="0.3">
      <c r="A480" s="86"/>
      <c r="B480" s="86"/>
      <c r="C480" s="86"/>
      <c r="D480" s="86"/>
      <c r="E480" s="86"/>
      <c r="F480" s="86"/>
      <c r="G480" s="86"/>
      <c r="H480" s="86"/>
      <c r="I480" s="86"/>
      <c r="J480" s="86"/>
      <c r="K480" s="86"/>
      <c r="L480" s="86"/>
      <c r="M480" s="86"/>
      <c r="N480" s="86"/>
    </row>
    <row r="481" spans="1:14" x14ac:dyDescent="0.3">
      <c r="A481" s="86"/>
      <c r="B481" s="86"/>
      <c r="C481" s="86"/>
      <c r="D481" s="86"/>
      <c r="E481" s="86"/>
      <c r="F481" s="86"/>
      <c r="G481" s="86"/>
      <c r="H481" s="86"/>
      <c r="I481" s="86"/>
      <c r="J481" s="86"/>
      <c r="K481" s="86"/>
      <c r="L481" s="86"/>
      <c r="M481" s="86"/>
      <c r="N481" s="86"/>
    </row>
    <row r="482" spans="1:14" x14ac:dyDescent="0.3">
      <c r="A482" s="86"/>
      <c r="B482" s="86"/>
      <c r="C482" s="86"/>
      <c r="D482" s="86"/>
      <c r="E482" s="86"/>
      <c r="F482" s="86"/>
      <c r="G482" s="86"/>
      <c r="H482" s="86"/>
      <c r="I482" s="86"/>
      <c r="J482" s="86"/>
      <c r="K482" s="86"/>
      <c r="L482" s="86"/>
      <c r="M482" s="86"/>
      <c r="N482" s="86"/>
    </row>
    <row r="483" spans="1:14" x14ac:dyDescent="0.3">
      <c r="A483" s="86"/>
      <c r="B483" s="86"/>
      <c r="C483" s="86"/>
      <c r="D483" s="86"/>
      <c r="E483" s="86"/>
      <c r="F483" s="86"/>
      <c r="G483" s="86"/>
      <c r="H483" s="86"/>
      <c r="I483" s="86"/>
      <c r="J483" s="86"/>
      <c r="K483" s="86"/>
      <c r="L483" s="86"/>
      <c r="M483" s="86"/>
      <c r="N483" s="86"/>
    </row>
    <row r="484" spans="1:14" x14ac:dyDescent="0.3">
      <c r="A484" s="86"/>
      <c r="B484" s="86"/>
      <c r="C484" s="86"/>
      <c r="D484" s="86"/>
      <c r="E484" s="86"/>
      <c r="F484" s="86"/>
      <c r="G484" s="86"/>
      <c r="H484" s="86"/>
      <c r="I484" s="86"/>
      <c r="J484" s="86"/>
      <c r="K484" s="86"/>
      <c r="L484" s="86"/>
      <c r="M484" s="86"/>
      <c r="N484" s="86"/>
    </row>
    <row r="485" spans="1:14" x14ac:dyDescent="0.3">
      <c r="A485" s="86"/>
      <c r="B485" s="86"/>
      <c r="C485" s="86"/>
      <c r="D485" s="86"/>
      <c r="E485" s="86"/>
      <c r="F485" s="86"/>
      <c r="G485" s="86"/>
      <c r="H485" s="86"/>
      <c r="I485" s="86"/>
      <c r="J485" s="86"/>
      <c r="K485" s="86"/>
      <c r="L485" s="86"/>
      <c r="M485" s="86"/>
      <c r="N485" s="86"/>
    </row>
    <row r="486" spans="1:14" x14ac:dyDescent="0.3">
      <c r="A486" s="86"/>
      <c r="B486" s="86"/>
      <c r="C486" s="86"/>
      <c r="D486" s="86"/>
      <c r="E486" s="86"/>
      <c r="F486" s="86"/>
      <c r="G486" s="86"/>
      <c r="H486" s="86"/>
      <c r="I486" s="86"/>
      <c r="J486" s="86"/>
      <c r="K486" s="86"/>
      <c r="L486" s="86"/>
      <c r="M486" s="86"/>
      <c r="N486" s="86"/>
    </row>
    <row r="487" spans="1:14" x14ac:dyDescent="0.3">
      <c r="A487" s="86"/>
      <c r="B487" s="86"/>
      <c r="C487" s="86"/>
      <c r="D487" s="86"/>
      <c r="E487" s="86"/>
      <c r="F487" s="86"/>
      <c r="G487" s="86"/>
      <c r="H487" s="86"/>
      <c r="I487" s="86"/>
      <c r="J487" s="86"/>
      <c r="K487" s="86"/>
      <c r="L487" s="86"/>
      <c r="M487" s="86"/>
      <c r="N487" s="86"/>
    </row>
    <row r="488" spans="1:14" x14ac:dyDescent="0.3">
      <c r="A488" s="86"/>
      <c r="B488" s="86"/>
      <c r="C488" s="86"/>
      <c r="D488" s="86"/>
      <c r="E488" s="86"/>
      <c r="F488" s="86"/>
      <c r="G488" s="86"/>
      <c r="H488" s="86"/>
      <c r="I488" s="86"/>
      <c r="J488" s="86"/>
      <c r="K488" s="86"/>
      <c r="L488" s="86"/>
      <c r="M488" s="86"/>
      <c r="N488" s="86"/>
    </row>
    <row r="489" spans="1:14" x14ac:dyDescent="0.3">
      <c r="A489" s="86"/>
      <c r="B489" s="86"/>
      <c r="C489" s="86"/>
      <c r="D489" s="86"/>
      <c r="E489" s="86"/>
      <c r="F489" s="86"/>
      <c r="G489" s="86"/>
      <c r="H489" s="86"/>
      <c r="I489" s="86"/>
      <c r="J489" s="86"/>
      <c r="K489" s="86"/>
      <c r="L489" s="86"/>
      <c r="M489" s="86"/>
      <c r="N489" s="86"/>
    </row>
    <row r="490" spans="1:14" x14ac:dyDescent="0.3">
      <c r="A490" s="86"/>
      <c r="B490" s="86"/>
      <c r="C490" s="86"/>
      <c r="D490" s="86"/>
      <c r="E490" s="86"/>
      <c r="F490" s="86"/>
      <c r="G490" s="86"/>
      <c r="H490" s="86"/>
      <c r="I490" s="86"/>
      <c r="J490" s="86"/>
      <c r="K490" s="86"/>
      <c r="L490" s="86"/>
      <c r="M490" s="86"/>
      <c r="N490" s="86"/>
    </row>
    <row r="491" spans="1:14" x14ac:dyDescent="0.3">
      <c r="A491" s="86"/>
      <c r="B491" s="86"/>
      <c r="C491" s="86"/>
      <c r="D491" s="86"/>
      <c r="E491" s="86"/>
      <c r="F491" s="86"/>
      <c r="G491" s="86"/>
      <c r="H491" s="86"/>
      <c r="I491" s="86"/>
      <c r="J491" s="86"/>
      <c r="K491" s="86"/>
      <c r="L491" s="86"/>
      <c r="M491" s="86"/>
      <c r="N491" s="86"/>
    </row>
    <row r="492" spans="1:14" x14ac:dyDescent="0.3">
      <c r="A492" s="86"/>
      <c r="B492" s="86"/>
      <c r="C492" s="86"/>
      <c r="D492" s="86"/>
      <c r="E492" s="86"/>
      <c r="F492" s="86"/>
      <c r="G492" s="86"/>
      <c r="H492" s="86"/>
      <c r="I492" s="86"/>
      <c r="J492" s="86"/>
      <c r="K492" s="86"/>
      <c r="L492" s="86"/>
      <c r="M492" s="86"/>
      <c r="N492" s="86"/>
    </row>
    <row r="493" spans="1:14" x14ac:dyDescent="0.3">
      <c r="A493" s="86"/>
      <c r="B493" s="86"/>
      <c r="C493" s="86"/>
      <c r="D493" s="86"/>
      <c r="E493" s="86"/>
      <c r="F493" s="86"/>
      <c r="G493" s="86"/>
      <c r="H493" s="86"/>
      <c r="I493" s="86"/>
      <c r="J493" s="86"/>
      <c r="K493" s="86"/>
      <c r="L493" s="86"/>
      <c r="M493" s="86"/>
      <c r="N493" s="86"/>
    </row>
    <row r="494" spans="1:14" x14ac:dyDescent="0.3">
      <c r="A494" s="86"/>
      <c r="B494" s="86"/>
      <c r="C494" s="86"/>
      <c r="D494" s="86"/>
      <c r="E494" s="86"/>
      <c r="F494" s="86"/>
      <c r="G494" s="86"/>
      <c r="H494" s="86"/>
      <c r="I494" s="86"/>
      <c r="J494" s="86"/>
      <c r="K494" s="86"/>
      <c r="L494" s="86"/>
      <c r="M494" s="86"/>
      <c r="N494" s="86"/>
    </row>
    <row r="495" spans="1:14" x14ac:dyDescent="0.3">
      <c r="A495" s="86"/>
      <c r="B495" s="86"/>
      <c r="C495" s="86"/>
      <c r="D495" s="86"/>
      <c r="E495" s="86"/>
      <c r="F495" s="86"/>
      <c r="G495" s="86"/>
      <c r="H495" s="86"/>
      <c r="I495" s="86"/>
      <c r="J495" s="86"/>
      <c r="K495" s="86"/>
      <c r="L495" s="86"/>
      <c r="M495" s="86"/>
      <c r="N495" s="86"/>
    </row>
    <row r="496" spans="1:14" x14ac:dyDescent="0.3">
      <c r="A496" s="86"/>
      <c r="B496" s="86"/>
      <c r="C496" s="86"/>
      <c r="D496" s="86"/>
      <c r="E496" s="86"/>
      <c r="F496" s="86"/>
      <c r="G496" s="86"/>
      <c r="H496" s="86"/>
      <c r="I496" s="86"/>
      <c r="J496" s="86"/>
      <c r="K496" s="86"/>
      <c r="L496" s="86"/>
      <c r="M496" s="86"/>
      <c r="N496" s="86"/>
    </row>
    <row r="497" spans="1:14" x14ac:dyDescent="0.3">
      <c r="A497" s="86"/>
      <c r="B497" s="86"/>
      <c r="C497" s="86"/>
      <c r="D497" s="86"/>
      <c r="E497" s="86"/>
      <c r="F497" s="86"/>
      <c r="G497" s="86"/>
      <c r="H497" s="86"/>
      <c r="I497" s="86"/>
      <c r="J497" s="86"/>
      <c r="K497" s="86"/>
      <c r="L497" s="86"/>
      <c r="M497" s="86"/>
      <c r="N497" s="86"/>
    </row>
    <row r="498" spans="1:14" x14ac:dyDescent="0.3">
      <c r="A498" s="86"/>
      <c r="B498" s="86"/>
      <c r="C498" s="86"/>
      <c r="D498" s="86"/>
      <c r="E498" s="86"/>
      <c r="F498" s="86"/>
      <c r="G498" s="86"/>
      <c r="H498" s="86"/>
      <c r="I498" s="86"/>
      <c r="J498" s="86"/>
      <c r="K498" s="86"/>
      <c r="L498" s="86"/>
      <c r="M498" s="86"/>
      <c r="N498" s="86"/>
    </row>
    <row r="499" spans="1:14" x14ac:dyDescent="0.3">
      <c r="A499" s="86"/>
      <c r="B499" s="86"/>
      <c r="C499" s="86"/>
      <c r="D499" s="86"/>
      <c r="E499" s="86"/>
      <c r="F499" s="86"/>
      <c r="G499" s="86"/>
      <c r="H499" s="86"/>
      <c r="I499" s="86"/>
      <c r="J499" s="86"/>
      <c r="K499" s="86"/>
      <c r="L499" s="86"/>
      <c r="M499" s="86"/>
      <c r="N499" s="86"/>
    </row>
    <row r="500" spans="1:14" x14ac:dyDescent="0.3">
      <c r="A500" s="86"/>
      <c r="B500" s="86"/>
      <c r="C500" s="86"/>
      <c r="D500" s="86"/>
      <c r="E500" s="86"/>
      <c r="F500" s="86"/>
      <c r="G500" s="86"/>
      <c r="H500" s="86"/>
      <c r="I500" s="86"/>
      <c r="J500" s="86"/>
      <c r="K500" s="86"/>
      <c r="L500" s="86"/>
      <c r="M500" s="86"/>
      <c r="N500" s="86"/>
    </row>
    <row r="501" spans="1:14" x14ac:dyDescent="0.3">
      <c r="A501" s="86"/>
      <c r="B501" s="86"/>
      <c r="C501" s="86"/>
      <c r="D501" s="86"/>
      <c r="E501" s="86"/>
      <c r="F501" s="86"/>
      <c r="G501" s="86"/>
      <c r="H501" s="86"/>
      <c r="I501" s="86"/>
      <c r="J501" s="86"/>
      <c r="K501" s="86"/>
      <c r="L501" s="86"/>
      <c r="M501" s="86"/>
      <c r="N501" s="86"/>
    </row>
    <row r="502" spans="1:14" x14ac:dyDescent="0.3">
      <c r="A502" s="86"/>
      <c r="B502" s="86"/>
      <c r="C502" s="86"/>
      <c r="D502" s="86"/>
      <c r="E502" s="86"/>
      <c r="F502" s="86"/>
      <c r="G502" s="86"/>
      <c r="H502" s="86"/>
      <c r="I502" s="86"/>
      <c r="J502" s="86"/>
      <c r="K502" s="86"/>
      <c r="L502" s="86"/>
      <c r="M502" s="86"/>
      <c r="N502" s="86"/>
    </row>
    <row r="503" spans="1:14" x14ac:dyDescent="0.3">
      <c r="A503" s="86"/>
      <c r="B503" s="86"/>
      <c r="C503" s="86"/>
      <c r="D503" s="86"/>
      <c r="E503" s="86"/>
      <c r="F503" s="86"/>
      <c r="G503" s="86"/>
      <c r="H503" s="86"/>
      <c r="I503" s="86"/>
      <c r="J503" s="86"/>
      <c r="K503" s="86"/>
      <c r="L503" s="86"/>
      <c r="M503" s="86"/>
      <c r="N503" s="86"/>
    </row>
    <row r="504" spans="1:14" x14ac:dyDescent="0.3">
      <c r="A504" s="86"/>
      <c r="B504" s="86"/>
      <c r="C504" s="86"/>
      <c r="D504" s="86"/>
      <c r="E504" s="86"/>
      <c r="F504" s="86"/>
      <c r="G504" s="86"/>
      <c r="H504" s="86"/>
      <c r="I504" s="86"/>
      <c r="J504" s="86"/>
      <c r="K504" s="86"/>
      <c r="L504" s="86"/>
      <c r="M504" s="86"/>
      <c r="N504" s="86"/>
    </row>
    <row r="505" spans="1:14" x14ac:dyDescent="0.3">
      <c r="A505" s="86"/>
      <c r="B505" s="86"/>
      <c r="C505" s="86"/>
      <c r="D505" s="86"/>
      <c r="E505" s="86"/>
      <c r="F505" s="86"/>
      <c r="G505" s="86"/>
      <c r="H505" s="86"/>
      <c r="I505" s="86"/>
      <c r="J505" s="86"/>
      <c r="K505" s="86"/>
      <c r="L505" s="86"/>
      <c r="M505" s="86"/>
      <c r="N505" s="86"/>
    </row>
    <row r="506" spans="1:14" x14ac:dyDescent="0.3">
      <c r="A506" s="86"/>
      <c r="B506" s="86"/>
      <c r="C506" s="86"/>
      <c r="D506" s="86"/>
      <c r="E506" s="86"/>
      <c r="F506" s="86"/>
      <c r="G506" s="86"/>
      <c r="H506" s="86"/>
      <c r="I506" s="86"/>
      <c r="J506" s="86"/>
      <c r="K506" s="86"/>
      <c r="L506" s="86"/>
      <c r="M506" s="86"/>
      <c r="N506" s="86"/>
    </row>
    <row r="507" spans="1:14" x14ac:dyDescent="0.3">
      <c r="A507" s="86"/>
      <c r="B507" s="86"/>
      <c r="C507" s="86"/>
      <c r="D507" s="86"/>
      <c r="E507" s="86"/>
      <c r="F507" s="86"/>
      <c r="G507" s="86"/>
      <c r="H507" s="86"/>
      <c r="I507" s="86"/>
      <c r="J507" s="86"/>
      <c r="K507" s="86"/>
      <c r="L507" s="86"/>
      <c r="M507" s="86"/>
      <c r="N507" s="86"/>
    </row>
    <row r="508" spans="1:14" x14ac:dyDescent="0.3">
      <c r="A508" s="86"/>
      <c r="B508" s="86"/>
      <c r="C508" s="86"/>
      <c r="D508" s="86"/>
      <c r="E508" s="86"/>
      <c r="F508" s="86"/>
      <c r="G508" s="86"/>
      <c r="H508" s="86"/>
      <c r="I508" s="86"/>
      <c r="J508" s="86"/>
      <c r="K508" s="86"/>
      <c r="L508" s="86"/>
      <c r="M508" s="86"/>
      <c r="N508" s="86"/>
    </row>
    <row r="509" spans="1:14" x14ac:dyDescent="0.3">
      <c r="A509" s="86"/>
      <c r="B509" s="86"/>
      <c r="C509" s="86"/>
      <c r="D509" s="86"/>
      <c r="E509" s="86"/>
      <c r="F509" s="86"/>
      <c r="G509" s="86"/>
      <c r="H509" s="86"/>
      <c r="I509" s="86"/>
      <c r="J509" s="86"/>
      <c r="K509" s="86"/>
      <c r="L509" s="86"/>
      <c r="M509" s="86"/>
      <c r="N509" s="86"/>
    </row>
    <row r="510" spans="1:14" x14ac:dyDescent="0.3">
      <c r="A510" s="86"/>
      <c r="B510" s="86"/>
      <c r="C510" s="86"/>
      <c r="D510" s="86"/>
      <c r="E510" s="86"/>
      <c r="F510" s="86"/>
      <c r="G510" s="86"/>
      <c r="H510" s="86"/>
      <c r="I510" s="86"/>
      <c r="J510" s="86"/>
      <c r="K510" s="86"/>
      <c r="L510" s="86"/>
      <c r="M510" s="86"/>
      <c r="N510" s="86"/>
    </row>
    <row r="511" spans="1:14" x14ac:dyDescent="0.3">
      <c r="A511" s="86"/>
      <c r="B511" s="86"/>
      <c r="C511" s="86"/>
      <c r="D511" s="86"/>
      <c r="E511" s="86"/>
      <c r="F511" s="86"/>
      <c r="G511" s="86"/>
      <c r="H511" s="86"/>
      <c r="I511" s="86"/>
      <c r="J511" s="86"/>
      <c r="K511" s="86"/>
      <c r="L511" s="86"/>
      <c r="M511" s="86"/>
      <c r="N511" s="86"/>
    </row>
    <row r="512" spans="1:14" x14ac:dyDescent="0.3">
      <c r="A512" s="86"/>
      <c r="B512" s="86"/>
      <c r="C512" s="86"/>
      <c r="D512" s="86"/>
      <c r="E512" s="86"/>
      <c r="F512" s="86"/>
      <c r="G512" s="86"/>
      <c r="H512" s="86"/>
      <c r="I512" s="86"/>
      <c r="J512" s="86"/>
      <c r="K512" s="86"/>
      <c r="L512" s="86"/>
      <c r="M512" s="86"/>
      <c r="N512" s="86"/>
    </row>
    <row r="513" spans="1:14" x14ac:dyDescent="0.3">
      <c r="A513" s="86"/>
      <c r="B513" s="86"/>
      <c r="C513" s="86"/>
      <c r="D513" s="86"/>
      <c r="E513" s="86"/>
      <c r="F513" s="86"/>
      <c r="G513" s="86"/>
      <c r="H513" s="86"/>
      <c r="I513" s="86"/>
      <c r="J513" s="86"/>
      <c r="K513" s="86"/>
      <c r="L513" s="86"/>
      <c r="M513" s="86"/>
      <c r="N513" s="86"/>
    </row>
    <row r="514" spans="1:14" x14ac:dyDescent="0.3">
      <c r="A514" s="86"/>
      <c r="B514" s="86"/>
      <c r="C514" s="86"/>
      <c r="D514" s="86"/>
      <c r="E514" s="86"/>
      <c r="F514" s="86"/>
      <c r="G514" s="86"/>
      <c r="H514" s="86"/>
      <c r="I514" s="86"/>
      <c r="J514" s="86"/>
      <c r="K514" s="86"/>
      <c r="L514" s="86"/>
      <c r="M514" s="86"/>
      <c r="N514" s="86"/>
    </row>
    <row r="515" spans="1:14" x14ac:dyDescent="0.3">
      <c r="A515" s="86"/>
      <c r="B515" s="86"/>
      <c r="C515" s="86"/>
      <c r="D515" s="86"/>
      <c r="E515" s="86"/>
      <c r="F515" s="86"/>
      <c r="G515" s="86"/>
      <c r="H515" s="86"/>
      <c r="I515" s="86"/>
      <c r="J515" s="86"/>
      <c r="K515" s="86"/>
      <c r="L515" s="86"/>
      <c r="M515" s="86"/>
      <c r="N515" s="86"/>
    </row>
    <row r="516" spans="1:14" x14ac:dyDescent="0.3">
      <c r="A516" s="86"/>
      <c r="B516" s="86"/>
      <c r="C516" s="86"/>
      <c r="D516" s="86"/>
      <c r="E516" s="86"/>
      <c r="F516" s="86"/>
      <c r="G516" s="86"/>
      <c r="H516" s="86"/>
      <c r="I516" s="86"/>
      <c r="J516" s="86"/>
      <c r="K516" s="86"/>
      <c r="L516" s="86"/>
      <c r="M516" s="86"/>
      <c r="N516" s="86"/>
    </row>
    <row r="517" spans="1:14" x14ac:dyDescent="0.3">
      <c r="A517" s="86"/>
      <c r="B517" s="86"/>
      <c r="C517" s="86"/>
      <c r="D517" s="86"/>
      <c r="E517" s="86"/>
      <c r="F517" s="86"/>
      <c r="G517" s="86"/>
      <c r="H517" s="86"/>
      <c r="I517" s="86"/>
      <c r="J517" s="86"/>
      <c r="K517" s="86"/>
      <c r="L517" s="86"/>
      <c r="M517" s="86"/>
      <c r="N517" s="86"/>
    </row>
    <row r="518" spans="1:14" x14ac:dyDescent="0.3">
      <c r="A518" s="86"/>
      <c r="B518" s="86"/>
      <c r="C518" s="86"/>
      <c r="D518" s="86"/>
      <c r="E518" s="86"/>
      <c r="F518" s="86"/>
      <c r="G518" s="86"/>
      <c r="H518" s="86"/>
      <c r="I518" s="86"/>
      <c r="J518" s="86"/>
      <c r="K518" s="86"/>
      <c r="L518" s="86"/>
      <c r="M518" s="86"/>
      <c r="N518" s="86"/>
    </row>
    <row r="519" spans="1:14" x14ac:dyDescent="0.3">
      <c r="A519" s="86"/>
      <c r="B519" s="86"/>
      <c r="C519" s="86"/>
      <c r="D519" s="86"/>
      <c r="E519" s="86"/>
      <c r="F519" s="86"/>
      <c r="G519" s="86"/>
      <c r="H519" s="86"/>
      <c r="I519" s="86"/>
      <c r="J519" s="86"/>
      <c r="K519" s="86"/>
      <c r="L519" s="86"/>
      <c r="M519" s="86"/>
      <c r="N519" s="86"/>
    </row>
    <row r="520" spans="1:14" x14ac:dyDescent="0.3">
      <c r="A520" s="86"/>
      <c r="B520" s="86"/>
      <c r="C520" s="86"/>
      <c r="D520" s="86"/>
      <c r="E520" s="86"/>
      <c r="F520" s="86"/>
      <c r="G520" s="86"/>
      <c r="H520" s="86"/>
      <c r="I520" s="86"/>
      <c r="J520" s="86"/>
      <c r="K520" s="86"/>
      <c r="L520" s="86"/>
      <c r="M520" s="86"/>
      <c r="N520" s="86"/>
    </row>
    <row r="521" spans="1:14" x14ac:dyDescent="0.3">
      <c r="A521" s="86"/>
      <c r="B521" s="86"/>
      <c r="C521" s="86"/>
      <c r="D521" s="86"/>
      <c r="E521" s="86"/>
      <c r="F521" s="86"/>
      <c r="G521" s="86"/>
      <c r="H521" s="86"/>
      <c r="I521" s="86"/>
      <c r="J521" s="86"/>
      <c r="K521" s="86"/>
      <c r="L521" s="86"/>
      <c r="M521" s="86"/>
      <c r="N521" s="86"/>
    </row>
    <row r="522" spans="1:14" x14ac:dyDescent="0.3">
      <c r="A522" s="86"/>
      <c r="B522" s="86"/>
      <c r="C522" s="86"/>
      <c r="D522" s="86"/>
      <c r="E522" s="86"/>
      <c r="F522" s="86"/>
      <c r="G522" s="86"/>
      <c r="H522" s="86"/>
      <c r="I522" s="86"/>
      <c r="J522" s="86"/>
      <c r="K522" s="86"/>
      <c r="L522" s="86"/>
      <c r="M522" s="86"/>
      <c r="N522" s="86"/>
    </row>
    <row r="523" spans="1:14" x14ac:dyDescent="0.3">
      <c r="A523" s="86"/>
      <c r="B523" s="86"/>
      <c r="C523" s="86"/>
      <c r="D523" s="86"/>
      <c r="E523" s="86"/>
      <c r="F523" s="86"/>
      <c r="G523" s="86"/>
      <c r="H523" s="86"/>
      <c r="I523" s="86"/>
      <c r="J523" s="86"/>
      <c r="K523" s="86"/>
      <c r="L523" s="86"/>
      <c r="M523" s="86"/>
      <c r="N523" s="86"/>
    </row>
    <row r="524" spans="1:14" x14ac:dyDescent="0.3">
      <c r="A524" s="86"/>
      <c r="B524" s="86"/>
      <c r="C524" s="86"/>
      <c r="D524" s="86"/>
      <c r="E524" s="86"/>
      <c r="F524" s="86"/>
      <c r="G524" s="86"/>
      <c r="H524" s="86"/>
      <c r="I524" s="86"/>
      <c r="J524" s="86"/>
      <c r="K524" s="86"/>
      <c r="L524" s="86"/>
      <c r="M524" s="86"/>
      <c r="N524" s="86"/>
    </row>
    <row r="525" spans="1:14" x14ac:dyDescent="0.3">
      <c r="A525" s="86"/>
      <c r="B525" s="86"/>
      <c r="C525" s="86"/>
      <c r="D525" s="86"/>
      <c r="E525" s="86"/>
      <c r="F525" s="86"/>
      <c r="G525" s="86"/>
      <c r="H525" s="86"/>
      <c r="I525" s="86"/>
      <c r="J525" s="86"/>
      <c r="K525" s="86"/>
      <c r="L525" s="86"/>
      <c r="M525" s="86"/>
      <c r="N525" s="86"/>
    </row>
    <row r="526" spans="1:14" x14ac:dyDescent="0.3">
      <c r="A526" s="86"/>
      <c r="B526" s="86"/>
      <c r="C526" s="86"/>
      <c r="D526" s="86"/>
      <c r="E526" s="86"/>
      <c r="F526" s="86"/>
      <c r="G526" s="86"/>
      <c r="H526" s="86"/>
      <c r="I526" s="86"/>
      <c r="J526" s="86"/>
      <c r="K526" s="86"/>
      <c r="L526" s="86"/>
      <c r="M526" s="86"/>
      <c r="N526" s="86"/>
    </row>
    <row r="527" spans="1:14" x14ac:dyDescent="0.3">
      <c r="A527" s="86"/>
      <c r="B527" s="86"/>
      <c r="C527" s="86"/>
      <c r="D527" s="86"/>
      <c r="E527" s="86"/>
      <c r="F527" s="86"/>
      <c r="G527" s="86"/>
      <c r="H527" s="86"/>
      <c r="I527" s="86"/>
      <c r="J527" s="86"/>
      <c r="K527" s="86"/>
      <c r="L527" s="86"/>
      <c r="M527" s="86"/>
      <c r="N527" s="86"/>
    </row>
    <row r="528" spans="1:14" x14ac:dyDescent="0.3">
      <c r="A528" s="86"/>
      <c r="B528" s="86"/>
      <c r="C528" s="86"/>
      <c r="D528" s="86"/>
      <c r="E528" s="86"/>
      <c r="F528" s="86"/>
      <c r="G528" s="86"/>
      <c r="H528" s="86"/>
      <c r="I528" s="86"/>
      <c r="J528" s="86"/>
      <c r="K528" s="86"/>
      <c r="L528" s="86"/>
      <c r="M528" s="86"/>
      <c r="N528" s="86"/>
    </row>
    <row r="529" spans="1:14" x14ac:dyDescent="0.3">
      <c r="A529" s="86"/>
      <c r="B529" s="86"/>
      <c r="C529" s="86"/>
      <c r="D529" s="86"/>
      <c r="E529" s="86"/>
      <c r="F529" s="86"/>
      <c r="G529" s="86"/>
      <c r="H529" s="86"/>
      <c r="I529" s="86"/>
      <c r="J529" s="86"/>
      <c r="K529" s="86"/>
      <c r="L529" s="86"/>
      <c r="M529" s="86"/>
      <c r="N529" s="86"/>
    </row>
    <row r="530" spans="1:14" x14ac:dyDescent="0.3">
      <c r="A530" s="86"/>
      <c r="B530" s="86"/>
      <c r="C530" s="86"/>
      <c r="D530" s="86"/>
      <c r="E530" s="86"/>
      <c r="F530" s="86"/>
      <c r="G530" s="86"/>
      <c r="H530" s="86"/>
      <c r="I530" s="86"/>
      <c r="J530" s="86"/>
      <c r="K530" s="86"/>
      <c r="L530" s="86"/>
      <c r="M530" s="86"/>
      <c r="N530" s="86"/>
    </row>
    <row r="531" spans="1:14" x14ac:dyDescent="0.3">
      <c r="A531" s="86"/>
      <c r="B531" s="86"/>
      <c r="C531" s="86"/>
      <c r="D531" s="86"/>
      <c r="E531" s="86"/>
      <c r="F531" s="86"/>
      <c r="G531" s="86"/>
      <c r="H531" s="86"/>
      <c r="I531" s="86"/>
      <c r="J531" s="86"/>
      <c r="K531" s="86"/>
      <c r="L531" s="86"/>
      <c r="M531" s="86"/>
      <c r="N531" s="86"/>
    </row>
    <row r="532" spans="1:14" x14ac:dyDescent="0.3">
      <c r="A532" s="86"/>
      <c r="B532" s="86"/>
      <c r="C532" s="86"/>
      <c r="D532" s="86"/>
      <c r="E532" s="86"/>
      <c r="F532" s="86"/>
      <c r="G532" s="86"/>
      <c r="H532" s="86"/>
      <c r="I532" s="86"/>
      <c r="J532" s="86"/>
      <c r="K532" s="86"/>
      <c r="L532" s="86"/>
      <c r="M532" s="86"/>
      <c r="N532" s="86"/>
    </row>
    <row r="533" spans="1:14" x14ac:dyDescent="0.3">
      <c r="A533" s="86"/>
      <c r="B533" s="86"/>
      <c r="C533" s="86"/>
      <c r="D533" s="86"/>
      <c r="E533" s="86"/>
      <c r="F533" s="86"/>
      <c r="G533" s="86"/>
      <c r="H533" s="86"/>
      <c r="I533" s="86"/>
      <c r="J533" s="86"/>
      <c r="K533" s="86"/>
      <c r="L533" s="86"/>
      <c r="M533" s="86"/>
      <c r="N533" s="86"/>
    </row>
    <row r="534" spans="1:14" x14ac:dyDescent="0.3">
      <c r="A534" s="86"/>
      <c r="B534" s="86"/>
      <c r="C534" s="86"/>
      <c r="D534" s="86"/>
      <c r="E534" s="86"/>
      <c r="F534" s="86"/>
      <c r="G534" s="86"/>
      <c r="H534" s="86"/>
      <c r="I534" s="86"/>
      <c r="J534" s="86"/>
      <c r="K534" s="86"/>
      <c r="L534" s="86"/>
      <c r="M534" s="86"/>
      <c r="N534" s="86"/>
    </row>
    <row r="535" spans="1:14" x14ac:dyDescent="0.3">
      <c r="A535" s="86"/>
      <c r="B535" s="86"/>
      <c r="C535" s="86"/>
      <c r="D535" s="86"/>
      <c r="E535" s="86"/>
      <c r="F535" s="86"/>
      <c r="G535" s="86"/>
      <c r="H535" s="86"/>
      <c r="I535" s="86"/>
      <c r="J535" s="86"/>
      <c r="K535" s="86"/>
      <c r="L535" s="86"/>
      <c r="M535" s="86"/>
      <c r="N535" s="86"/>
    </row>
    <row r="536" spans="1:14" x14ac:dyDescent="0.3">
      <c r="A536" s="86"/>
      <c r="B536" s="86"/>
      <c r="C536" s="86"/>
      <c r="D536" s="86"/>
      <c r="E536" s="86"/>
      <c r="F536" s="86"/>
      <c r="G536" s="86"/>
      <c r="H536" s="86"/>
      <c r="I536" s="86"/>
      <c r="J536" s="86"/>
      <c r="K536" s="86"/>
      <c r="L536" s="86"/>
      <c r="M536" s="86"/>
      <c r="N536" s="86"/>
    </row>
    <row r="537" spans="1:14" x14ac:dyDescent="0.3">
      <c r="A537" s="86"/>
      <c r="B537" s="86"/>
      <c r="C537" s="86"/>
      <c r="D537" s="86"/>
      <c r="E537" s="86"/>
      <c r="F537" s="86"/>
      <c r="G537" s="86"/>
      <c r="H537" s="86"/>
      <c r="I537" s="86"/>
      <c r="J537" s="86"/>
      <c r="K537" s="86"/>
      <c r="L537" s="86"/>
      <c r="M537" s="86"/>
      <c r="N537" s="86"/>
    </row>
    <row r="538" spans="1:14" x14ac:dyDescent="0.3">
      <c r="A538" s="86"/>
      <c r="B538" s="86"/>
      <c r="C538" s="86"/>
      <c r="D538" s="86"/>
      <c r="E538" s="86"/>
      <c r="F538" s="86"/>
      <c r="G538" s="86"/>
      <c r="H538" s="86"/>
      <c r="I538" s="86"/>
      <c r="J538" s="86"/>
      <c r="K538" s="86"/>
      <c r="L538" s="86"/>
      <c r="M538" s="86"/>
      <c r="N538" s="86"/>
    </row>
    <row r="539" spans="1:14" x14ac:dyDescent="0.3">
      <c r="A539" s="86"/>
      <c r="B539" s="86"/>
      <c r="C539" s="86"/>
      <c r="D539" s="86"/>
      <c r="E539" s="86"/>
      <c r="F539" s="86"/>
      <c r="G539" s="86"/>
      <c r="H539" s="86"/>
      <c r="I539" s="86"/>
      <c r="J539" s="86"/>
      <c r="K539" s="86"/>
      <c r="L539" s="86"/>
      <c r="M539" s="86"/>
      <c r="N539" s="86"/>
    </row>
    <row r="540" spans="1:14" x14ac:dyDescent="0.3">
      <c r="A540" s="86"/>
      <c r="B540" s="86"/>
      <c r="C540" s="86"/>
      <c r="D540" s="86"/>
      <c r="E540" s="86"/>
      <c r="F540" s="86"/>
      <c r="G540" s="86"/>
      <c r="H540" s="86"/>
      <c r="I540" s="86"/>
      <c r="J540" s="86"/>
      <c r="K540" s="86"/>
      <c r="L540" s="86"/>
      <c r="M540" s="86"/>
      <c r="N540" s="86"/>
    </row>
    <row r="541" spans="1:14" x14ac:dyDescent="0.3">
      <c r="A541" s="86"/>
      <c r="B541" s="86"/>
      <c r="C541" s="86"/>
      <c r="D541" s="86"/>
      <c r="E541" s="86"/>
      <c r="F541" s="86"/>
      <c r="G541" s="86"/>
      <c r="H541" s="86"/>
      <c r="I541" s="86"/>
      <c r="J541" s="86"/>
      <c r="K541" s="86"/>
      <c r="L541" s="86"/>
      <c r="M541" s="86"/>
      <c r="N541" s="86"/>
    </row>
    <row r="542" spans="1:14" x14ac:dyDescent="0.3">
      <c r="A542" s="86"/>
      <c r="B542" s="86"/>
      <c r="C542" s="86"/>
      <c r="D542" s="86"/>
      <c r="E542" s="86"/>
      <c r="F542" s="86"/>
      <c r="G542" s="86"/>
      <c r="H542" s="86"/>
      <c r="I542" s="86"/>
      <c r="J542" s="86"/>
      <c r="K542" s="86"/>
      <c r="L542" s="86"/>
      <c r="M542" s="86"/>
      <c r="N542" s="86"/>
    </row>
    <row r="543" spans="1:14" x14ac:dyDescent="0.3">
      <c r="A543" s="86"/>
      <c r="B543" s="86"/>
      <c r="C543" s="86"/>
      <c r="D543" s="86"/>
      <c r="E543" s="86"/>
      <c r="F543" s="86"/>
      <c r="G543" s="86"/>
      <c r="H543" s="86"/>
      <c r="I543" s="86"/>
      <c r="J543" s="86"/>
      <c r="K543" s="86"/>
      <c r="L543" s="86"/>
      <c r="M543" s="86"/>
      <c r="N543" s="86"/>
    </row>
    <row r="544" spans="1:14" x14ac:dyDescent="0.3">
      <c r="A544" s="86"/>
      <c r="B544" s="86"/>
      <c r="C544" s="86"/>
      <c r="D544" s="86"/>
      <c r="E544" s="86"/>
      <c r="F544" s="86"/>
      <c r="G544" s="86"/>
      <c r="H544" s="86"/>
      <c r="I544" s="86"/>
      <c r="J544" s="86"/>
      <c r="K544" s="86"/>
      <c r="L544" s="86"/>
      <c r="M544" s="86"/>
      <c r="N544" s="86"/>
    </row>
    <row r="545" spans="1:14" x14ac:dyDescent="0.3">
      <c r="A545" s="86"/>
      <c r="B545" s="86"/>
      <c r="C545" s="86"/>
      <c r="D545" s="86"/>
      <c r="E545" s="86"/>
      <c r="F545" s="86"/>
      <c r="G545" s="86"/>
      <c r="H545" s="86"/>
      <c r="I545" s="86"/>
      <c r="J545" s="86"/>
      <c r="K545" s="86"/>
      <c r="L545" s="86"/>
      <c r="M545" s="86"/>
      <c r="N545" s="86"/>
    </row>
    <row r="546" spans="1:14" x14ac:dyDescent="0.3">
      <c r="A546" s="86"/>
      <c r="B546" s="86"/>
      <c r="C546" s="86"/>
      <c r="D546" s="86"/>
      <c r="E546" s="86"/>
      <c r="F546" s="86"/>
      <c r="G546" s="86"/>
      <c r="H546" s="86"/>
      <c r="I546" s="86"/>
      <c r="J546" s="86"/>
      <c r="K546" s="86"/>
      <c r="L546" s="86"/>
      <c r="M546" s="86"/>
      <c r="N546" s="86"/>
    </row>
    <row r="547" spans="1:14" x14ac:dyDescent="0.3">
      <c r="A547" s="86"/>
      <c r="B547" s="86"/>
      <c r="C547" s="86"/>
      <c r="D547" s="86"/>
      <c r="E547" s="86"/>
      <c r="F547" s="86"/>
      <c r="G547" s="86"/>
      <c r="H547" s="86"/>
      <c r="I547" s="86"/>
      <c r="J547" s="86"/>
      <c r="K547" s="86"/>
      <c r="L547" s="86"/>
      <c r="M547" s="86"/>
      <c r="N547" s="86"/>
    </row>
    <row r="548" spans="1:14" x14ac:dyDescent="0.3">
      <c r="A548" s="86"/>
      <c r="B548" s="86"/>
      <c r="C548" s="86"/>
      <c r="D548" s="86"/>
      <c r="E548" s="86"/>
      <c r="F548" s="86"/>
      <c r="G548" s="86"/>
      <c r="H548" s="86"/>
      <c r="I548" s="86"/>
      <c r="J548" s="86"/>
      <c r="K548" s="86"/>
      <c r="L548" s="86"/>
      <c r="M548" s="86"/>
      <c r="N548" s="86"/>
    </row>
    <row r="549" spans="1:14" x14ac:dyDescent="0.3">
      <c r="A549" s="86"/>
      <c r="B549" s="86"/>
      <c r="C549" s="86"/>
      <c r="D549" s="86"/>
      <c r="E549" s="86"/>
      <c r="F549" s="86"/>
      <c r="G549" s="86"/>
      <c r="H549" s="86"/>
      <c r="I549" s="86"/>
      <c r="J549" s="86"/>
      <c r="K549" s="86"/>
      <c r="L549" s="86"/>
      <c r="M549" s="86"/>
      <c r="N549" s="86"/>
    </row>
    <row r="550" spans="1:14" x14ac:dyDescent="0.3">
      <c r="A550" s="86"/>
      <c r="B550" s="86"/>
      <c r="C550" s="86"/>
      <c r="D550" s="86"/>
      <c r="E550" s="86"/>
      <c r="F550" s="86"/>
      <c r="G550" s="86"/>
      <c r="H550" s="86"/>
      <c r="I550" s="86"/>
      <c r="J550" s="86"/>
      <c r="K550" s="86"/>
      <c r="L550" s="86"/>
      <c r="M550" s="86"/>
      <c r="N550" s="86"/>
    </row>
    <row r="551" spans="1:14" x14ac:dyDescent="0.3">
      <c r="A551" s="86"/>
      <c r="B551" s="86"/>
      <c r="C551" s="86"/>
      <c r="D551" s="86"/>
      <c r="E551" s="86"/>
      <c r="F551" s="86"/>
      <c r="G551" s="86"/>
      <c r="H551" s="86"/>
      <c r="I551" s="86"/>
      <c r="J551" s="86"/>
      <c r="K551" s="86"/>
      <c r="L551" s="86"/>
      <c r="M551" s="86"/>
      <c r="N551" s="86"/>
    </row>
    <row r="552" spans="1:14" x14ac:dyDescent="0.3">
      <c r="A552" s="86"/>
      <c r="B552" s="86"/>
      <c r="C552" s="86"/>
      <c r="D552" s="86"/>
      <c r="E552" s="86"/>
      <c r="F552" s="86"/>
      <c r="G552" s="86"/>
      <c r="H552" s="86"/>
      <c r="I552" s="86"/>
      <c r="J552" s="86"/>
      <c r="K552" s="86"/>
      <c r="L552" s="86"/>
      <c r="M552" s="86"/>
      <c r="N552" s="86"/>
    </row>
    <row r="553" spans="1:14" x14ac:dyDescent="0.3">
      <c r="A553" s="86"/>
      <c r="B553" s="86"/>
      <c r="C553" s="86"/>
      <c r="D553" s="86"/>
      <c r="E553" s="86"/>
      <c r="F553" s="86"/>
      <c r="G553" s="86"/>
      <c r="H553" s="86"/>
      <c r="I553" s="86"/>
      <c r="J553" s="86"/>
      <c r="K553" s="86"/>
      <c r="L553" s="86"/>
      <c r="M553" s="86"/>
      <c r="N553" s="86"/>
    </row>
    <row r="554" spans="1:14" x14ac:dyDescent="0.3">
      <c r="A554" s="86"/>
      <c r="B554" s="86"/>
      <c r="C554" s="86"/>
      <c r="D554" s="86"/>
      <c r="E554" s="86"/>
      <c r="F554" s="86"/>
      <c r="G554" s="86"/>
      <c r="H554" s="86"/>
      <c r="I554" s="86"/>
      <c r="J554" s="86"/>
      <c r="K554" s="86"/>
      <c r="L554" s="86"/>
      <c r="M554" s="86"/>
      <c r="N554" s="86"/>
    </row>
    <row r="555" spans="1:14" x14ac:dyDescent="0.3">
      <c r="A555" s="86"/>
      <c r="B555" s="86"/>
      <c r="C555" s="86"/>
      <c r="D555" s="86"/>
      <c r="E555" s="86"/>
      <c r="F555" s="86"/>
      <c r="G555" s="86"/>
      <c r="H555" s="86"/>
      <c r="I555" s="86"/>
      <c r="J555" s="86"/>
      <c r="K555" s="86"/>
      <c r="L555" s="86"/>
      <c r="M555" s="86"/>
      <c r="N555" s="86"/>
    </row>
    <row r="556" spans="1:14" x14ac:dyDescent="0.3">
      <c r="A556" s="86"/>
      <c r="B556" s="86"/>
      <c r="C556" s="86"/>
      <c r="D556" s="86"/>
      <c r="E556" s="86"/>
      <c r="F556" s="86"/>
      <c r="G556" s="86"/>
      <c r="H556" s="86"/>
      <c r="I556" s="86"/>
      <c r="J556" s="86"/>
      <c r="K556" s="86"/>
      <c r="L556" s="86"/>
      <c r="M556" s="86"/>
      <c r="N556" s="86"/>
    </row>
    <row r="557" spans="1:14" x14ac:dyDescent="0.3">
      <c r="A557" s="86"/>
      <c r="B557" s="86"/>
      <c r="C557" s="86"/>
      <c r="D557" s="86"/>
      <c r="E557" s="86"/>
      <c r="F557" s="86"/>
      <c r="G557" s="86"/>
      <c r="H557" s="86"/>
      <c r="I557" s="86"/>
      <c r="J557" s="86"/>
      <c r="K557" s="86"/>
      <c r="L557" s="86"/>
      <c r="M557" s="86"/>
      <c r="N557" s="86"/>
    </row>
    <row r="558" spans="1:14" x14ac:dyDescent="0.3">
      <c r="A558" s="86"/>
      <c r="B558" s="86"/>
      <c r="C558" s="86"/>
      <c r="D558" s="86"/>
      <c r="E558" s="86"/>
      <c r="F558" s="86"/>
      <c r="G558" s="86"/>
      <c r="H558" s="86"/>
      <c r="I558" s="86"/>
      <c r="J558" s="86"/>
      <c r="K558" s="86"/>
      <c r="L558" s="86"/>
      <c r="M558" s="86"/>
      <c r="N558" s="86"/>
    </row>
    <row r="559" spans="1:14" x14ac:dyDescent="0.3">
      <c r="A559" s="86"/>
      <c r="B559" s="86"/>
      <c r="C559" s="86"/>
      <c r="D559" s="86"/>
      <c r="E559" s="86"/>
      <c r="F559" s="86"/>
      <c r="G559" s="86"/>
      <c r="H559" s="86"/>
      <c r="I559" s="86"/>
      <c r="J559" s="86"/>
      <c r="K559" s="86"/>
      <c r="L559" s="86"/>
      <c r="M559" s="86"/>
      <c r="N559" s="86"/>
    </row>
    <row r="560" spans="1:14" x14ac:dyDescent="0.3">
      <c r="A560" s="86"/>
      <c r="B560" s="86"/>
      <c r="C560" s="86"/>
      <c r="D560" s="86"/>
      <c r="E560" s="86"/>
      <c r="F560" s="86"/>
      <c r="G560" s="86"/>
      <c r="H560" s="86"/>
      <c r="I560" s="86"/>
      <c r="J560" s="86"/>
      <c r="K560" s="86"/>
      <c r="L560" s="86"/>
      <c r="M560" s="86"/>
      <c r="N560" s="86"/>
    </row>
    <row r="561" spans="1:14" x14ac:dyDescent="0.3">
      <c r="A561" s="86"/>
      <c r="B561" s="86"/>
      <c r="C561" s="86"/>
      <c r="D561" s="86"/>
      <c r="E561" s="86"/>
      <c r="F561" s="86"/>
      <c r="G561" s="86"/>
      <c r="H561" s="86"/>
      <c r="I561" s="86"/>
      <c r="J561" s="86"/>
      <c r="K561" s="86"/>
      <c r="L561" s="86"/>
      <c r="M561" s="86"/>
      <c r="N561" s="86"/>
    </row>
    <row r="562" spans="1:14" x14ac:dyDescent="0.3">
      <c r="A562" s="86"/>
      <c r="B562" s="86"/>
      <c r="C562" s="86"/>
      <c r="D562" s="86"/>
      <c r="E562" s="86"/>
      <c r="F562" s="86"/>
      <c r="G562" s="86"/>
      <c r="H562" s="86"/>
      <c r="I562" s="86"/>
      <c r="J562" s="86"/>
      <c r="K562" s="86"/>
      <c r="L562" s="86"/>
      <c r="M562" s="86"/>
      <c r="N562" s="86"/>
    </row>
    <row r="563" spans="1:14" x14ac:dyDescent="0.3">
      <c r="A563" s="86"/>
      <c r="B563" s="86"/>
      <c r="C563" s="86"/>
      <c r="D563" s="86"/>
      <c r="E563" s="86"/>
      <c r="F563" s="86"/>
      <c r="G563" s="86"/>
      <c r="H563" s="86"/>
      <c r="I563" s="86"/>
      <c r="J563" s="86"/>
      <c r="K563" s="86"/>
      <c r="L563" s="86"/>
      <c r="M563" s="86"/>
      <c r="N563" s="86"/>
    </row>
    <row r="564" spans="1:14" x14ac:dyDescent="0.3">
      <c r="A564" s="86"/>
      <c r="B564" s="86"/>
      <c r="C564" s="86"/>
      <c r="D564" s="86"/>
      <c r="E564" s="86"/>
      <c r="F564" s="86"/>
      <c r="G564" s="86"/>
      <c r="H564" s="86"/>
      <c r="I564" s="86"/>
      <c r="J564" s="86"/>
      <c r="K564" s="86"/>
      <c r="L564" s="86"/>
      <c r="M564" s="86"/>
      <c r="N564" s="86"/>
    </row>
    <row r="565" spans="1:14" x14ac:dyDescent="0.3">
      <c r="A565" s="86"/>
      <c r="B565" s="86"/>
      <c r="C565" s="86"/>
      <c r="D565" s="86"/>
      <c r="E565" s="86"/>
      <c r="F565" s="86"/>
      <c r="G565" s="86"/>
      <c r="H565" s="86"/>
      <c r="I565" s="86"/>
      <c r="J565" s="86"/>
      <c r="K565" s="86"/>
      <c r="L565" s="86"/>
      <c r="M565" s="86"/>
      <c r="N565" s="86"/>
    </row>
    <row r="566" spans="1:14" x14ac:dyDescent="0.3">
      <c r="A566" s="86"/>
      <c r="B566" s="86"/>
      <c r="C566" s="86"/>
      <c r="D566" s="86"/>
      <c r="E566" s="86"/>
      <c r="F566" s="86"/>
      <c r="G566" s="86"/>
      <c r="H566" s="86"/>
      <c r="I566" s="86"/>
      <c r="J566" s="86"/>
      <c r="K566" s="86"/>
      <c r="L566" s="86"/>
      <c r="M566" s="86"/>
      <c r="N566" s="86"/>
    </row>
    <row r="567" spans="1:14" x14ac:dyDescent="0.3">
      <c r="A567" s="86"/>
      <c r="B567" s="86"/>
      <c r="C567" s="86"/>
      <c r="D567" s="86"/>
      <c r="E567" s="86"/>
      <c r="F567" s="86"/>
      <c r="G567" s="86"/>
      <c r="H567" s="86"/>
      <c r="I567" s="86"/>
      <c r="J567" s="86"/>
      <c r="K567" s="86"/>
      <c r="L567" s="86"/>
      <c r="M567" s="86"/>
      <c r="N567" s="86"/>
    </row>
    <row r="568" spans="1:14" x14ac:dyDescent="0.3">
      <c r="A568" s="86"/>
      <c r="B568" s="86"/>
      <c r="C568" s="86"/>
      <c r="D568" s="86"/>
      <c r="E568" s="86"/>
      <c r="F568" s="86"/>
      <c r="G568" s="86"/>
      <c r="H568" s="86"/>
      <c r="I568" s="86"/>
      <c r="J568" s="86"/>
      <c r="K568" s="86"/>
      <c r="L568" s="86"/>
      <c r="M568" s="86"/>
      <c r="N568" s="86"/>
    </row>
    <row r="569" spans="1:14" x14ac:dyDescent="0.3">
      <c r="A569" s="86"/>
      <c r="B569" s="86"/>
      <c r="C569" s="86"/>
      <c r="D569" s="86"/>
      <c r="E569" s="86"/>
      <c r="F569" s="86"/>
      <c r="G569" s="86"/>
      <c r="H569" s="86"/>
      <c r="I569" s="86"/>
      <c r="J569" s="86"/>
      <c r="K569" s="86"/>
      <c r="L569" s="86"/>
      <c r="M569" s="86"/>
      <c r="N569" s="86"/>
    </row>
    <row r="570" spans="1:14" x14ac:dyDescent="0.3">
      <c r="A570" s="86"/>
      <c r="B570" s="86"/>
      <c r="C570" s="86"/>
      <c r="D570" s="86"/>
      <c r="E570" s="86"/>
      <c r="F570" s="86"/>
      <c r="G570" s="86"/>
      <c r="H570" s="86"/>
      <c r="I570" s="86"/>
      <c r="J570" s="86"/>
      <c r="K570" s="86"/>
      <c r="L570" s="86"/>
      <c r="M570" s="86"/>
      <c r="N570" s="86"/>
    </row>
    <row r="571" spans="1:14" x14ac:dyDescent="0.3">
      <c r="A571" s="86"/>
      <c r="B571" s="86"/>
      <c r="C571" s="86"/>
      <c r="D571" s="86"/>
      <c r="E571" s="86"/>
      <c r="F571" s="86"/>
      <c r="G571" s="86"/>
      <c r="H571" s="86"/>
      <c r="I571" s="86"/>
      <c r="J571" s="86"/>
      <c r="K571" s="86"/>
      <c r="L571" s="86"/>
      <c r="M571" s="86"/>
      <c r="N571" s="86"/>
    </row>
    <row r="572" spans="1:14" x14ac:dyDescent="0.3">
      <c r="A572" s="86"/>
      <c r="B572" s="86"/>
      <c r="C572" s="86"/>
      <c r="D572" s="86"/>
      <c r="E572" s="86"/>
      <c r="F572" s="86"/>
      <c r="G572" s="86"/>
      <c r="H572" s="86"/>
      <c r="I572" s="86"/>
      <c r="J572" s="86"/>
      <c r="K572" s="86"/>
      <c r="L572" s="86"/>
      <c r="M572" s="86"/>
      <c r="N572" s="86"/>
    </row>
    <row r="573" spans="1:14" x14ac:dyDescent="0.3">
      <c r="A573" s="86"/>
      <c r="B573" s="86"/>
      <c r="C573" s="86"/>
      <c r="D573" s="86"/>
      <c r="E573" s="86"/>
      <c r="F573" s="86"/>
      <c r="G573" s="86"/>
      <c r="H573" s="86"/>
      <c r="I573" s="86"/>
      <c r="J573" s="86"/>
      <c r="K573" s="86"/>
      <c r="L573" s="86"/>
      <c r="M573" s="86"/>
      <c r="N573" s="86"/>
    </row>
    <row r="574" spans="1:14" x14ac:dyDescent="0.3">
      <c r="A574" s="86"/>
      <c r="B574" s="86"/>
      <c r="C574" s="86"/>
      <c r="D574" s="86"/>
      <c r="E574" s="86"/>
      <c r="F574" s="86"/>
      <c r="G574" s="86"/>
      <c r="H574" s="86"/>
      <c r="I574" s="86"/>
      <c r="J574" s="86"/>
      <c r="K574" s="86"/>
      <c r="L574" s="86"/>
      <c r="M574" s="86"/>
      <c r="N574" s="86"/>
    </row>
    <row r="575" spans="1:14" x14ac:dyDescent="0.3">
      <c r="A575" s="86"/>
      <c r="B575" s="86"/>
      <c r="C575" s="86"/>
      <c r="D575" s="86"/>
      <c r="E575" s="86"/>
      <c r="F575" s="86"/>
      <c r="G575" s="86"/>
      <c r="H575" s="86"/>
      <c r="I575" s="86"/>
      <c r="J575" s="86"/>
      <c r="K575" s="86"/>
      <c r="L575" s="86"/>
      <c r="M575" s="86"/>
      <c r="N575" s="86"/>
    </row>
    <row r="576" spans="1:14" x14ac:dyDescent="0.3">
      <c r="A576" s="86"/>
      <c r="B576" s="86"/>
      <c r="C576" s="86"/>
      <c r="D576" s="86"/>
      <c r="E576" s="86"/>
      <c r="F576" s="86"/>
      <c r="G576" s="86"/>
      <c r="H576" s="86"/>
      <c r="I576" s="86"/>
      <c r="J576" s="86"/>
      <c r="K576" s="86"/>
      <c r="L576" s="86"/>
      <c r="M576" s="86"/>
      <c r="N576" s="86"/>
    </row>
    <row r="577" spans="1:14" x14ac:dyDescent="0.3">
      <c r="A577" s="86"/>
      <c r="B577" s="86"/>
      <c r="C577" s="86"/>
      <c r="D577" s="86"/>
      <c r="E577" s="86"/>
      <c r="F577" s="86"/>
      <c r="G577" s="86"/>
      <c r="H577" s="86"/>
      <c r="I577" s="86"/>
      <c r="J577" s="86"/>
      <c r="K577" s="86"/>
      <c r="L577" s="86"/>
      <c r="M577" s="86"/>
      <c r="N577" s="86"/>
    </row>
    <row r="578" spans="1:14" x14ac:dyDescent="0.3">
      <c r="A578" s="86"/>
      <c r="B578" s="86"/>
      <c r="C578" s="86"/>
      <c r="D578" s="86"/>
      <c r="E578" s="86"/>
      <c r="F578" s="86"/>
      <c r="G578" s="86"/>
      <c r="H578" s="86"/>
      <c r="I578" s="86"/>
      <c r="J578" s="86"/>
      <c r="K578" s="86"/>
      <c r="L578" s="86"/>
      <c r="M578" s="86"/>
      <c r="N578" s="86"/>
    </row>
    <row r="579" spans="1:14" x14ac:dyDescent="0.3">
      <c r="A579" s="86"/>
      <c r="B579" s="86"/>
      <c r="C579" s="86"/>
      <c r="D579" s="86"/>
      <c r="E579" s="86"/>
      <c r="F579" s="86"/>
      <c r="G579" s="86"/>
      <c r="H579" s="86"/>
      <c r="I579" s="86"/>
      <c r="J579" s="86"/>
      <c r="K579" s="86"/>
      <c r="L579" s="86"/>
      <c r="M579" s="86"/>
      <c r="N579" s="86"/>
    </row>
    <row r="580" spans="1:14" x14ac:dyDescent="0.3">
      <c r="A580" s="86"/>
      <c r="B580" s="86"/>
      <c r="C580" s="86"/>
      <c r="D580" s="86"/>
      <c r="E580" s="86"/>
      <c r="F580" s="86"/>
      <c r="G580" s="86"/>
      <c r="H580" s="86"/>
      <c r="I580" s="86"/>
      <c r="J580" s="86"/>
      <c r="K580" s="86"/>
      <c r="L580" s="86"/>
      <c r="M580" s="86"/>
      <c r="N580" s="86"/>
    </row>
    <row r="581" spans="1:14" x14ac:dyDescent="0.3">
      <c r="A581" s="86"/>
      <c r="B581" s="86"/>
      <c r="C581" s="86"/>
      <c r="D581" s="86"/>
      <c r="E581" s="86"/>
      <c r="F581" s="86"/>
      <c r="G581" s="86"/>
      <c r="H581" s="86"/>
      <c r="I581" s="86"/>
      <c r="J581" s="86"/>
      <c r="K581" s="86"/>
      <c r="L581" s="86"/>
      <c r="M581" s="86"/>
      <c r="N581" s="86"/>
    </row>
    <row r="582" spans="1:14" x14ac:dyDescent="0.3">
      <c r="A582" s="86"/>
      <c r="B582" s="86"/>
      <c r="C582" s="86"/>
      <c r="D582" s="86"/>
      <c r="E582" s="86"/>
      <c r="F582" s="86"/>
      <c r="G582" s="86"/>
      <c r="H582" s="86"/>
      <c r="I582" s="86"/>
      <c r="J582" s="86"/>
      <c r="K582" s="86"/>
      <c r="L582" s="86"/>
      <c r="M582" s="86"/>
      <c r="N582" s="86"/>
    </row>
    <row r="583" spans="1:14" x14ac:dyDescent="0.3">
      <c r="A583" s="86"/>
      <c r="B583" s="86"/>
      <c r="C583" s="86"/>
      <c r="D583" s="86"/>
      <c r="E583" s="86"/>
      <c r="F583" s="86"/>
      <c r="G583" s="86"/>
      <c r="H583" s="86"/>
      <c r="I583" s="86"/>
      <c r="J583" s="86"/>
      <c r="K583" s="86"/>
      <c r="L583" s="86"/>
      <c r="M583" s="86"/>
      <c r="N583" s="86"/>
    </row>
    <row r="584" spans="1:14" x14ac:dyDescent="0.3">
      <c r="A584" s="86"/>
      <c r="B584" s="86"/>
      <c r="C584" s="86"/>
      <c r="D584" s="86"/>
      <c r="E584" s="86"/>
      <c r="F584" s="86"/>
      <c r="G584" s="86"/>
      <c r="H584" s="86"/>
      <c r="I584" s="86"/>
      <c r="J584" s="86"/>
      <c r="K584" s="86"/>
      <c r="L584" s="86"/>
      <c r="M584" s="86"/>
      <c r="N584" s="86"/>
    </row>
    <row r="585" spans="1:14" x14ac:dyDescent="0.3">
      <c r="A585" s="86"/>
      <c r="B585" s="86"/>
      <c r="C585" s="86"/>
      <c r="D585" s="86"/>
      <c r="E585" s="86"/>
      <c r="F585" s="86"/>
      <c r="G585" s="86"/>
      <c r="H585" s="86"/>
      <c r="I585" s="86"/>
      <c r="J585" s="86"/>
      <c r="K585" s="86"/>
      <c r="L585" s="86"/>
      <c r="M585" s="86"/>
      <c r="N585" s="86"/>
    </row>
    <row r="586" spans="1:14" x14ac:dyDescent="0.3">
      <c r="A586" s="86"/>
      <c r="B586" s="86"/>
      <c r="C586" s="86"/>
      <c r="D586" s="86"/>
      <c r="E586" s="86"/>
      <c r="F586" s="86"/>
      <c r="G586" s="86"/>
      <c r="H586" s="86"/>
      <c r="I586" s="86"/>
      <c r="J586" s="86"/>
      <c r="K586" s="86"/>
      <c r="L586" s="86"/>
      <c r="M586" s="86"/>
      <c r="N586" s="86"/>
    </row>
    <row r="587" spans="1:14" x14ac:dyDescent="0.3">
      <c r="A587" s="86"/>
      <c r="B587" s="86"/>
      <c r="C587" s="86"/>
      <c r="D587" s="86"/>
      <c r="E587" s="86"/>
      <c r="F587" s="86"/>
      <c r="G587" s="86"/>
      <c r="H587" s="86"/>
      <c r="I587" s="86"/>
      <c r="J587" s="86"/>
      <c r="K587" s="86"/>
      <c r="L587" s="86"/>
      <c r="M587" s="86"/>
      <c r="N587" s="86"/>
    </row>
    <row r="588" spans="1:14" x14ac:dyDescent="0.3">
      <c r="A588" s="86"/>
      <c r="B588" s="86"/>
      <c r="C588" s="86"/>
      <c r="D588" s="86"/>
      <c r="E588" s="86"/>
      <c r="F588" s="86"/>
      <c r="G588" s="86"/>
      <c r="H588" s="86"/>
      <c r="I588" s="86"/>
      <c r="J588" s="86"/>
      <c r="K588" s="86"/>
      <c r="L588" s="86"/>
      <c r="M588" s="86"/>
      <c r="N588" s="86"/>
    </row>
    <row r="589" spans="1:14" x14ac:dyDescent="0.3">
      <c r="A589" s="86"/>
      <c r="B589" s="86"/>
      <c r="C589" s="86"/>
      <c r="D589" s="86"/>
      <c r="E589" s="86"/>
      <c r="F589" s="86"/>
      <c r="G589" s="86"/>
      <c r="H589" s="86"/>
      <c r="I589" s="86"/>
      <c r="J589" s="86"/>
      <c r="K589" s="86"/>
      <c r="L589" s="86"/>
      <c r="M589" s="86"/>
      <c r="N589" s="86"/>
    </row>
    <row r="590" spans="1:14" x14ac:dyDescent="0.3">
      <c r="A590" s="86"/>
      <c r="B590" s="86"/>
      <c r="C590" s="86"/>
      <c r="D590" s="86"/>
      <c r="E590" s="86"/>
      <c r="F590" s="86"/>
      <c r="G590" s="86"/>
      <c r="H590" s="86"/>
      <c r="I590" s="86"/>
      <c r="J590" s="86"/>
      <c r="K590" s="86"/>
      <c r="L590" s="86"/>
      <c r="M590" s="86"/>
      <c r="N590" s="86"/>
    </row>
    <row r="591" spans="1:14" x14ac:dyDescent="0.3">
      <c r="A591" s="86"/>
      <c r="B591" s="86"/>
      <c r="C591" s="86"/>
      <c r="D591" s="86"/>
      <c r="E591" s="86"/>
      <c r="F591" s="86"/>
      <c r="G591" s="86"/>
      <c r="H591" s="86"/>
      <c r="I591" s="86"/>
      <c r="J591" s="86"/>
      <c r="K591" s="86"/>
      <c r="L591" s="86"/>
      <c r="M591" s="86"/>
      <c r="N591" s="86"/>
    </row>
    <row r="592" spans="1:14" x14ac:dyDescent="0.3">
      <c r="A592" s="86"/>
      <c r="B592" s="86"/>
      <c r="C592" s="86"/>
      <c r="D592" s="86"/>
      <c r="E592" s="86"/>
      <c r="F592" s="86"/>
      <c r="G592" s="86"/>
      <c r="H592" s="86"/>
      <c r="I592" s="86"/>
      <c r="J592" s="86"/>
      <c r="K592" s="86"/>
      <c r="L592" s="86"/>
      <c r="M592" s="86"/>
      <c r="N592" s="86"/>
    </row>
    <row r="593" spans="1:14" x14ac:dyDescent="0.3">
      <c r="A593" s="86"/>
      <c r="B593" s="86"/>
      <c r="C593" s="86"/>
      <c r="D593" s="86"/>
      <c r="E593" s="86"/>
      <c r="F593" s="86"/>
      <c r="G593" s="86"/>
      <c r="H593" s="86"/>
      <c r="I593" s="86"/>
      <c r="J593" s="86"/>
      <c r="K593" s="86"/>
      <c r="L593" s="86"/>
      <c r="M593" s="86"/>
      <c r="N593" s="86"/>
    </row>
    <row r="594" spans="1:14" x14ac:dyDescent="0.3">
      <c r="A594" s="86"/>
      <c r="B594" s="86"/>
      <c r="C594" s="86"/>
      <c r="D594" s="86"/>
      <c r="E594" s="86"/>
      <c r="F594" s="86"/>
      <c r="G594" s="86"/>
      <c r="H594" s="86"/>
      <c r="I594" s="86"/>
      <c r="J594" s="86"/>
      <c r="K594" s="86"/>
      <c r="L594" s="86"/>
      <c r="M594" s="86"/>
      <c r="N594" s="86"/>
    </row>
    <row r="595" spans="1:14" x14ac:dyDescent="0.3">
      <c r="A595" s="86"/>
      <c r="B595" s="86"/>
      <c r="C595" s="86"/>
      <c r="D595" s="86"/>
      <c r="E595" s="86"/>
      <c r="F595" s="86"/>
      <c r="G595" s="86"/>
      <c r="H595" s="86"/>
      <c r="I595" s="86"/>
      <c r="J595" s="86"/>
      <c r="K595" s="86"/>
      <c r="L595" s="86"/>
      <c r="M595" s="86"/>
      <c r="N595" s="86"/>
    </row>
    <row r="596" spans="1:14" x14ac:dyDescent="0.3">
      <c r="A596" s="86"/>
      <c r="B596" s="86"/>
      <c r="C596" s="86"/>
      <c r="D596" s="86"/>
      <c r="E596" s="86"/>
      <c r="F596" s="86"/>
      <c r="G596" s="86"/>
      <c r="H596" s="86"/>
      <c r="I596" s="86"/>
      <c r="J596" s="86"/>
      <c r="K596" s="86"/>
      <c r="L596" s="86"/>
      <c r="M596" s="86"/>
      <c r="N596" s="86"/>
    </row>
    <row r="597" spans="1:14" x14ac:dyDescent="0.3">
      <c r="A597" s="86"/>
      <c r="B597" s="86"/>
      <c r="C597" s="86"/>
      <c r="D597" s="86"/>
      <c r="E597" s="86"/>
      <c r="F597" s="86"/>
      <c r="G597" s="86"/>
      <c r="H597" s="86"/>
      <c r="I597" s="86"/>
      <c r="J597" s="86"/>
      <c r="K597" s="86"/>
      <c r="L597" s="86"/>
      <c r="M597" s="86"/>
      <c r="N597" s="86"/>
    </row>
    <row r="598" spans="1:14" x14ac:dyDescent="0.3">
      <c r="A598" s="86"/>
      <c r="B598" s="86"/>
      <c r="C598" s="86"/>
      <c r="D598" s="86"/>
      <c r="E598" s="86"/>
      <c r="F598" s="86"/>
      <c r="G598" s="86"/>
      <c r="H598" s="86"/>
      <c r="I598" s="86"/>
      <c r="J598" s="86"/>
      <c r="K598" s="86"/>
      <c r="L598" s="86"/>
      <c r="M598" s="86"/>
      <c r="N598" s="86"/>
    </row>
    <row r="599" spans="1:14" x14ac:dyDescent="0.3">
      <c r="A599" s="86"/>
      <c r="B599" s="86"/>
      <c r="C599" s="86"/>
      <c r="D599" s="86"/>
      <c r="E599" s="86"/>
      <c r="F599" s="86"/>
      <c r="G599" s="86"/>
      <c r="H599" s="86"/>
      <c r="I599" s="86"/>
      <c r="J599" s="86"/>
      <c r="K599" s="86"/>
      <c r="L599" s="86"/>
      <c r="M599" s="86"/>
      <c r="N599" s="86"/>
    </row>
    <row r="600" spans="1:14" x14ac:dyDescent="0.3">
      <c r="A600" s="86"/>
      <c r="B600" s="86"/>
      <c r="C600" s="86"/>
      <c r="D600" s="86"/>
      <c r="E600" s="86"/>
      <c r="F600" s="86"/>
      <c r="G600" s="86"/>
      <c r="H600" s="86"/>
      <c r="I600" s="86"/>
      <c r="J600" s="86"/>
      <c r="K600" s="86"/>
      <c r="L600" s="86"/>
      <c r="M600" s="86"/>
      <c r="N600" s="86"/>
    </row>
    <row r="601" spans="1:14" x14ac:dyDescent="0.3">
      <c r="A601" s="86"/>
      <c r="B601" s="86"/>
      <c r="C601" s="86"/>
      <c r="D601" s="86"/>
      <c r="E601" s="86"/>
      <c r="F601" s="86"/>
      <c r="G601" s="86"/>
      <c r="H601" s="86"/>
      <c r="I601" s="86"/>
      <c r="J601" s="86"/>
      <c r="K601" s="86"/>
      <c r="L601" s="86"/>
      <c r="M601" s="86"/>
      <c r="N601" s="86"/>
    </row>
    <row r="602" spans="1:14" x14ac:dyDescent="0.3">
      <c r="A602" s="86"/>
      <c r="B602" s="86"/>
      <c r="C602" s="86"/>
      <c r="D602" s="86"/>
      <c r="E602" s="86"/>
      <c r="F602" s="86"/>
      <c r="G602" s="86"/>
      <c r="H602" s="86"/>
      <c r="I602" s="86"/>
      <c r="J602" s="86"/>
      <c r="K602" s="86"/>
      <c r="L602" s="86"/>
      <c r="M602" s="86"/>
      <c r="N602" s="86"/>
    </row>
    <row r="603" spans="1:14" x14ac:dyDescent="0.3">
      <c r="A603" s="86"/>
      <c r="B603" s="86"/>
      <c r="C603" s="86"/>
      <c r="D603" s="86"/>
      <c r="E603" s="86"/>
      <c r="F603" s="86"/>
      <c r="G603" s="86"/>
      <c r="H603" s="86"/>
      <c r="I603" s="86"/>
      <c r="J603" s="86"/>
      <c r="K603" s="86"/>
      <c r="L603" s="86"/>
      <c r="M603" s="86"/>
      <c r="N603" s="86"/>
    </row>
    <row r="604" spans="1:14" x14ac:dyDescent="0.3">
      <c r="A604" s="86"/>
      <c r="B604" s="86"/>
      <c r="C604" s="86"/>
      <c r="D604" s="86"/>
      <c r="E604" s="86"/>
      <c r="F604" s="86"/>
      <c r="G604" s="86"/>
      <c r="H604" s="86"/>
      <c r="I604" s="86"/>
      <c r="J604" s="86"/>
      <c r="K604" s="86"/>
      <c r="L604" s="86"/>
      <c r="M604" s="86"/>
      <c r="N604" s="86"/>
    </row>
    <row r="605" spans="1:14" x14ac:dyDescent="0.3">
      <c r="A605" s="86"/>
      <c r="B605" s="86"/>
      <c r="C605" s="86"/>
      <c r="D605" s="86"/>
      <c r="E605" s="86"/>
      <c r="F605" s="86"/>
      <c r="G605" s="86"/>
      <c r="H605" s="86"/>
      <c r="I605" s="86"/>
      <c r="J605" s="86"/>
      <c r="K605" s="86"/>
      <c r="L605" s="86"/>
      <c r="M605" s="86"/>
      <c r="N605" s="86"/>
    </row>
    <row r="606" spans="1:14" x14ac:dyDescent="0.3">
      <c r="A606" s="86"/>
      <c r="B606" s="86"/>
      <c r="C606" s="86"/>
      <c r="D606" s="86"/>
      <c r="E606" s="86"/>
      <c r="F606" s="86"/>
      <c r="G606" s="86"/>
      <c r="H606" s="86"/>
      <c r="I606" s="86"/>
      <c r="J606" s="86"/>
      <c r="K606" s="86"/>
      <c r="L606" s="86"/>
      <c r="M606" s="86"/>
      <c r="N606" s="86"/>
    </row>
    <row r="607" spans="1:14" x14ac:dyDescent="0.3">
      <c r="A607" s="86"/>
      <c r="B607" s="86"/>
      <c r="C607" s="86"/>
      <c r="D607" s="86"/>
      <c r="E607" s="86"/>
      <c r="F607" s="86"/>
      <c r="G607" s="86"/>
      <c r="H607" s="86"/>
      <c r="I607" s="86"/>
      <c r="J607" s="86"/>
      <c r="K607" s="86"/>
      <c r="L607" s="86"/>
      <c r="M607" s="86"/>
      <c r="N607" s="86"/>
    </row>
    <row r="608" spans="1:14" x14ac:dyDescent="0.3">
      <c r="A608" s="86"/>
      <c r="B608" s="86"/>
      <c r="C608" s="86"/>
      <c r="D608" s="86"/>
      <c r="E608" s="86"/>
      <c r="F608" s="86"/>
      <c r="G608" s="86"/>
      <c r="H608" s="86"/>
      <c r="I608" s="86"/>
      <c r="J608" s="86"/>
      <c r="K608" s="86"/>
      <c r="L608" s="86"/>
      <c r="M608" s="86"/>
      <c r="N608" s="86"/>
    </row>
    <row r="609" spans="1:14" x14ac:dyDescent="0.3">
      <c r="A609" s="86"/>
      <c r="B609" s="86"/>
      <c r="C609" s="86"/>
      <c r="D609" s="86"/>
      <c r="E609" s="86"/>
      <c r="F609" s="86"/>
      <c r="G609" s="86"/>
      <c r="H609" s="86"/>
      <c r="I609" s="86"/>
      <c r="J609" s="86"/>
      <c r="K609" s="86"/>
      <c r="L609" s="86"/>
      <c r="M609" s="86"/>
      <c r="N609" s="86"/>
    </row>
    <row r="610" spans="1:14" x14ac:dyDescent="0.3">
      <c r="A610" s="86"/>
      <c r="B610" s="86"/>
      <c r="C610" s="86"/>
      <c r="D610" s="86"/>
      <c r="E610" s="86"/>
      <c r="F610" s="86"/>
      <c r="G610" s="86"/>
      <c r="H610" s="86"/>
      <c r="I610" s="86"/>
      <c r="J610" s="86"/>
      <c r="K610" s="86"/>
      <c r="L610" s="86"/>
      <c r="M610" s="86"/>
      <c r="N610" s="86"/>
    </row>
    <row r="611" spans="1:14" x14ac:dyDescent="0.3">
      <c r="A611" s="86"/>
      <c r="B611" s="86"/>
      <c r="C611" s="86"/>
      <c r="D611" s="86"/>
      <c r="E611" s="86"/>
      <c r="F611" s="86"/>
      <c r="G611" s="86"/>
      <c r="H611" s="86"/>
      <c r="I611" s="86"/>
      <c r="J611" s="86"/>
      <c r="K611" s="86"/>
      <c r="L611" s="86"/>
      <c r="M611" s="86"/>
      <c r="N611" s="86"/>
    </row>
    <row r="612" spans="1:14" x14ac:dyDescent="0.3">
      <c r="A612" s="86"/>
      <c r="B612" s="86"/>
      <c r="C612" s="86"/>
      <c r="D612" s="86"/>
      <c r="E612" s="86"/>
      <c r="F612" s="86"/>
      <c r="G612" s="86"/>
      <c r="H612" s="86"/>
      <c r="I612" s="86"/>
      <c r="J612" s="86"/>
      <c r="K612" s="86"/>
      <c r="L612" s="86"/>
      <c r="M612" s="86"/>
      <c r="N612" s="86"/>
    </row>
    <row r="613" spans="1:14" x14ac:dyDescent="0.3">
      <c r="A613" s="86"/>
      <c r="B613" s="86"/>
      <c r="C613" s="86"/>
      <c r="D613" s="86"/>
      <c r="E613" s="86"/>
      <c r="F613" s="86"/>
      <c r="G613" s="86"/>
      <c r="H613" s="86"/>
      <c r="I613" s="86"/>
      <c r="J613" s="86"/>
      <c r="K613" s="86"/>
      <c r="L613" s="86"/>
      <c r="M613" s="86"/>
      <c r="N613" s="86"/>
    </row>
    <row r="614" spans="1:14" x14ac:dyDescent="0.3">
      <c r="A614" s="86"/>
      <c r="B614" s="86"/>
      <c r="C614" s="86"/>
      <c r="D614" s="86"/>
      <c r="E614" s="86"/>
      <c r="F614" s="86"/>
      <c r="G614" s="86"/>
      <c r="H614" s="86"/>
      <c r="I614" s="86"/>
      <c r="J614" s="86"/>
      <c r="K614" s="86"/>
      <c r="L614" s="86"/>
      <c r="M614" s="86"/>
      <c r="N614" s="86"/>
    </row>
    <row r="615" spans="1:14" x14ac:dyDescent="0.3">
      <c r="A615" s="86"/>
      <c r="B615" s="86"/>
      <c r="C615" s="86"/>
      <c r="D615" s="86"/>
      <c r="E615" s="86"/>
      <c r="F615" s="86"/>
      <c r="G615" s="86"/>
      <c r="H615" s="86"/>
      <c r="I615" s="86"/>
      <c r="J615" s="86"/>
      <c r="K615" s="86"/>
      <c r="L615" s="86"/>
      <c r="M615" s="86"/>
      <c r="N615" s="86"/>
    </row>
    <row r="616" spans="1:14" x14ac:dyDescent="0.3">
      <c r="A616" s="86"/>
      <c r="B616" s="86"/>
      <c r="C616" s="86"/>
      <c r="D616" s="86"/>
      <c r="E616" s="86"/>
      <c r="F616" s="86"/>
      <c r="G616" s="86"/>
      <c r="H616" s="86"/>
      <c r="I616" s="86"/>
      <c r="J616" s="86"/>
      <c r="K616" s="86"/>
      <c r="L616" s="86"/>
      <c r="M616" s="86"/>
      <c r="N616" s="86"/>
    </row>
    <row r="617" spans="1:14" x14ac:dyDescent="0.3">
      <c r="A617" s="86"/>
      <c r="B617" s="86"/>
      <c r="C617" s="86"/>
      <c r="D617" s="86"/>
      <c r="E617" s="86"/>
      <c r="F617" s="86"/>
      <c r="G617" s="86"/>
      <c r="H617" s="86"/>
      <c r="I617" s="86"/>
      <c r="J617" s="86"/>
      <c r="K617" s="86"/>
      <c r="L617" s="86"/>
      <c r="M617" s="86"/>
      <c r="N617" s="86"/>
    </row>
    <row r="618" spans="1:14" x14ac:dyDescent="0.3">
      <c r="A618" s="86"/>
      <c r="B618" s="86"/>
      <c r="C618" s="86"/>
      <c r="D618" s="86"/>
      <c r="E618" s="86"/>
      <c r="F618" s="86"/>
      <c r="G618" s="86"/>
      <c r="H618" s="86"/>
      <c r="I618" s="86"/>
      <c r="J618" s="86"/>
      <c r="K618" s="86"/>
      <c r="L618" s="86"/>
      <c r="M618" s="86"/>
      <c r="N618" s="86"/>
    </row>
    <row r="619" spans="1:14" x14ac:dyDescent="0.3">
      <c r="A619" s="86"/>
      <c r="B619" s="86"/>
      <c r="C619" s="86"/>
      <c r="D619" s="86"/>
      <c r="E619" s="86"/>
      <c r="F619" s="86"/>
      <c r="G619" s="86"/>
      <c r="H619" s="86"/>
      <c r="I619" s="86"/>
      <c r="J619" s="86"/>
      <c r="K619" s="86"/>
      <c r="L619" s="86"/>
      <c r="M619" s="86"/>
      <c r="N619" s="86"/>
    </row>
    <row r="620" spans="1:14" x14ac:dyDescent="0.3">
      <c r="A620" s="86"/>
      <c r="B620" s="86"/>
      <c r="C620" s="86"/>
      <c r="D620" s="86"/>
      <c r="E620" s="86"/>
      <c r="F620" s="86"/>
      <c r="G620" s="86"/>
      <c r="H620" s="86"/>
      <c r="I620" s="86"/>
      <c r="J620" s="86"/>
      <c r="K620" s="86"/>
      <c r="L620" s="86"/>
      <c r="M620" s="86"/>
      <c r="N620" s="86"/>
    </row>
    <row r="621" spans="1:14" x14ac:dyDescent="0.3">
      <c r="A621" s="86"/>
      <c r="B621" s="86"/>
      <c r="C621" s="86"/>
      <c r="D621" s="86"/>
      <c r="E621" s="86"/>
      <c r="F621" s="86"/>
      <c r="G621" s="86"/>
      <c r="H621" s="86"/>
      <c r="I621" s="86"/>
      <c r="J621" s="86"/>
      <c r="K621" s="86"/>
      <c r="L621" s="86"/>
      <c r="M621" s="86"/>
      <c r="N621" s="86"/>
    </row>
    <row r="622" spans="1:14" x14ac:dyDescent="0.3">
      <c r="A622" s="86"/>
      <c r="B622" s="86"/>
      <c r="C622" s="86"/>
      <c r="D622" s="86"/>
      <c r="E622" s="86"/>
      <c r="F622" s="86"/>
      <c r="G622" s="86"/>
      <c r="H622" s="86"/>
      <c r="I622" s="86"/>
      <c r="J622" s="86"/>
      <c r="K622" s="86"/>
      <c r="L622" s="86"/>
      <c r="M622" s="86"/>
      <c r="N622" s="86"/>
    </row>
    <row r="623" spans="1:14" x14ac:dyDescent="0.3">
      <c r="A623" s="86"/>
      <c r="B623" s="86"/>
      <c r="C623" s="86"/>
      <c r="D623" s="86"/>
      <c r="E623" s="86"/>
      <c r="F623" s="86"/>
      <c r="G623" s="86"/>
      <c r="H623" s="86"/>
      <c r="I623" s="86"/>
      <c r="J623" s="86"/>
      <c r="K623" s="86"/>
      <c r="L623" s="86"/>
      <c r="M623" s="86"/>
      <c r="N623" s="86"/>
    </row>
    <row r="624" spans="1:14" x14ac:dyDescent="0.3">
      <c r="A624" s="86"/>
      <c r="B624" s="86"/>
      <c r="C624" s="86"/>
      <c r="D624" s="86"/>
      <c r="E624" s="86"/>
      <c r="F624" s="86"/>
      <c r="G624" s="86"/>
      <c r="H624" s="86"/>
      <c r="I624" s="86"/>
      <c r="J624" s="86"/>
      <c r="K624" s="86"/>
      <c r="L624" s="86"/>
      <c r="M624" s="86"/>
      <c r="N624" s="86"/>
    </row>
    <row r="625" spans="1:14" x14ac:dyDescent="0.3">
      <c r="A625" s="86"/>
      <c r="B625" s="86"/>
      <c r="C625" s="86"/>
      <c r="D625" s="86"/>
      <c r="E625" s="86"/>
      <c r="F625" s="86"/>
      <c r="G625" s="86"/>
      <c r="H625" s="86"/>
      <c r="I625" s="86"/>
      <c r="J625" s="86"/>
      <c r="K625" s="86"/>
      <c r="L625" s="86"/>
      <c r="M625" s="86"/>
      <c r="N625" s="86"/>
    </row>
    <row r="626" spans="1:14" x14ac:dyDescent="0.3">
      <c r="A626" s="86"/>
      <c r="B626" s="86"/>
      <c r="C626" s="86"/>
      <c r="D626" s="86"/>
      <c r="E626" s="86"/>
      <c r="F626" s="86"/>
      <c r="G626" s="86"/>
      <c r="H626" s="86"/>
      <c r="I626" s="86"/>
      <c r="J626" s="86"/>
      <c r="K626" s="86"/>
      <c r="L626" s="86"/>
      <c r="M626" s="86"/>
      <c r="N626" s="86"/>
    </row>
    <row r="627" spans="1:14" x14ac:dyDescent="0.3">
      <c r="A627" s="86"/>
      <c r="B627" s="86"/>
      <c r="C627" s="86"/>
      <c r="D627" s="86"/>
      <c r="E627" s="86"/>
      <c r="F627" s="86"/>
      <c r="G627" s="86"/>
      <c r="H627" s="86"/>
      <c r="I627" s="86"/>
      <c r="J627" s="86"/>
      <c r="K627" s="86"/>
      <c r="L627" s="86"/>
      <c r="M627" s="86"/>
      <c r="N627" s="86"/>
    </row>
    <row r="628" spans="1:14" x14ac:dyDescent="0.3">
      <c r="A628" s="86"/>
      <c r="B628" s="86"/>
      <c r="C628" s="86"/>
      <c r="D628" s="86"/>
      <c r="E628" s="86"/>
      <c r="F628" s="86"/>
      <c r="G628" s="86"/>
      <c r="H628" s="86"/>
      <c r="I628" s="86"/>
      <c r="J628" s="86"/>
      <c r="K628" s="86"/>
      <c r="L628" s="86"/>
      <c r="M628" s="86"/>
      <c r="N628" s="86"/>
    </row>
    <row r="629" spans="1:14" x14ac:dyDescent="0.3">
      <c r="A629" s="86"/>
      <c r="B629" s="86"/>
      <c r="C629" s="86"/>
      <c r="D629" s="86"/>
      <c r="E629" s="86"/>
      <c r="F629" s="86"/>
      <c r="G629" s="86"/>
      <c r="H629" s="86"/>
      <c r="I629" s="86"/>
      <c r="J629" s="86"/>
      <c r="K629" s="86"/>
      <c r="L629" s="86"/>
      <c r="M629" s="86"/>
      <c r="N629" s="86"/>
    </row>
    <row r="630" spans="1:14" x14ac:dyDescent="0.3">
      <c r="A630" s="86"/>
      <c r="B630" s="86"/>
      <c r="C630" s="86"/>
      <c r="D630" s="86"/>
      <c r="E630" s="86"/>
      <c r="F630" s="86"/>
      <c r="G630" s="86"/>
      <c r="H630" s="86"/>
      <c r="I630" s="86"/>
      <c r="J630" s="86"/>
      <c r="K630" s="86"/>
      <c r="L630" s="86"/>
      <c r="M630" s="86"/>
      <c r="N630" s="86"/>
    </row>
    <row r="631" spans="1:14" x14ac:dyDescent="0.3">
      <c r="A631" s="86"/>
      <c r="B631" s="86"/>
      <c r="C631" s="86"/>
      <c r="D631" s="86"/>
      <c r="E631" s="86"/>
      <c r="F631" s="86"/>
      <c r="G631" s="86"/>
      <c r="H631" s="86"/>
      <c r="I631" s="86"/>
      <c r="J631" s="86"/>
      <c r="K631" s="86"/>
      <c r="L631" s="86"/>
      <c r="M631" s="86"/>
      <c r="N631" s="86"/>
    </row>
    <row r="632" spans="1:14" x14ac:dyDescent="0.3">
      <c r="A632" s="86"/>
      <c r="B632" s="86"/>
      <c r="C632" s="86"/>
      <c r="D632" s="86"/>
      <c r="E632" s="86"/>
      <c r="F632" s="86"/>
      <c r="G632" s="86"/>
      <c r="H632" s="86"/>
      <c r="I632" s="86"/>
      <c r="J632" s="86"/>
      <c r="K632" s="86"/>
      <c r="L632" s="86"/>
      <c r="M632" s="86"/>
      <c r="N632" s="86"/>
    </row>
    <row r="633" spans="1:14" x14ac:dyDescent="0.3">
      <c r="A633" s="86"/>
      <c r="B633" s="86"/>
      <c r="C633" s="86"/>
      <c r="D633" s="86"/>
      <c r="E633" s="86"/>
      <c r="F633" s="86"/>
      <c r="G633" s="86"/>
      <c r="H633" s="86"/>
      <c r="I633" s="86"/>
      <c r="J633" s="86"/>
      <c r="K633" s="86"/>
      <c r="L633" s="86"/>
      <c r="M633" s="86"/>
      <c r="N633" s="86"/>
    </row>
    <row r="634" spans="1:14" x14ac:dyDescent="0.3">
      <c r="A634" s="86"/>
      <c r="B634" s="86"/>
      <c r="C634" s="86"/>
      <c r="D634" s="86"/>
      <c r="E634" s="86"/>
      <c r="F634" s="86"/>
      <c r="G634" s="86"/>
      <c r="H634" s="86"/>
      <c r="I634" s="86"/>
      <c r="J634" s="86"/>
      <c r="K634" s="86"/>
      <c r="L634" s="86"/>
      <c r="M634" s="86"/>
      <c r="N634" s="86"/>
    </row>
    <row r="635" spans="1:14" x14ac:dyDescent="0.3">
      <c r="A635" s="86"/>
      <c r="B635" s="86"/>
      <c r="C635" s="86"/>
      <c r="D635" s="86"/>
      <c r="E635" s="86"/>
      <c r="F635" s="86"/>
      <c r="G635" s="86"/>
      <c r="H635" s="86"/>
      <c r="I635" s="86"/>
      <c r="J635" s="86"/>
      <c r="K635" s="86"/>
      <c r="L635" s="86"/>
      <c r="M635" s="86"/>
      <c r="N635" s="86"/>
    </row>
    <row r="636" spans="1:14" x14ac:dyDescent="0.3">
      <c r="A636" s="86"/>
      <c r="B636" s="86"/>
      <c r="C636" s="86"/>
      <c r="D636" s="86"/>
      <c r="E636" s="86"/>
      <c r="F636" s="86"/>
      <c r="G636" s="86"/>
      <c r="H636" s="86"/>
      <c r="I636" s="86"/>
      <c r="J636" s="86"/>
      <c r="K636" s="86"/>
      <c r="L636" s="86"/>
      <c r="M636" s="86"/>
      <c r="N636" s="86"/>
    </row>
    <row r="637" spans="1:14" x14ac:dyDescent="0.3">
      <c r="A637" s="86"/>
      <c r="B637" s="86"/>
      <c r="C637" s="86"/>
      <c r="D637" s="86"/>
      <c r="E637" s="86"/>
      <c r="F637" s="86"/>
      <c r="G637" s="86"/>
      <c r="H637" s="86"/>
      <c r="I637" s="86"/>
      <c r="J637" s="86"/>
      <c r="K637" s="86"/>
      <c r="L637" s="86"/>
      <c r="M637" s="86"/>
      <c r="N637" s="86"/>
    </row>
    <row r="638" spans="1:14" x14ac:dyDescent="0.3">
      <c r="A638" s="86"/>
      <c r="B638" s="86"/>
      <c r="C638" s="86"/>
      <c r="D638" s="86"/>
      <c r="E638" s="86"/>
      <c r="F638" s="86"/>
      <c r="G638" s="86"/>
      <c r="H638" s="86"/>
      <c r="I638" s="86"/>
      <c r="J638" s="86"/>
      <c r="K638" s="86"/>
      <c r="L638" s="86"/>
      <c r="M638" s="86"/>
      <c r="N638" s="86"/>
    </row>
    <row r="639" spans="1:14" x14ac:dyDescent="0.3">
      <c r="A639" s="86"/>
      <c r="B639" s="86"/>
      <c r="C639" s="86"/>
      <c r="D639" s="86"/>
      <c r="E639" s="86"/>
      <c r="F639" s="86"/>
      <c r="G639" s="86"/>
      <c r="H639" s="86"/>
      <c r="I639" s="86"/>
      <c r="J639" s="86"/>
      <c r="K639" s="86"/>
      <c r="L639" s="86"/>
      <c r="M639" s="86"/>
      <c r="N639" s="86"/>
    </row>
    <row r="640" spans="1:14" x14ac:dyDescent="0.3">
      <c r="A640" s="86"/>
      <c r="B640" s="86"/>
      <c r="C640" s="86"/>
      <c r="D640" s="86"/>
      <c r="E640" s="86"/>
      <c r="F640" s="86"/>
      <c r="G640" s="86"/>
      <c r="H640" s="86"/>
      <c r="I640" s="86"/>
      <c r="J640" s="86"/>
      <c r="K640" s="86"/>
      <c r="L640" s="86"/>
      <c r="M640" s="86"/>
      <c r="N640" s="86"/>
    </row>
    <row r="641" spans="1:14" x14ac:dyDescent="0.3">
      <c r="A641" s="86"/>
      <c r="B641" s="86"/>
      <c r="C641" s="86"/>
      <c r="D641" s="86"/>
      <c r="E641" s="86"/>
      <c r="F641" s="86"/>
      <c r="G641" s="86"/>
      <c r="H641" s="86"/>
      <c r="I641" s="86"/>
      <c r="J641" s="86"/>
      <c r="K641" s="86"/>
      <c r="L641" s="86"/>
      <c r="M641" s="86"/>
      <c r="N641" s="86"/>
    </row>
    <row r="642" spans="1:14" x14ac:dyDescent="0.3">
      <c r="A642" s="86"/>
      <c r="B642" s="86"/>
      <c r="C642" s="86"/>
      <c r="D642" s="86"/>
      <c r="E642" s="86"/>
      <c r="F642" s="86"/>
      <c r="G642" s="86"/>
      <c r="H642" s="86"/>
      <c r="I642" s="86"/>
      <c r="J642" s="86"/>
      <c r="K642" s="86"/>
      <c r="L642" s="86"/>
      <c r="M642" s="86"/>
      <c r="N642" s="86"/>
    </row>
    <row r="643" spans="1:14" x14ac:dyDescent="0.3">
      <c r="A643" s="86"/>
      <c r="B643" s="86"/>
      <c r="C643" s="86"/>
      <c r="D643" s="86"/>
      <c r="E643" s="86"/>
      <c r="F643" s="86"/>
      <c r="G643" s="86"/>
      <c r="H643" s="86"/>
      <c r="I643" s="86"/>
      <c r="J643" s="86"/>
      <c r="K643" s="86"/>
      <c r="L643" s="86"/>
      <c r="M643" s="86"/>
      <c r="N643" s="86"/>
    </row>
    <row r="644" spans="1:14" x14ac:dyDescent="0.3">
      <c r="A644" s="86"/>
      <c r="B644" s="86"/>
      <c r="C644" s="86"/>
      <c r="D644" s="86"/>
      <c r="E644" s="86"/>
      <c r="F644" s="86"/>
      <c r="G644" s="86"/>
      <c r="H644" s="86"/>
      <c r="I644" s="86"/>
      <c r="J644" s="86"/>
      <c r="K644" s="86"/>
      <c r="L644" s="86"/>
      <c r="M644" s="86"/>
      <c r="N644" s="86"/>
    </row>
    <row r="645" spans="1:14" x14ac:dyDescent="0.3">
      <c r="A645" s="86"/>
      <c r="B645" s="86"/>
      <c r="C645" s="86"/>
      <c r="D645" s="86"/>
      <c r="E645" s="86"/>
      <c r="F645" s="86"/>
      <c r="G645" s="86"/>
      <c r="H645" s="86"/>
      <c r="I645" s="86"/>
      <c r="J645" s="86"/>
      <c r="K645" s="86"/>
      <c r="L645" s="86"/>
      <c r="M645" s="86"/>
      <c r="N645" s="86"/>
    </row>
    <row r="646" spans="1:14" x14ac:dyDescent="0.3">
      <c r="A646" s="86"/>
      <c r="B646" s="86"/>
      <c r="C646" s="86"/>
      <c r="D646" s="86"/>
      <c r="E646" s="86"/>
      <c r="F646" s="86"/>
      <c r="G646" s="86"/>
      <c r="H646" s="86"/>
      <c r="I646" s="86"/>
      <c r="J646" s="86"/>
      <c r="K646" s="86"/>
      <c r="L646" s="86"/>
      <c r="M646" s="86"/>
      <c r="N646" s="86"/>
    </row>
    <row r="647" spans="1:14" x14ac:dyDescent="0.3">
      <c r="A647" s="86"/>
      <c r="B647" s="86"/>
      <c r="C647" s="86"/>
      <c r="D647" s="86"/>
      <c r="E647" s="86"/>
      <c r="F647" s="86"/>
      <c r="G647" s="86"/>
      <c r="H647" s="86"/>
      <c r="I647" s="86"/>
      <c r="J647" s="86"/>
      <c r="K647" s="86"/>
      <c r="L647" s="86"/>
      <c r="M647" s="86"/>
      <c r="N647" s="86"/>
    </row>
    <row r="648" spans="1:14" x14ac:dyDescent="0.3">
      <c r="A648" s="86"/>
      <c r="B648" s="86"/>
      <c r="C648" s="86"/>
      <c r="D648" s="86"/>
      <c r="E648" s="86"/>
      <c r="F648" s="86"/>
      <c r="G648" s="86"/>
      <c r="H648" s="86"/>
      <c r="I648" s="86"/>
      <c r="J648" s="86"/>
      <c r="K648" s="86"/>
      <c r="L648" s="86"/>
      <c r="M648" s="86"/>
      <c r="N648" s="86"/>
    </row>
    <row r="649" spans="1:14" x14ac:dyDescent="0.3">
      <c r="A649" s="86"/>
      <c r="B649" s="86"/>
      <c r="C649" s="86"/>
      <c r="D649" s="86"/>
      <c r="E649" s="86"/>
      <c r="F649" s="86"/>
      <c r="G649" s="86"/>
      <c r="H649" s="86"/>
      <c r="I649" s="86"/>
      <c r="J649" s="86"/>
      <c r="K649" s="86"/>
      <c r="L649" s="86"/>
      <c r="M649" s="86"/>
      <c r="N649" s="86"/>
    </row>
    <row r="650" spans="1:14" x14ac:dyDescent="0.3">
      <c r="A650" s="86"/>
      <c r="B650" s="86"/>
      <c r="C650" s="86"/>
      <c r="D650" s="86"/>
      <c r="E650" s="86"/>
      <c r="F650" s="86"/>
      <c r="G650" s="86"/>
      <c r="H650" s="86"/>
      <c r="I650" s="86"/>
      <c r="J650" s="86"/>
      <c r="K650" s="86"/>
      <c r="L650" s="86"/>
      <c r="M650" s="86"/>
      <c r="N650" s="86"/>
    </row>
    <row r="651" spans="1:14" x14ac:dyDescent="0.3">
      <c r="A651" s="86"/>
      <c r="B651" s="86"/>
      <c r="C651" s="86"/>
      <c r="D651" s="86"/>
      <c r="E651" s="86"/>
      <c r="F651" s="86"/>
      <c r="G651" s="86"/>
      <c r="H651" s="86"/>
      <c r="I651" s="86"/>
      <c r="J651" s="86"/>
      <c r="K651" s="86"/>
      <c r="L651" s="86"/>
      <c r="M651" s="86"/>
      <c r="N651" s="86"/>
    </row>
    <row r="652" spans="1:14" x14ac:dyDescent="0.3">
      <c r="A652" s="86"/>
      <c r="B652" s="86"/>
      <c r="C652" s="86"/>
      <c r="D652" s="86"/>
      <c r="E652" s="86"/>
      <c r="F652" s="86"/>
      <c r="G652" s="86"/>
      <c r="H652" s="86"/>
      <c r="I652" s="86"/>
      <c r="J652" s="86"/>
      <c r="K652" s="86"/>
      <c r="L652" s="86"/>
      <c r="M652" s="86"/>
      <c r="N652" s="86"/>
    </row>
    <row r="653" spans="1:14" x14ac:dyDescent="0.3">
      <c r="A653" s="86"/>
      <c r="B653" s="86"/>
      <c r="C653" s="86"/>
      <c r="D653" s="86"/>
      <c r="E653" s="86"/>
      <c r="F653" s="86"/>
      <c r="G653" s="86"/>
      <c r="H653" s="86"/>
      <c r="I653" s="86"/>
      <c r="J653" s="86"/>
      <c r="K653" s="86"/>
      <c r="L653" s="86"/>
      <c r="M653" s="86"/>
      <c r="N653" s="86"/>
    </row>
    <row r="654" spans="1:14" x14ac:dyDescent="0.3">
      <c r="A654" s="86"/>
      <c r="B654" s="86"/>
      <c r="C654" s="86"/>
      <c r="D654" s="86"/>
      <c r="E654" s="86"/>
      <c r="F654" s="86"/>
      <c r="G654" s="86"/>
      <c r="H654" s="86"/>
      <c r="I654" s="86"/>
      <c r="J654" s="86"/>
      <c r="K654" s="86"/>
      <c r="L654" s="86"/>
      <c r="M654" s="86"/>
      <c r="N654" s="86"/>
    </row>
    <row r="655" spans="1:14" x14ac:dyDescent="0.3">
      <c r="A655" s="86"/>
      <c r="B655" s="86"/>
      <c r="C655" s="86"/>
      <c r="D655" s="86"/>
      <c r="E655" s="86"/>
      <c r="F655" s="86"/>
      <c r="G655" s="86"/>
      <c r="H655" s="86"/>
      <c r="I655" s="86"/>
      <c r="J655" s="86"/>
      <c r="K655" s="86"/>
      <c r="L655" s="86"/>
      <c r="M655" s="86"/>
      <c r="N655" s="86"/>
    </row>
    <row r="656" spans="1:14" x14ac:dyDescent="0.3">
      <c r="A656" s="86"/>
      <c r="B656" s="86"/>
      <c r="C656" s="86"/>
      <c r="D656" s="86"/>
      <c r="E656" s="86"/>
      <c r="F656" s="86"/>
      <c r="G656" s="86"/>
      <c r="H656" s="86"/>
      <c r="I656" s="86"/>
      <c r="J656" s="86"/>
      <c r="K656" s="86"/>
      <c r="L656" s="86"/>
      <c r="M656" s="86"/>
      <c r="N656" s="86"/>
    </row>
    <row r="657" spans="1:14" x14ac:dyDescent="0.3">
      <c r="A657" s="86"/>
      <c r="B657" s="86"/>
      <c r="C657" s="86"/>
      <c r="D657" s="86"/>
      <c r="E657" s="86"/>
      <c r="F657" s="86"/>
      <c r="G657" s="86"/>
      <c r="H657" s="86"/>
      <c r="I657" s="86"/>
      <c r="J657" s="86"/>
      <c r="K657" s="86"/>
      <c r="L657" s="86"/>
      <c r="M657" s="86"/>
      <c r="N657" s="86"/>
    </row>
    <row r="658" spans="1:14" x14ac:dyDescent="0.3">
      <c r="A658" s="86"/>
      <c r="B658" s="86"/>
      <c r="C658" s="86"/>
      <c r="D658" s="86"/>
      <c r="E658" s="86"/>
      <c r="F658" s="86"/>
      <c r="G658" s="86"/>
      <c r="H658" s="86"/>
      <c r="I658" s="86"/>
      <c r="J658" s="86"/>
      <c r="K658" s="86"/>
      <c r="L658" s="86"/>
      <c r="M658" s="86"/>
      <c r="N658" s="86"/>
    </row>
    <row r="659" spans="1:14" x14ac:dyDescent="0.3">
      <c r="A659" s="86"/>
      <c r="B659" s="86"/>
      <c r="C659" s="86"/>
      <c r="D659" s="86"/>
      <c r="E659" s="86"/>
      <c r="F659" s="86"/>
      <c r="G659" s="86"/>
      <c r="H659" s="86"/>
      <c r="I659" s="86"/>
      <c r="J659" s="86"/>
      <c r="K659" s="86"/>
      <c r="L659" s="86"/>
      <c r="M659" s="86"/>
      <c r="N659" s="86"/>
    </row>
    <row r="660" spans="1:14" x14ac:dyDescent="0.3">
      <c r="A660" s="86"/>
      <c r="B660" s="86"/>
      <c r="C660" s="86"/>
      <c r="D660" s="86"/>
      <c r="E660" s="86"/>
      <c r="F660" s="86"/>
      <c r="G660" s="86"/>
      <c r="H660" s="86"/>
      <c r="I660" s="86"/>
      <c r="J660" s="86"/>
      <c r="K660" s="86"/>
      <c r="L660" s="86"/>
      <c r="M660" s="86"/>
      <c r="N660" s="86"/>
    </row>
    <row r="661" spans="1:14" x14ac:dyDescent="0.3">
      <c r="A661" s="86"/>
      <c r="B661" s="86"/>
      <c r="C661" s="86"/>
      <c r="D661" s="86"/>
      <c r="E661" s="86"/>
      <c r="F661" s="86"/>
      <c r="G661" s="86"/>
      <c r="H661" s="86"/>
      <c r="I661" s="86"/>
      <c r="J661" s="86"/>
      <c r="K661" s="86"/>
      <c r="L661" s="86"/>
      <c r="M661" s="86"/>
      <c r="N661" s="86"/>
    </row>
    <row r="662" spans="1:14" x14ac:dyDescent="0.3">
      <c r="A662" s="86"/>
      <c r="B662" s="86"/>
      <c r="C662" s="86"/>
      <c r="D662" s="86"/>
      <c r="E662" s="86"/>
      <c r="F662" s="86"/>
      <c r="G662" s="86"/>
      <c r="H662" s="86"/>
      <c r="I662" s="86"/>
      <c r="J662" s="86"/>
      <c r="K662" s="86"/>
      <c r="L662" s="86"/>
      <c r="M662" s="86"/>
      <c r="N662" s="86"/>
    </row>
    <row r="663" spans="1:14" x14ac:dyDescent="0.3">
      <c r="A663" s="86"/>
      <c r="B663" s="86"/>
      <c r="C663" s="86"/>
      <c r="D663" s="86"/>
      <c r="E663" s="86"/>
      <c r="F663" s="86"/>
      <c r="G663" s="86"/>
      <c r="H663" s="86"/>
      <c r="I663" s="86"/>
      <c r="J663" s="86"/>
      <c r="K663" s="86"/>
      <c r="L663" s="86"/>
      <c r="M663" s="86"/>
      <c r="N663" s="86"/>
    </row>
    <row r="664" spans="1:14" x14ac:dyDescent="0.3">
      <c r="A664" s="86"/>
      <c r="B664" s="86"/>
      <c r="C664" s="86"/>
      <c r="D664" s="86"/>
      <c r="E664" s="86"/>
      <c r="F664" s="86"/>
      <c r="G664" s="86"/>
      <c r="H664" s="86"/>
      <c r="I664" s="86"/>
      <c r="J664" s="86"/>
      <c r="K664" s="86"/>
      <c r="L664" s="86"/>
      <c r="M664" s="86"/>
      <c r="N664" s="86"/>
    </row>
    <row r="665" spans="1:14" x14ac:dyDescent="0.3">
      <c r="A665" s="86"/>
      <c r="B665" s="86"/>
      <c r="C665" s="86"/>
      <c r="D665" s="86"/>
      <c r="E665" s="86"/>
      <c r="F665" s="86"/>
      <c r="G665" s="86"/>
      <c r="H665" s="86"/>
      <c r="I665" s="86"/>
      <c r="J665" s="86"/>
      <c r="K665" s="86"/>
      <c r="L665" s="86"/>
      <c r="M665" s="86"/>
      <c r="N665" s="86"/>
    </row>
    <row r="666" spans="1:14" x14ac:dyDescent="0.3">
      <c r="A666" s="86"/>
      <c r="B666" s="86"/>
      <c r="C666" s="86"/>
      <c r="D666" s="86"/>
      <c r="E666" s="86"/>
      <c r="F666" s="86"/>
      <c r="G666" s="86"/>
      <c r="H666" s="86"/>
      <c r="I666" s="86"/>
      <c r="J666" s="86"/>
      <c r="K666" s="86"/>
      <c r="L666" s="86"/>
      <c r="M666" s="86"/>
      <c r="N666" s="86"/>
    </row>
    <row r="667" spans="1:14" x14ac:dyDescent="0.3">
      <c r="A667" s="86"/>
      <c r="B667" s="86"/>
      <c r="C667" s="86"/>
      <c r="D667" s="86"/>
      <c r="E667" s="86"/>
      <c r="F667" s="86"/>
      <c r="G667" s="86"/>
      <c r="H667" s="86"/>
      <c r="I667" s="86"/>
      <c r="J667" s="86"/>
      <c r="K667" s="86"/>
      <c r="L667" s="86"/>
      <c r="M667" s="86"/>
      <c r="N667" s="86"/>
    </row>
    <row r="668" spans="1:14" x14ac:dyDescent="0.3">
      <c r="A668" s="86"/>
      <c r="B668" s="86"/>
      <c r="C668" s="86"/>
      <c r="D668" s="86"/>
      <c r="E668" s="86"/>
      <c r="F668" s="86"/>
      <c r="G668" s="86"/>
      <c r="H668" s="86"/>
      <c r="I668" s="86"/>
      <c r="J668" s="86"/>
      <c r="K668" s="86"/>
      <c r="L668" s="86"/>
      <c r="M668" s="86"/>
      <c r="N668" s="86"/>
    </row>
    <row r="669" spans="1:14" x14ac:dyDescent="0.3">
      <c r="A669" s="86"/>
      <c r="B669" s="86"/>
      <c r="C669" s="86"/>
      <c r="D669" s="86"/>
      <c r="E669" s="86"/>
      <c r="F669" s="86"/>
      <c r="G669" s="86"/>
      <c r="H669" s="86"/>
      <c r="I669" s="86"/>
      <c r="J669" s="86"/>
      <c r="K669" s="86"/>
      <c r="L669" s="86"/>
      <c r="M669" s="86"/>
      <c r="N669" s="86"/>
    </row>
    <row r="670" spans="1:14" x14ac:dyDescent="0.3">
      <c r="A670" s="86"/>
      <c r="B670" s="86"/>
      <c r="C670" s="86"/>
      <c r="D670" s="86"/>
      <c r="E670" s="86"/>
      <c r="F670" s="86"/>
      <c r="G670" s="86"/>
      <c r="H670" s="86"/>
      <c r="I670" s="86"/>
      <c r="J670" s="86"/>
      <c r="K670" s="86"/>
      <c r="L670" s="86"/>
      <c r="M670" s="86"/>
      <c r="N670" s="86"/>
    </row>
    <row r="671" spans="1:14" x14ac:dyDescent="0.3">
      <c r="A671" s="86"/>
      <c r="B671" s="86"/>
      <c r="C671" s="86"/>
      <c r="D671" s="86"/>
      <c r="E671" s="86"/>
      <c r="F671" s="86"/>
      <c r="G671" s="86"/>
      <c r="H671" s="86"/>
      <c r="I671" s="86"/>
      <c r="J671" s="86"/>
      <c r="K671" s="86"/>
      <c r="L671" s="86"/>
      <c r="M671" s="86"/>
      <c r="N671" s="86"/>
    </row>
    <row r="672" spans="1:14" x14ac:dyDescent="0.3">
      <c r="A672" s="86"/>
      <c r="B672" s="86"/>
      <c r="C672" s="86"/>
      <c r="D672" s="86"/>
      <c r="E672" s="86"/>
      <c r="F672" s="86"/>
      <c r="G672" s="86"/>
      <c r="H672" s="86"/>
      <c r="I672" s="86"/>
      <c r="J672" s="86"/>
      <c r="K672" s="86"/>
      <c r="L672" s="86"/>
      <c r="M672" s="86"/>
      <c r="N672" s="86"/>
    </row>
    <row r="673" spans="1:14" x14ac:dyDescent="0.3">
      <c r="A673" s="86"/>
      <c r="B673" s="86"/>
      <c r="C673" s="86"/>
      <c r="D673" s="86"/>
      <c r="E673" s="86"/>
      <c r="F673" s="86"/>
      <c r="G673" s="86"/>
      <c r="H673" s="86"/>
      <c r="I673" s="86"/>
      <c r="J673" s="86"/>
      <c r="K673" s="86"/>
      <c r="L673" s="86"/>
      <c r="M673" s="86"/>
      <c r="N673" s="86"/>
    </row>
    <row r="674" spans="1:14" x14ac:dyDescent="0.3">
      <c r="A674" s="86"/>
      <c r="B674" s="86"/>
      <c r="C674" s="86"/>
      <c r="D674" s="86"/>
      <c r="E674" s="86"/>
      <c r="F674" s="86"/>
      <c r="G674" s="86"/>
      <c r="H674" s="86"/>
      <c r="I674" s="86"/>
      <c r="J674" s="86"/>
      <c r="K674" s="86"/>
      <c r="L674" s="86"/>
      <c r="M674" s="86"/>
      <c r="N674" s="86"/>
    </row>
    <row r="675" spans="1:14" x14ac:dyDescent="0.3">
      <c r="A675" s="86"/>
      <c r="B675" s="86"/>
      <c r="C675" s="86"/>
      <c r="D675" s="86"/>
      <c r="E675" s="86"/>
      <c r="F675" s="86"/>
      <c r="G675" s="86"/>
      <c r="H675" s="86"/>
      <c r="I675" s="86"/>
      <c r="J675" s="86"/>
      <c r="K675" s="86"/>
      <c r="L675" s="86"/>
      <c r="M675" s="86"/>
      <c r="N675" s="86"/>
    </row>
    <row r="676" spans="1:14" x14ac:dyDescent="0.3">
      <c r="A676" s="86"/>
      <c r="B676" s="86"/>
      <c r="C676" s="86"/>
      <c r="D676" s="86"/>
      <c r="E676" s="86"/>
      <c r="F676" s="86"/>
      <c r="G676" s="86"/>
      <c r="H676" s="86"/>
      <c r="I676" s="86"/>
      <c r="J676" s="86"/>
      <c r="K676" s="86"/>
      <c r="L676" s="86"/>
      <c r="M676" s="86"/>
      <c r="N676" s="86"/>
    </row>
    <row r="677" spans="1:14" x14ac:dyDescent="0.3">
      <c r="A677" s="86"/>
      <c r="B677" s="86"/>
      <c r="C677" s="86"/>
      <c r="D677" s="86"/>
      <c r="E677" s="86"/>
      <c r="F677" s="86"/>
      <c r="G677" s="86"/>
      <c r="H677" s="86"/>
      <c r="I677" s="86"/>
      <c r="J677" s="86"/>
      <c r="K677" s="86"/>
      <c r="L677" s="86"/>
      <c r="M677" s="86"/>
      <c r="N677" s="86"/>
    </row>
    <row r="678" spans="1:14" x14ac:dyDescent="0.3">
      <c r="A678" s="86"/>
      <c r="B678" s="86"/>
      <c r="C678" s="86"/>
      <c r="D678" s="86"/>
      <c r="E678" s="86"/>
      <c r="F678" s="86"/>
      <c r="G678" s="86"/>
      <c r="H678" s="86"/>
      <c r="I678" s="86"/>
      <c r="J678" s="86"/>
      <c r="K678" s="86"/>
      <c r="L678" s="86"/>
      <c r="M678" s="86"/>
      <c r="N678" s="86"/>
    </row>
    <row r="679" spans="1:14" x14ac:dyDescent="0.3">
      <c r="A679" s="86"/>
      <c r="B679" s="86"/>
      <c r="C679" s="86"/>
      <c r="D679" s="86"/>
      <c r="E679" s="86"/>
      <c r="F679" s="86"/>
      <c r="G679" s="86"/>
      <c r="H679" s="86"/>
      <c r="I679" s="86"/>
      <c r="J679" s="86"/>
      <c r="K679" s="86"/>
      <c r="L679" s="86"/>
      <c r="M679" s="86"/>
      <c r="N679" s="86"/>
    </row>
    <row r="680" spans="1:14" x14ac:dyDescent="0.3">
      <c r="A680" s="86"/>
      <c r="B680" s="86"/>
      <c r="C680" s="86"/>
      <c r="D680" s="86"/>
      <c r="E680" s="86"/>
      <c r="F680" s="86"/>
      <c r="G680" s="86"/>
      <c r="H680" s="86"/>
      <c r="I680" s="86"/>
      <c r="J680" s="86"/>
      <c r="K680" s="86"/>
      <c r="L680" s="86"/>
      <c r="M680" s="86"/>
      <c r="N680" s="86"/>
    </row>
    <row r="681" spans="1:14" x14ac:dyDescent="0.3">
      <c r="A681" s="86"/>
      <c r="B681" s="86"/>
      <c r="C681" s="86"/>
      <c r="D681" s="86"/>
      <c r="E681" s="86"/>
      <c r="F681" s="86"/>
      <c r="G681" s="86"/>
      <c r="H681" s="86"/>
      <c r="I681" s="86"/>
      <c r="J681" s="86"/>
      <c r="K681" s="86"/>
      <c r="L681" s="86"/>
      <c r="M681" s="86"/>
      <c r="N681" s="86"/>
    </row>
    <row r="682" spans="1:14" x14ac:dyDescent="0.3">
      <c r="A682" s="86"/>
      <c r="B682" s="86"/>
      <c r="C682" s="86"/>
      <c r="D682" s="86"/>
      <c r="E682" s="86"/>
      <c r="F682" s="86"/>
      <c r="G682" s="86"/>
      <c r="H682" s="86"/>
      <c r="I682" s="86"/>
      <c r="J682" s="86"/>
      <c r="K682" s="86"/>
      <c r="L682" s="86"/>
      <c r="M682" s="86"/>
      <c r="N682" s="86"/>
    </row>
    <row r="683" spans="1:14" x14ac:dyDescent="0.3">
      <c r="A683" s="86"/>
      <c r="B683" s="86"/>
      <c r="C683" s="86"/>
      <c r="D683" s="86"/>
      <c r="E683" s="86"/>
      <c r="F683" s="86"/>
      <c r="G683" s="86"/>
      <c r="H683" s="86"/>
      <c r="I683" s="86"/>
      <c r="J683" s="86"/>
      <c r="K683" s="86"/>
      <c r="L683" s="86"/>
      <c r="M683" s="86"/>
      <c r="N683" s="86"/>
    </row>
    <row r="684" spans="1:14" x14ac:dyDescent="0.3">
      <c r="A684" s="86"/>
      <c r="B684" s="86"/>
      <c r="C684" s="86"/>
      <c r="D684" s="86"/>
      <c r="E684" s="86"/>
      <c r="F684" s="86"/>
      <c r="G684" s="86"/>
      <c r="H684" s="86"/>
      <c r="I684" s="86"/>
      <c r="J684" s="86"/>
      <c r="K684" s="86"/>
      <c r="L684" s="86"/>
      <c r="M684" s="86"/>
      <c r="N684" s="86"/>
    </row>
    <row r="685" spans="1:14" x14ac:dyDescent="0.3">
      <c r="A685" s="86"/>
      <c r="B685" s="86"/>
      <c r="C685" s="86"/>
      <c r="D685" s="86"/>
      <c r="E685" s="86"/>
      <c r="F685" s="86"/>
      <c r="G685" s="86"/>
      <c r="H685" s="86"/>
      <c r="I685" s="86"/>
      <c r="J685" s="86"/>
      <c r="K685" s="86"/>
      <c r="L685" s="86"/>
      <c r="M685" s="86"/>
      <c r="N685" s="86"/>
    </row>
    <row r="686" spans="1:14" x14ac:dyDescent="0.3">
      <c r="A686" s="86"/>
      <c r="B686" s="86"/>
      <c r="C686" s="86"/>
      <c r="D686" s="86"/>
      <c r="E686" s="86"/>
      <c r="F686" s="86"/>
      <c r="G686" s="86"/>
      <c r="H686" s="86"/>
      <c r="I686" s="86"/>
      <c r="J686" s="86"/>
      <c r="K686" s="86"/>
      <c r="L686" s="86"/>
      <c r="M686" s="86"/>
      <c r="N686" s="86"/>
    </row>
    <row r="687" spans="1:14" x14ac:dyDescent="0.3">
      <c r="A687" s="86"/>
      <c r="B687" s="86"/>
      <c r="C687" s="86"/>
      <c r="D687" s="86"/>
      <c r="E687" s="86"/>
      <c r="F687" s="86"/>
      <c r="G687" s="86"/>
      <c r="H687" s="86"/>
      <c r="I687" s="86"/>
      <c r="J687" s="86"/>
      <c r="K687" s="86"/>
      <c r="L687" s="86"/>
      <c r="M687" s="86"/>
      <c r="N687" s="86"/>
    </row>
    <row r="688" spans="1:14" x14ac:dyDescent="0.3">
      <c r="A688" s="86"/>
      <c r="B688" s="86"/>
      <c r="C688" s="86"/>
      <c r="D688" s="86"/>
      <c r="E688" s="86"/>
      <c r="F688" s="86"/>
      <c r="G688" s="86"/>
      <c r="H688" s="86"/>
      <c r="I688" s="86"/>
      <c r="J688" s="86"/>
      <c r="K688" s="86"/>
      <c r="L688" s="86"/>
      <c r="M688" s="86"/>
      <c r="N688" s="86"/>
    </row>
    <row r="689" spans="1:14" x14ac:dyDescent="0.3">
      <c r="A689" s="86"/>
      <c r="B689" s="86"/>
      <c r="C689" s="86"/>
      <c r="D689" s="86"/>
      <c r="E689" s="86"/>
      <c r="F689" s="86"/>
      <c r="G689" s="86"/>
      <c r="H689" s="86"/>
      <c r="I689" s="86"/>
      <c r="J689" s="86"/>
      <c r="K689" s="86"/>
      <c r="L689" s="86"/>
      <c r="M689" s="86"/>
      <c r="N689" s="86"/>
    </row>
    <row r="690" spans="1:14" x14ac:dyDescent="0.3">
      <c r="A690" s="86"/>
      <c r="B690" s="86"/>
      <c r="C690" s="86"/>
      <c r="D690" s="86"/>
      <c r="E690" s="86"/>
      <c r="F690" s="86"/>
      <c r="G690" s="86"/>
      <c r="H690" s="86"/>
      <c r="I690" s="86"/>
      <c r="J690" s="86"/>
      <c r="K690" s="86"/>
      <c r="L690" s="86"/>
      <c r="M690" s="86"/>
      <c r="N690" s="86"/>
    </row>
    <row r="691" spans="1:14" x14ac:dyDescent="0.3">
      <c r="A691" s="86"/>
      <c r="B691" s="86"/>
      <c r="C691" s="86"/>
      <c r="D691" s="86"/>
      <c r="E691" s="86"/>
      <c r="F691" s="86"/>
      <c r="G691" s="86"/>
      <c r="H691" s="86"/>
      <c r="I691" s="86"/>
      <c r="J691" s="86"/>
      <c r="K691" s="86"/>
      <c r="L691" s="86"/>
      <c r="M691" s="86"/>
      <c r="N691" s="86"/>
    </row>
    <row r="692" spans="1:14" x14ac:dyDescent="0.3">
      <c r="A692" s="86"/>
      <c r="B692" s="86"/>
      <c r="C692" s="86"/>
      <c r="D692" s="86"/>
      <c r="E692" s="86"/>
      <c r="F692" s="86"/>
      <c r="G692" s="86"/>
      <c r="H692" s="86"/>
      <c r="I692" s="86"/>
      <c r="J692" s="86"/>
      <c r="K692" s="86"/>
      <c r="L692" s="86"/>
      <c r="M692" s="86"/>
      <c r="N692" s="86"/>
    </row>
    <row r="693" spans="1:14" x14ac:dyDescent="0.3">
      <c r="A693" s="86"/>
      <c r="B693" s="86"/>
      <c r="C693" s="86"/>
      <c r="D693" s="86"/>
      <c r="E693" s="86"/>
      <c r="F693" s="86"/>
      <c r="G693" s="86"/>
      <c r="H693" s="86"/>
      <c r="I693" s="86"/>
      <c r="J693" s="86"/>
      <c r="K693" s="86"/>
      <c r="L693" s="86"/>
      <c r="M693" s="86"/>
      <c r="N693" s="86"/>
    </row>
    <row r="694" spans="1:14" x14ac:dyDescent="0.3">
      <c r="A694" s="86"/>
      <c r="B694" s="86"/>
      <c r="C694" s="86"/>
      <c r="D694" s="86"/>
      <c r="E694" s="86"/>
      <c r="F694" s="86"/>
      <c r="G694" s="86"/>
      <c r="H694" s="86"/>
      <c r="I694" s="86"/>
      <c r="J694" s="86"/>
      <c r="K694" s="86"/>
      <c r="L694" s="86"/>
      <c r="M694" s="86"/>
      <c r="N694" s="86"/>
    </row>
    <row r="695" spans="1:14" x14ac:dyDescent="0.3">
      <c r="A695" s="86"/>
      <c r="B695" s="86"/>
      <c r="C695" s="86"/>
      <c r="D695" s="86"/>
      <c r="E695" s="86"/>
      <c r="F695" s="86"/>
      <c r="G695" s="86"/>
      <c r="H695" s="86"/>
      <c r="I695" s="86"/>
      <c r="J695" s="86"/>
      <c r="K695" s="86"/>
      <c r="L695" s="86"/>
      <c r="M695" s="86"/>
      <c r="N695" s="86"/>
    </row>
    <row r="696" spans="1:14" x14ac:dyDescent="0.3">
      <c r="A696" s="86"/>
      <c r="B696" s="86"/>
      <c r="C696" s="86"/>
      <c r="D696" s="86"/>
      <c r="E696" s="86"/>
      <c r="F696" s="86"/>
      <c r="G696" s="86"/>
      <c r="H696" s="86"/>
      <c r="I696" s="86"/>
      <c r="J696" s="86"/>
      <c r="K696" s="86"/>
      <c r="L696" s="86"/>
      <c r="M696" s="86"/>
      <c r="N696" s="86"/>
    </row>
    <row r="697" spans="1:14" x14ac:dyDescent="0.3">
      <c r="A697" s="86"/>
      <c r="B697" s="86"/>
      <c r="C697" s="86"/>
      <c r="D697" s="86"/>
      <c r="E697" s="86"/>
      <c r="F697" s="86"/>
      <c r="G697" s="86"/>
      <c r="H697" s="86"/>
      <c r="I697" s="86"/>
      <c r="J697" s="86"/>
      <c r="K697" s="86"/>
      <c r="L697" s="86"/>
      <c r="M697" s="86"/>
      <c r="N697" s="86"/>
    </row>
    <row r="698" spans="1:14" x14ac:dyDescent="0.3">
      <c r="A698" s="86"/>
      <c r="B698" s="86"/>
      <c r="C698" s="86"/>
      <c r="D698" s="86"/>
      <c r="E698" s="86"/>
      <c r="F698" s="86"/>
      <c r="G698" s="86"/>
      <c r="H698" s="86"/>
      <c r="I698" s="86"/>
      <c r="J698" s="86"/>
      <c r="K698" s="86"/>
      <c r="L698" s="86"/>
      <c r="M698" s="86"/>
      <c r="N698" s="86"/>
    </row>
    <row r="699" spans="1:14" x14ac:dyDescent="0.3">
      <c r="A699" s="86"/>
      <c r="B699" s="86"/>
      <c r="C699" s="86"/>
      <c r="D699" s="86"/>
      <c r="E699" s="86"/>
      <c r="F699" s="86"/>
      <c r="G699" s="86"/>
      <c r="H699" s="86"/>
      <c r="I699" s="86"/>
      <c r="J699" s="86"/>
      <c r="K699" s="86"/>
      <c r="L699" s="86"/>
      <c r="M699" s="86"/>
      <c r="N699" s="86"/>
    </row>
    <row r="700" spans="1:14" x14ac:dyDescent="0.3">
      <c r="A700" s="86"/>
      <c r="B700" s="86"/>
      <c r="C700" s="86"/>
      <c r="D700" s="86"/>
      <c r="E700" s="86"/>
      <c r="F700" s="86"/>
      <c r="G700" s="86"/>
      <c r="H700" s="86"/>
      <c r="I700" s="86"/>
      <c r="J700" s="86"/>
      <c r="K700" s="86"/>
      <c r="L700" s="86"/>
      <c r="M700" s="86"/>
      <c r="N700" s="86"/>
    </row>
    <row r="701" spans="1:14" x14ac:dyDescent="0.3">
      <c r="A701" s="86"/>
      <c r="B701" s="86"/>
      <c r="C701" s="86"/>
      <c r="D701" s="86"/>
      <c r="E701" s="86"/>
      <c r="F701" s="86"/>
      <c r="G701" s="86"/>
      <c r="H701" s="86"/>
      <c r="I701" s="86"/>
      <c r="J701" s="86"/>
      <c r="K701" s="86"/>
      <c r="L701" s="86"/>
      <c r="M701" s="86"/>
      <c r="N701" s="86"/>
    </row>
    <row r="702" spans="1:14" x14ac:dyDescent="0.3">
      <c r="A702" s="86"/>
      <c r="B702" s="86"/>
      <c r="C702" s="86"/>
      <c r="D702" s="86"/>
      <c r="E702" s="86"/>
      <c r="F702" s="86"/>
      <c r="G702" s="86"/>
      <c r="H702" s="86"/>
      <c r="I702" s="86"/>
      <c r="J702" s="86"/>
      <c r="K702" s="86"/>
      <c r="L702" s="86"/>
      <c r="M702" s="86"/>
      <c r="N702" s="86"/>
    </row>
    <row r="703" spans="1:14" x14ac:dyDescent="0.3">
      <c r="A703" s="86"/>
      <c r="B703" s="86"/>
      <c r="C703" s="86"/>
      <c r="D703" s="86"/>
      <c r="E703" s="86"/>
      <c r="F703" s="86"/>
      <c r="G703" s="86"/>
      <c r="H703" s="86"/>
      <c r="I703" s="86"/>
      <c r="J703" s="86"/>
      <c r="K703" s="86"/>
      <c r="L703" s="86"/>
      <c r="M703" s="86"/>
      <c r="N703" s="86"/>
    </row>
    <row r="704" spans="1:14" x14ac:dyDescent="0.3">
      <c r="A704" s="86"/>
      <c r="B704" s="86"/>
      <c r="C704" s="86"/>
      <c r="D704" s="86"/>
      <c r="E704" s="86"/>
      <c r="F704" s="86"/>
      <c r="G704" s="86"/>
      <c r="H704" s="86"/>
      <c r="I704" s="86"/>
      <c r="J704" s="86"/>
      <c r="K704" s="86"/>
      <c r="L704" s="86"/>
      <c r="M704" s="86"/>
      <c r="N704" s="86"/>
    </row>
    <row r="705" spans="1:14" x14ac:dyDescent="0.3">
      <c r="A705" s="86"/>
      <c r="B705" s="86"/>
      <c r="C705" s="86"/>
      <c r="D705" s="86"/>
      <c r="E705" s="86"/>
      <c r="F705" s="86"/>
      <c r="G705" s="86"/>
      <c r="H705" s="86"/>
      <c r="I705" s="86"/>
      <c r="J705" s="86"/>
      <c r="K705" s="86"/>
      <c r="L705" s="86"/>
      <c r="M705" s="86"/>
      <c r="N705" s="86"/>
    </row>
    <row r="706" spans="1:14" x14ac:dyDescent="0.3">
      <c r="A706" s="86"/>
      <c r="B706" s="86"/>
      <c r="C706" s="86"/>
      <c r="D706" s="86"/>
      <c r="E706" s="86"/>
      <c r="F706" s="86"/>
      <c r="G706" s="86"/>
      <c r="H706" s="86"/>
      <c r="I706" s="86"/>
      <c r="J706" s="86"/>
      <c r="K706" s="86"/>
      <c r="L706" s="86"/>
      <c r="M706" s="86"/>
      <c r="N706" s="86"/>
    </row>
    <row r="707" spans="1:14" x14ac:dyDescent="0.3">
      <c r="A707" s="86"/>
      <c r="B707" s="86"/>
      <c r="C707" s="86"/>
      <c r="D707" s="86"/>
      <c r="E707" s="86"/>
      <c r="F707" s="86"/>
      <c r="G707" s="86"/>
      <c r="H707" s="86"/>
      <c r="I707" s="86"/>
      <c r="J707" s="86"/>
      <c r="K707" s="86"/>
      <c r="L707" s="86"/>
      <c r="M707" s="86"/>
      <c r="N707" s="86"/>
    </row>
    <row r="708" spans="1:14" x14ac:dyDescent="0.3">
      <c r="A708" s="86"/>
      <c r="B708" s="86"/>
      <c r="C708" s="86"/>
      <c r="D708" s="86"/>
      <c r="E708" s="86"/>
      <c r="F708" s="86"/>
      <c r="G708" s="86"/>
      <c r="H708" s="86"/>
      <c r="I708" s="86"/>
      <c r="J708" s="86"/>
      <c r="K708" s="86"/>
      <c r="L708" s="86"/>
      <c r="M708" s="86"/>
      <c r="N708" s="86"/>
    </row>
    <row r="709" spans="1:14" x14ac:dyDescent="0.3">
      <c r="A709" s="86"/>
      <c r="B709" s="86"/>
      <c r="C709" s="86"/>
      <c r="D709" s="86"/>
      <c r="E709" s="86"/>
      <c r="F709" s="86"/>
      <c r="G709" s="86"/>
      <c r="H709" s="86"/>
      <c r="I709" s="86"/>
      <c r="J709" s="86"/>
      <c r="K709" s="86"/>
      <c r="L709" s="86"/>
      <c r="M709" s="86"/>
      <c r="N709" s="86"/>
    </row>
    <row r="710" spans="1:14" x14ac:dyDescent="0.3">
      <c r="A710" s="86"/>
      <c r="B710" s="86"/>
      <c r="C710" s="86"/>
      <c r="D710" s="86"/>
      <c r="E710" s="86"/>
      <c r="F710" s="86"/>
      <c r="G710" s="86"/>
      <c r="H710" s="86"/>
      <c r="I710" s="86"/>
      <c r="J710" s="86"/>
      <c r="K710" s="86"/>
      <c r="L710" s="86"/>
      <c r="M710" s="86"/>
      <c r="N710" s="86"/>
    </row>
    <row r="711" spans="1:14" x14ac:dyDescent="0.3">
      <c r="A711" s="86"/>
      <c r="B711" s="86"/>
      <c r="C711" s="86"/>
      <c r="D711" s="86"/>
      <c r="E711" s="86"/>
      <c r="F711" s="86"/>
      <c r="G711" s="86"/>
      <c r="H711" s="86"/>
      <c r="I711" s="86"/>
      <c r="J711" s="86"/>
      <c r="K711" s="86"/>
      <c r="L711" s="86"/>
      <c r="M711" s="86"/>
      <c r="N711" s="86"/>
    </row>
    <row r="712" spans="1:14" x14ac:dyDescent="0.3">
      <c r="A712" s="86"/>
      <c r="B712" s="86"/>
      <c r="C712" s="86"/>
      <c r="D712" s="86"/>
      <c r="E712" s="86"/>
      <c r="F712" s="86"/>
      <c r="G712" s="86"/>
      <c r="H712" s="86"/>
      <c r="I712" s="86"/>
      <c r="J712" s="86"/>
      <c r="K712" s="86"/>
      <c r="L712" s="86"/>
      <c r="M712" s="86"/>
      <c r="N712" s="86"/>
    </row>
    <row r="713" spans="1:14" x14ac:dyDescent="0.3">
      <c r="A713" s="86"/>
      <c r="B713" s="86"/>
      <c r="C713" s="86"/>
      <c r="D713" s="86"/>
      <c r="E713" s="86"/>
      <c r="F713" s="86"/>
      <c r="G713" s="86"/>
      <c r="H713" s="86"/>
      <c r="I713" s="86"/>
      <c r="J713" s="86"/>
      <c r="K713" s="86"/>
      <c r="L713" s="86"/>
      <c r="M713" s="86"/>
      <c r="N713" s="86"/>
    </row>
    <row r="714" spans="1:14" x14ac:dyDescent="0.3">
      <c r="A714" s="86"/>
      <c r="B714" s="86"/>
      <c r="C714" s="86"/>
      <c r="D714" s="86"/>
      <c r="E714" s="86"/>
      <c r="F714" s="86"/>
      <c r="G714" s="86"/>
      <c r="H714" s="86"/>
      <c r="I714" s="86"/>
      <c r="J714" s="86"/>
      <c r="K714" s="86"/>
      <c r="L714" s="86"/>
      <c r="M714" s="86"/>
      <c r="N714" s="86"/>
    </row>
    <row r="715" spans="1:14" x14ac:dyDescent="0.3">
      <c r="A715" s="86"/>
      <c r="B715" s="86"/>
      <c r="C715" s="86"/>
      <c r="D715" s="86"/>
      <c r="E715" s="86"/>
      <c r="F715" s="86"/>
      <c r="G715" s="86"/>
      <c r="H715" s="86"/>
      <c r="I715" s="86"/>
      <c r="J715" s="86"/>
      <c r="K715" s="86"/>
      <c r="L715" s="86"/>
      <c r="M715" s="86"/>
      <c r="N715" s="86"/>
    </row>
    <row r="716" spans="1:14" x14ac:dyDescent="0.3">
      <c r="A716" s="86"/>
      <c r="B716" s="86"/>
      <c r="C716" s="86"/>
      <c r="D716" s="86"/>
      <c r="E716" s="86"/>
      <c r="F716" s="86"/>
      <c r="G716" s="86"/>
      <c r="H716" s="86"/>
      <c r="I716" s="86"/>
      <c r="J716" s="86"/>
      <c r="K716" s="86"/>
      <c r="L716" s="86"/>
      <c r="M716" s="86"/>
      <c r="N716" s="86"/>
    </row>
    <row r="717" spans="1:14" x14ac:dyDescent="0.3">
      <c r="A717" s="86"/>
      <c r="B717" s="86"/>
      <c r="C717" s="86"/>
      <c r="D717" s="86"/>
      <c r="E717" s="86"/>
      <c r="F717" s="86"/>
      <c r="G717" s="86"/>
      <c r="H717" s="86"/>
      <c r="I717" s="86"/>
      <c r="J717" s="86"/>
      <c r="K717" s="86"/>
      <c r="L717" s="86"/>
      <c r="M717" s="86"/>
      <c r="N717" s="86"/>
    </row>
    <row r="718" spans="1:14" x14ac:dyDescent="0.3">
      <c r="A718" s="86"/>
      <c r="B718" s="86"/>
      <c r="C718" s="86"/>
      <c r="D718" s="86"/>
      <c r="E718" s="86"/>
      <c r="F718" s="86"/>
      <c r="G718" s="86"/>
      <c r="H718" s="86"/>
      <c r="I718" s="86"/>
      <c r="J718" s="86"/>
      <c r="K718" s="86"/>
      <c r="L718" s="86"/>
      <c r="M718" s="86"/>
      <c r="N718" s="86"/>
    </row>
    <row r="719" spans="1:14" x14ac:dyDescent="0.3">
      <c r="A719" s="86"/>
      <c r="B719" s="86"/>
      <c r="C719" s="86"/>
      <c r="D719" s="86"/>
      <c r="E719" s="86"/>
      <c r="F719" s="86"/>
      <c r="G719" s="86"/>
      <c r="H719" s="86"/>
      <c r="I719" s="86"/>
      <c r="J719" s="86"/>
      <c r="K719" s="86"/>
      <c r="L719" s="86"/>
      <c r="M719" s="86"/>
      <c r="N719" s="86"/>
    </row>
    <row r="720" spans="1:14" x14ac:dyDescent="0.3">
      <c r="A720" s="86"/>
      <c r="B720" s="86"/>
      <c r="C720" s="86"/>
      <c r="D720" s="86"/>
      <c r="E720" s="86"/>
      <c r="F720" s="86"/>
      <c r="G720" s="86"/>
      <c r="H720" s="86"/>
      <c r="I720" s="86"/>
      <c r="J720" s="86"/>
      <c r="K720" s="86"/>
      <c r="L720" s="86"/>
      <c r="M720" s="86"/>
      <c r="N720" s="86"/>
    </row>
    <row r="721" spans="1:14" x14ac:dyDescent="0.3">
      <c r="A721" s="86"/>
      <c r="B721" s="86"/>
      <c r="C721" s="86"/>
      <c r="D721" s="86"/>
      <c r="E721" s="86"/>
      <c r="F721" s="86"/>
      <c r="G721" s="86"/>
      <c r="H721" s="86"/>
      <c r="I721" s="86"/>
      <c r="J721" s="86"/>
      <c r="K721" s="86"/>
      <c r="L721" s="86"/>
      <c r="M721" s="86"/>
      <c r="N721" s="86"/>
    </row>
    <row r="722" spans="1:14" x14ac:dyDescent="0.3">
      <c r="A722" s="86"/>
      <c r="B722" s="86"/>
      <c r="C722" s="86"/>
      <c r="D722" s="86"/>
      <c r="E722" s="86"/>
      <c r="F722" s="86"/>
      <c r="G722" s="86"/>
      <c r="H722" s="86"/>
      <c r="I722" s="86"/>
      <c r="J722" s="86"/>
      <c r="K722" s="86"/>
      <c r="L722" s="86"/>
      <c r="M722" s="86"/>
      <c r="N722" s="86"/>
    </row>
    <row r="723" spans="1:14" x14ac:dyDescent="0.3">
      <c r="A723" s="86"/>
      <c r="B723" s="86"/>
      <c r="C723" s="86"/>
      <c r="D723" s="86"/>
      <c r="E723" s="86"/>
      <c r="F723" s="86"/>
      <c r="G723" s="86"/>
      <c r="H723" s="86"/>
      <c r="I723" s="86"/>
      <c r="J723" s="86"/>
      <c r="K723" s="86"/>
      <c r="L723" s="86"/>
      <c r="M723" s="86"/>
      <c r="N723" s="86"/>
    </row>
    <row r="724" spans="1:14" x14ac:dyDescent="0.3">
      <c r="A724" s="86"/>
      <c r="B724" s="86"/>
      <c r="C724" s="86"/>
      <c r="D724" s="86"/>
      <c r="E724" s="86"/>
      <c r="F724" s="86"/>
      <c r="G724" s="86"/>
      <c r="H724" s="86"/>
      <c r="I724" s="86"/>
      <c r="J724" s="86"/>
      <c r="K724" s="86"/>
      <c r="L724" s="86"/>
      <c r="M724" s="86"/>
      <c r="N724" s="86"/>
    </row>
    <row r="725" spans="1:14" x14ac:dyDescent="0.3">
      <c r="A725" s="86"/>
      <c r="B725" s="86"/>
      <c r="C725" s="86"/>
      <c r="D725" s="86"/>
      <c r="E725" s="86"/>
      <c r="F725" s="86"/>
      <c r="G725" s="86"/>
      <c r="H725" s="86"/>
      <c r="I725" s="86"/>
      <c r="J725" s="86"/>
      <c r="K725" s="86"/>
      <c r="L725" s="86"/>
      <c r="M725" s="86"/>
      <c r="N725" s="86"/>
    </row>
    <row r="726" spans="1:14" x14ac:dyDescent="0.3">
      <c r="A726" s="86"/>
      <c r="B726" s="86"/>
      <c r="C726" s="86"/>
      <c r="D726" s="86"/>
      <c r="E726" s="86"/>
      <c r="F726" s="86"/>
      <c r="G726" s="86"/>
      <c r="H726" s="86"/>
      <c r="I726" s="86"/>
      <c r="J726" s="86"/>
      <c r="K726" s="86"/>
      <c r="L726" s="86"/>
      <c r="M726" s="86"/>
      <c r="N726" s="86"/>
    </row>
    <row r="727" spans="1:14" x14ac:dyDescent="0.3">
      <c r="A727" s="86"/>
      <c r="B727" s="86"/>
      <c r="C727" s="86"/>
      <c r="D727" s="86"/>
      <c r="E727" s="86"/>
      <c r="F727" s="86"/>
      <c r="G727" s="86"/>
      <c r="H727" s="86"/>
      <c r="I727" s="86"/>
      <c r="J727" s="86"/>
      <c r="K727" s="86"/>
      <c r="L727" s="86"/>
      <c r="M727" s="86"/>
      <c r="N727" s="86"/>
    </row>
    <row r="728" spans="1:14" x14ac:dyDescent="0.3">
      <c r="A728" s="86"/>
      <c r="B728" s="86"/>
      <c r="C728" s="86"/>
      <c r="D728" s="86"/>
      <c r="E728" s="86"/>
      <c r="F728" s="86"/>
      <c r="G728" s="86"/>
      <c r="H728" s="86"/>
      <c r="I728" s="86"/>
      <c r="J728" s="86"/>
      <c r="K728" s="86"/>
      <c r="L728" s="86"/>
      <c r="M728" s="86"/>
      <c r="N728" s="86"/>
    </row>
    <row r="729" spans="1:14" x14ac:dyDescent="0.3">
      <c r="A729" s="86"/>
      <c r="B729" s="86"/>
      <c r="C729" s="86"/>
      <c r="D729" s="86"/>
      <c r="E729" s="86"/>
      <c r="F729" s="86"/>
      <c r="G729" s="86"/>
      <c r="H729" s="86"/>
      <c r="I729" s="86"/>
      <c r="J729" s="86"/>
      <c r="K729" s="86"/>
      <c r="L729" s="86"/>
      <c r="M729" s="86"/>
      <c r="N729" s="86"/>
    </row>
    <row r="730" spans="1:14" x14ac:dyDescent="0.3">
      <c r="A730" s="86"/>
      <c r="B730" s="86"/>
      <c r="C730" s="86"/>
      <c r="D730" s="86"/>
      <c r="E730" s="86"/>
      <c r="F730" s="86"/>
      <c r="G730" s="86"/>
      <c r="H730" s="86"/>
      <c r="I730" s="86"/>
      <c r="J730" s="86"/>
      <c r="K730" s="86"/>
      <c r="L730" s="86"/>
      <c r="M730" s="86"/>
      <c r="N730" s="86"/>
    </row>
    <row r="731" spans="1:14" x14ac:dyDescent="0.3">
      <c r="A731" s="86"/>
      <c r="B731" s="86"/>
      <c r="C731" s="86"/>
      <c r="D731" s="86"/>
      <c r="E731" s="86"/>
      <c r="F731" s="86"/>
      <c r="G731" s="86"/>
      <c r="H731" s="86"/>
      <c r="I731" s="86"/>
      <c r="J731" s="86"/>
      <c r="K731" s="86"/>
      <c r="L731" s="86"/>
      <c r="M731" s="86"/>
      <c r="N731" s="86"/>
    </row>
    <row r="732" spans="1:14" x14ac:dyDescent="0.3">
      <c r="A732" s="86"/>
      <c r="B732" s="86"/>
      <c r="C732" s="86"/>
      <c r="D732" s="86"/>
      <c r="E732" s="86"/>
      <c r="F732" s="86"/>
      <c r="G732" s="86"/>
      <c r="H732" s="86"/>
      <c r="I732" s="86"/>
      <c r="J732" s="86"/>
      <c r="K732" s="86"/>
      <c r="L732" s="86"/>
      <c r="M732" s="86"/>
      <c r="N732" s="86"/>
    </row>
    <row r="733" spans="1:14" x14ac:dyDescent="0.3">
      <c r="A733" s="86"/>
      <c r="B733" s="86"/>
      <c r="C733" s="86"/>
      <c r="D733" s="86"/>
      <c r="E733" s="86"/>
      <c r="F733" s="86"/>
      <c r="G733" s="86"/>
      <c r="H733" s="86"/>
      <c r="I733" s="86"/>
      <c r="J733" s="86"/>
      <c r="K733" s="86"/>
      <c r="L733" s="86"/>
      <c r="M733" s="86"/>
      <c r="N733" s="86"/>
    </row>
    <row r="734" spans="1:14" x14ac:dyDescent="0.3">
      <c r="A734" s="86"/>
      <c r="B734" s="86"/>
      <c r="C734" s="86"/>
      <c r="D734" s="86"/>
      <c r="E734" s="86"/>
      <c r="F734" s="86"/>
      <c r="G734" s="86"/>
      <c r="H734" s="86"/>
      <c r="I734" s="86"/>
      <c r="J734" s="86"/>
      <c r="K734" s="86"/>
      <c r="L734" s="86"/>
      <c r="M734" s="86"/>
      <c r="N734" s="86"/>
    </row>
    <row r="735" spans="1:14" x14ac:dyDescent="0.3">
      <c r="A735" s="86"/>
      <c r="B735" s="86"/>
      <c r="C735" s="86"/>
      <c r="D735" s="86"/>
      <c r="E735" s="86"/>
      <c r="F735" s="86"/>
      <c r="G735" s="86"/>
      <c r="H735" s="86"/>
      <c r="I735" s="86"/>
      <c r="J735" s="86"/>
      <c r="K735" s="86"/>
      <c r="L735" s="86"/>
      <c r="M735" s="86"/>
      <c r="N735" s="86"/>
    </row>
    <row r="736" spans="1:14" x14ac:dyDescent="0.3">
      <c r="A736" s="86"/>
      <c r="B736" s="86"/>
      <c r="C736" s="86"/>
      <c r="D736" s="86"/>
      <c r="E736" s="86"/>
      <c r="F736" s="86"/>
      <c r="G736" s="86"/>
      <c r="H736" s="86"/>
      <c r="I736" s="86"/>
      <c r="J736" s="86"/>
      <c r="K736" s="86"/>
      <c r="L736" s="86"/>
      <c r="M736" s="86"/>
      <c r="N736" s="86"/>
    </row>
    <row r="737" spans="1:14" x14ac:dyDescent="0.3">
      <c r="A737" s="86"/>
      <c r="B737" s="86"/>
      <c r="C737" s="86"/>
      <c r="D737" s="86"/>
      <c r="E737" s="86"/>
      <c r="F737" s="86"/>
      <c r="G737" s="86"/>
      <c r="H737" s="86"/>
      <c r="I737" s="86"/>
      <c r="J737" s="86"/>
      <c r="K737" s="86"/>
      <c r="L737" s="86"/>
      <c r="M737" s="86"/>
      <c r="N737" s="86"/>
    </row>
    <row r="738" spans="1:14" x14ac:dyDescent="0.3">
      <c r="A738" s="86"/>
      <c r="B738" s="86"/>
      <c r="C738" s="86"/>
      <c r="D738" s="86"/>
      <c r="E738" s="86"/>
      <c r="F738" s="86"/>
      <c r="G738" s="86"/>
      <c r="H738" s="86"/>
      <c r="I738" s="86"/>
      <c r="J738" s="86"/>
      <c r="K738" s="86"/>
      <c r="L738" s="86"/>
      <c r="M738" s="86"/>
      <c r="N738" s="86"/>
    </row>
    <row r="739" spans="1:14" x14ac:dyDescent="0.3">
      <c r="A739" s="86"/>
      <c r="B739" s="86"/>
      <c r="C739" s="86"/>
      <c r="D739" s="86"/>
      <c r="E739" s="86"/>
      <c r="F739" s="86"/>
      <c r="G739" s="86"/>
      <c r="H739" s="86"/>
      <c r="I739" s="86"/>
      <c r="J739" s="86"/>
      <c r="K739" s="86"/>
      <c r="L739" s="86"/>
      <c r="M739" s="86"/>
      <c r="N739" s="86"/>
    </row>
    <row r="740" spans="1:14" x14ac:dyDescent="0.3">
      <c r="A740" s="86"/>
      <c r="B740" s="86"/>
      <c r="C740" s="86"/>
      <c r="D740" s="86"/>
      <c r="E740" s="86"/>
      <c r="F740" s="86"/>
      <c r="G740" s="86"/>
      <c r="H740" s="86"/>
      <c r="I740" s="86"/>
      <c r="J740" s="86"/>
      <c r="K740" s="86"/>
      <c r="L740" s="86"/>
      <c r="M740" s="86"/>
      <c r="N740" s="86"/>
    </row>
    <row r="741" spans="1:14" x14ac:dyDescent="0.3">
      <c r="A741" s="86"/>
      <c r="B741" s="86"/>
      <c r="C741" s="86"/>
      <c r="D741" s="86"/>
      <c r="E741" s="86"/>
      <c r="F741" s="86"/>
      <c r="G741" s="86"/>
      <c r="H741" s="86"/>
      <c r="I741" s="86"/>
      <c r="J741" s="86"/>
      <c r="K741" s="86"/>
      <c r="L741" s="86"/>
      <c r="M741" s="86"/>
      <c r="N741" s="86"/>
    </row>
    <row r="742" spans="1:14" x14ac:dyDescent="0.3">
      <c r="A742" s="86"/>
      <c r="B742" s="86"/>
      <c r="C742" s="86"/>
      <c r="D742" s="86"/>
      <c r="E742" s="86"/>
      <c r="F742" s="86"/>
      <c r="G742" s="86"/>
      <c r="H742" s="86"/>
      <c r="I742" s="86"/>
      <c r="J742" s="86"/>
      <c r="K742" s="86"/>
      <c r="L742" s="86"/>
      <c r="M742" s="86"/>
      <c r="N742" s="86"/>
    </row>
    <row r="743" spans="1:14" x14ac:dyDescent="0.3">
      <c r="A743" s="86"/>
      <c r="B743" s="86"/>
      <c r="C743" s="86"/>
      <c r="D743" s="86"/>
      <c r="E743" s="86"/>
      <c r="F743" s="86"/>
      <c r="G743" s="86"/>
      <c r="H743" s="86"/>
      <c r="I743" s="86"/>
      <c r="J743" s="86"/>
      <c r="K743" s="86"/>
      <c r="L743" s="86"/>
      <c r="M743" s="86"/>
      <c r="N743" s="86"/>
    </row>
    <row r="744" spans="1:14" x14ac:dyDescent="0.3">
      <c r="A744" s="86"/>
      <c r="B744" s="86"/>
      <c r="C744" s="86"/>
      <c r="D744" s="86"/>
      <c r="E744" s="86"/>
      <c r="F744" s="86"/>
      <c r="G744" s="86"/>
      <c r="H744" s="86"/>
      <c r="I744" s="86"/>
      <c r="J744" s="86"/>
      <c r="K744" s="86"/>
      <c r="L744" s="86"/>
      <c r="M744" s="86"/>
      <c r="N744" s="86"/>
    </row>
    <row r="745" spans="1:14" x14ac:dyDescent="0.3">
      <c r="A745" s="86"/>
      <c r="B745" s="86"/>
      <c r="C745" s="86"/>
      <c r="D745" s="86"/>
      <c r="E745" s="86"/>
      <c r="F745" s="86"/>
      <c r="G745" s="86"/>
      <c r="H745" s="86"/>
      <c r="I745" s="86"/>
      <c r="J745" s="86"/>
      <c r="K745" s="86"/>
      <c r="L745" s="86"/>
      <c r="M745" s="86"/>
      <c r="N745" s="86"/>
    </row>
    <row r="746" spans="1:14" x14ac:dyDescent="0.3">
      <c r="A746" s="86"/>
      <c r="B746" s="86"/>
      <c r="C746" s="86"/>
      <c r="D746" s="86"/>
      <c r="E746" s="86"/>
      <c r="F746" s="86"/>
      <c r="G746" s="86"/>
      <c r="H746" s="86"/>
      <c r="I746" s="86"/>
      <c r="J746" s="86"/>
      <c r="K746" s="86"/>
      <c r="L746" s="86"/>
      <c r="M746" s="86"/>
      <c r="N746" s="86"/>
    </row>
    <row r="747" spans="1:14" x14ac:dyDescent="0.3">
      <c r="A747" s="86"/>
      <c r="B747" s="86"/>
      <c r="C747" s="86"/>
      <c r="D747" s="86"/>
      <c r="E747" s="86"/>
      <c r="F747" s="86"/>
      <c r="G747" s="86"/>
      <c r="H747" s="86"/>
      <c r="I747" s="86"/>
      <c r="J747" s="86"/>
      <c r="K747" s="86"/>
      <c r="L747" s="86"/>
      <c r="M747" s="86"/>
      <c r="N747" s="86"/>
    </row>
    <row r="748" spans="1:14" x14ac:dyDescent="0.3">
      <c r="A748" s="86"/>
      <c r="B748" s="86"/>
      <c r="C748" s="86"/>
      <c r="D748" s="86"/>
      <c r="E748" s="86"/>
      <c r="F748" s="86"/>
      <c r="G748" s="86"/>
      <c r="H748" s="86"/>
      <c r="I748" s="86"/>
      <c r="J748" s="86"/>
      <c r="K748" s="86"/>
      <c r="L748" s="86"/>
      <c r="M748" s="86"/>
      <c r="N748" s="86"/>
    </row>
    <row r="749" spans="1:14" x14ac:dyDescent="0.3">
      <c r="A749" s="86"/>
      <c r="B749" s="86"/>
      <c r="C749" s="86"/>
      <c r="D749" s="86"/>
      <c r="E749" s="86"/>
      <c r="F749" s="86"/>
      <c r="G749" s="86"/>
      <c r="H749" s="86"/>
      <c r="I749" s="86"/>
      <c r="J749" s="86"/>
      <c r="K749" s="86"/>
      <c r="L749" s="86"/>
      <c r="M749" s="86"/>
      <c r="N749" s="86"/>
    </row>
    <row r="750" spans="1:14" x14ac:dyDescent="0.3">
      <c r="A750" s="86"/>
      <c r="B750" s="86"/>
      <c r="C750" s="86"/>
      <c r="D750" s="86"/>
      <c r="E750" s="86"/>
      <c r="F750" s="86"/>
      <c r="G750" s="86"/>
      <c r="H750" s="86"/>
      <c r="I750" s="86"/>
      <c r="J750" s="86"/>
      <c r="K750" s="86"/>
      <c r="L750" s="86"/>
      <c r="M750" s="86"/>
      <c r="N750" s="86"/>
    </row>
    <row r="751" spans="1:14" x14ac:dyDescent="0.3">
      <c r="A751" s="86"/>
      <c r="B751" s="86"/>
      <c r="C751" s="86"/>
      <c r="D751" s="86"/>
      <c r="E751" s="86"/>
      <c r="F751" s="86"/>
      <c r="G751" s="86"/>
      <c r="H751" s="86"/>
      <c r="I751" s="86"/>
      <c r="J751" s="86"/>
      <c r="K751" s="86"/>
      <c r="L751" s="86"/>
      <c r="M751" s="86"/>
      <c r="N751" s="86"/>
    </row>
    <row r="752" spans="1:14" x14ac:dyDescent="0.3">
      <c r="A752" s="86"/>
      <c r="B752" s="86"/>
      <c r="C752" s="86"/>
      <c r="D752" s="86"/>
      <c r="E752" s="86"/>
      <c r="F752" s="86"/>
      <c r="G752" s="86"/>
      <c r="H752" s="86"/>
      <c r="I752" s="86"/>
      <c r="J752" s="86"/>
      <c r="K752" s="86"/>
      <c r="L752" s="86"/>
      <c r="M752" s="86"/>
      <c r="N752" s="86"/>
    </row>
    <row r="753" spans="1:14" x14ac:dyDescent="0.3">
      <c r="A753" s="86"/>
      <c r="B753" s="86"/>
      <c r="C753" s="86"/>
      <c r="D753" s="86"/>
      <c r="E753" s="86"/>
      <c r="F753" s="86"/>
      <c r="G753" s="86"/>
      <c r="H753" s="86"/>
      <c r="I753" s="86"/>
      <c r="J753" s="86"/>
      <c r="K753" s="86"/>
      <c r="L753" s="86"/>
      <c r="M753" s="86"/>
      <c r="N753" s="86"/>
    </row>
    <row r="754" spans="1:14" x14ac:dyDescent="0.3">
      <c r="A754" s="86"/>
      <c r="B754" s="86"/>
      <c r="C754" s="86"/>
      <c r="D754" s="86"/>
      <c r="E754" s="86"/>
      <c r="F754" s="86"/>
      <c r="G754" s="86"/>
      <c r="H754" s="86"/>
      <c r="I754" s="86"/>
      <c r="J754" s="86"/>
      <c r="K754" s="86"/>
      <c r="L754" s="86"/>
      <c r="M754" s="86"/>
      <c r="N754" s="86"/>
    </row>
    <row r="755" spans="1:14" x14ac:dyDescent="0.3">
      <c r="A755" s="86"/>
      <c r="B755" s="86"/>
      <c r="C755" s="86"/>
      <c r="D755" s="86"/>
      <c r="E755" s="86"/>
      <c r="F755" s="86"/>
      <c r="G755" s="86"/>
      <c r="H755" s="86"/>
      <c r="I755" s="86"/>
      <c r="J755" s="86"/>
      <c r="K755" s="86"/>
      <c r="L755" s="86"/>
      <c r="M755" s="86"/>
      <c r="N755" s="86"/>
    </row>
    <row r="756" spans="1:14" x14ac:dyDescent="0.3">
      <c r="A756" s="86"/>
      <c r="B756" s="86"/>
      <c r="C756" s="86"/>
      <c r="D756" s="86"/>
      <c r="E756" s="86"/>
      <c r="F756" s="86"/>
      <c r="G756" s="86"/>
      <c r="H756" s="86"/>
      <c r="I756" s="86"/>
      <c r="J756" s="86"/>
      <c r="K756" s="86"/>
      <c r="L756" s="86"/>
      <c r="M756" s="86"/>
      <c r="N756" s="86"/>
    </row>
    <row r="757" spans="1:14" x14ac:dyDescent="0.3">
      <c r="A757" s="86"/>
      <c r="B757" s="86"/>
      <c r="C757" s="86"/>
      <c r="D757" s="86"/>
      <c r="E757" s="86"/>
      <c r="F757" s="86"/>
      <c r="G757" s="86"/>
      <c r="H757" s="86"/>
      <c r="I757" s="86"/>
      <c r="J757" s="86"/>
      <c r="K757" s="86"/>
      <c r="L757" s="86"/>
      <c r="M757" s="86"/>
      <c r="N757" s="86"/>
    </row>
    <row r="758" spans="1:14" x14ac:dyDescent="0.3">
      <c r="A758" s="86"/>
      <c r="B758" s="86"/>
      <c r="C758" s="86"/>
      <c r="D758" s="86"/>
      <c r="E758" s="86"/>
      <c r="F758" s="86"/>
      <c r="G758" s="86"/>
      <c r="H758" s="86"/>
      <c r="I758" s="86"/>
      <c r="J758" s="86"/>
      <c r="K758" s="86"/>
      <c r="L758" s="86"/>
      <c r="M758" s="86"/>
      <c r="N758" s="86"/>
    </row>
    <row r="759" spans="1:14" x14ac:dyDescent="0.3">
      <c r="A759" s="86"/>
      <c r="B759" s="86"/>
      <c r="C759" s="86"/>
      <c r="D759" s="86"/>
      <c r="E759" s="86"/>
      <c r="F759" s="86"/>
      <c r="G759" s="86"/>
      <c r="H759" s="86"/>
      <c r="I759" s="86"/>
      <c r="J759" s="86"/>
      <c r="K759" s="86"/>
      <c r="L759" s="86"/>
      <c r="M759" s="86"/>
      <c r="N759" s="86"/>
    </row>
    <row r="760" spans="1:14" x14ac:dyDescent="0.3">
      <c r="A760" s="86"/>
      <c r="B760" s="86"/>
      <c r="C760" s="86"/>
      <c r="D760" s="86"/>
      <c r="E760" s="86"/>
      <c r="F760" s="86"/>
      <c r="G760" s="86"/>
      <c r="H760" s="86"/>
      <c r="I760" s="86"/>
      <c r="J760" s="86"/>
      <c r="K760" s="86"/>
      <c r="L760" s="86"/>
      <c r="M760" s="86"/>
      <c r="N760" s="86"/>
    </row>
    <row r="761" spans="1:14" x14ac:dyDescent="0.3">
      <c r="A761" s="86"/>
      <c r="B761" s="86"/>
      <c r="C761" s="86"/>
      <c r="D761" s="86"/>
      <c r="E761" s="86"/>
      <c r="F761" s="86"/>
      <c r="G761" s="86"/>
      <c r="H761" s="86"/>
      <c r="I761" s="86"/>
      <c r="J761" s="86"/>
      <c r="K761" s="86"/>
      <c r="L761" s="86"/>
      <c r="M761" s="86"/>
      <c r="N761" s="86"/>
    </row>
    <row r="762" spans="1:14" x14ac:dyDescent="0.3">
      <c r="A762" s="86"/>
      <c r="B762" s="86"/>
      <c r="C762" s="86"/>
      <c r="D762" s="86"/>
      <c r="E762" s="86"/>
      <c r="F762" s="86"/>
      <c r="G762" s="86"/>
      <c r="H762" s="86"/>
      <c r="I762" s="86"/>
      <c r="J762" s="86"/>
      <c r="K762" s="86"/>
      <c r="L762" s="86"/>
      <c r="M762" s="86"/>
      <c r="N762" s="86"/>
    </row>
    <row r="763" spans="1:14" x14ac:dyDescent="0.3">
      <c r="A763" s="86"/>
      <c r="B763" s="86"/>
      <c r="C763" s="86"/>
      <c r="D763" s="86"/>
      <c r="E763" s="86"/>
      <c r="F763" s="86"/>
      <c r="G763" s="86"/>
      <c r="H763" s="86"/>
      <c r="I763" s="86"/>
      <c r="J763" s="86"/>
      <c r="K763" s="86"/>
      <c r="L763" s="86"/>
      <c r="M763" s="86"/>
      <c r="N763" s="86"/>
    </row>
    <row r="764" spans="1:14" x14ac:dyDescent="0.3">
      <c r="A764" s="86"/>
      <c r="B764" s="86"/>
      <c r="C764" s="86"/>
      <c r="D764" s="86"/>
      <c r="E764" s="86"/>
      <c r="F764" s="86"/>
      <c r="G764" s="86"/>
      <c r="H764" s="86"/>
      <c r="I764" s="86"/>
      <c r="J764" s="86"/>
      <c r="K764" s="86"/>
      <c r="L764" s="86"/>
      <c r="M764" s="86"/>
      <c r="N764" s="86"/>
    </row>
    <row r="765" spans="1:14" x14ac:dyDescent="0.3">
      <c r="A765" s="86"/>
      <c r="B765" s="86"/>
      <c r="C765" s="86"/>
      <c r="D765" s="86"/>
      <c r="E765" s="86"/>
      <c r="F765" s="86"/>
      <c r="G765" s="86"/>
      <c r="H765" s="86"/>
      <c r="I765" s="86"/>
      <c r="J765" s="86"/>
      <c r="K765" s="86"/>
      <c r="L765" s="86"/>
      <c r="M765" s="86"/>
      <c r="N765" s="86"/>
    </row>
    <row r="766" spans="1:14" x14ac:dyDescent="0.3">
      <c r="A766" s="86"/>
      <c r="B766" s="86"/>
      <c r="C766" s="86"/>
      <c r="D766" s="86"/>
      <c r="E766" s="86"/>
      <c r="F766" s="86"/>
      <c r="G766" s="86"/>
      <c r="H766" s="86"/>
      <c r="I766" s="86"/>
      <c r="J766" s="86"/>
      <c r="K766" s="86"/>
      <c r="L766" s="86"/>
      <c r="M766" s="86"/>
      <c r="N766" s="86"/>
    </row>
    <row r="767" spans="1:14" x14ac:dyDescent="0.3">
      <c r="A767" s="86"/>
      <c r="B767" s="86"/>
      <c r="C767" s="86"/>
      <c r="D767" s="86"/>
      <c r="E767" s="86"/>
      <c r="F767" s="86"/>
      <c r="G767" s="86"/>
      <c r="H767" s="86"/>
      <c r="I767" s="86"/>
      <c r="J767" s="86"/>
      <c r="K767" s="86"/>
      <c r="L767" s="86"/>
      <c r="M767" s="86"/>
      <c r="N767" s="86"/>
    </row>
    <row r="768" spans="1:14" x14ac:dyDescent="0.3">
      <c r="A768" s="86"/>
      <c r="B768" s="86"/>
      <c r="C768" s="86"/>
      <c r="D768" s="86"/>
      <c r="E768" s="86"/>
      <c r="F768" s="86"/>
      <c r="G768" s="86"/>
      <c r="H768" s="86"/>
      <c r="I768" s="86"/>
      <c r="J768" s="86"/>
      <c r="K768" s="86"/>
      <c r="L768" s="86"/>
      <c r="M768" s="86"/>
      <c r="N768" s="86"/>
    </row>
    <row r="769" spans="1:14" x14ac:dyDescent="0.3">
      <c r="A769" s="86"/>
      <c r="B769" s="86"/>
      <c r="C769" s="86"/>
      <c r="D769" s="86"/>
      <c r="E769" s="86"/>
      <c r="F769" s="86"/>
      <c r="G769" s="86"/>
      <c r="H769" s="86"/>
      <c r="I769" s="86"/>
      <c r="J769" s="86"/>
      <c r="K769" s="86"/>
      <c r="L769" s="86"/>
      <c r="M769" s="86"/>
      <c r="N769" s="86"/>
    </row>
    <row r="770" spans="1:14" x14ac:dyDescent="0.3">
      <c r="A770" s="86"/>
      <c r="B770" s="86"/>
      <c r="C770" s="86"/>
      <c r="D770" s="86"/>
      <c r="E770" s="86"/>
      <c r="F770" s="86"/>
      <c r="G770" s="86"/>
      <c r="H770" s="86"/>
      <c r="I770" s="86"/>
      <c r="J770" s="86"/>
      <c r="K770" s="86"/>
      <c r="L770" s="86"/>
      <c r="M770" s="86"/>
      <c r="N770" s="86"/>
    </row>
    <row r="771" spans="1:14" x14ac:dyDescent="0.3">
      <c r="A771" s="86"/>
      <c r="B771" s="86"/>
      <c r="C771" s="86"/>
      <c r="D771" s="86"/>
      <c r="E771" s="86"/>
      <c r="F771" s="86"/>
      <c r="G771" s="86"/>
      <c r="H771" s="86"/>
      <c r="I771" s="86"/>
      <c r="J771" s="86"/>
      <c r="K771" s="86"/>
      <c r="L771" s="86"/>
      <c r="M771" s="86"/>
      <c r="N771" s="86"/>
    </row>
    <row r="772" spans="1:14" x14ac:dyDescent="0.3">
      <c r="A772" s="86"/>
      <c r="B772" s="86"/>
      <c r="C772" s="86"/>
      <c r="D772" s="86"/>
      <c r="E772" s="86"/>
      <c r="F772" s="86"/>
      <c r="G772" s="86"/>
      <c r="H772" s="86"/>
      <c r="I772" s="86"/>
      <c r="J772" s="86"/>
      <c r="K772" s="86"/>
      <c r="L772" s="86"/>
      <c r="M772" s="86"/>
      <c r="N772" s="86"/>
    </row>
    <row r="773" spans="1:14" x14ac:dyDescent="0.3">
      <c r="A773" s="86"/>
      <c r="B773" s="86"/>
      <c r="C773" s="86"/>
      <c r="D773" s="86"/>
      <c r="E773" s="86"/>
      <c r="F773" s="86"/>
      <c r="G773" s="86"/>
      <c r="H773" s="86"/>
      <c r="I773" s="86"/>
      <c r="J773" s="86"/>
      <c r="K773" s="86"/>
      <c r="L773" s="86"/>
      <c r="M773" s="86"/>
      <c r="N773" s="86"/>
    </row>
    <row r="774" spans="1:14" x14ac:dyDescent="0.3">
      <c r="A774" s="86"/>
      <c r="B774" s="86"/>
      <c r="C774" s="86"/>
      <c r="D774" s="86"/>
      <c r="E774" s="86"/>
      <c r="F774" s="86"/>
      <c r="G774" s="86"/>
      <c r="H774" s="86"/>
      <c r="I774" s="86"/>
      <c r="J774" s="86"/>
      <c r="K774" s="86"/>
      <c r="L774" s="86"/>
      <c r="M774" s="86"/>
      <c r="N774" s="86"/>
    </row>
    <row r="775" spans="1:14" x14ac:dyDescent="0.3">
      <c r="A775" s="86"/>
      <c r="B775" s="86"/>
      <c r="C775" s="86"/>
      <c r="D775" s="86"/>
      <c r="E775" s="86"/>
      <c r="F775" s="86"/>
      <c r="G775" s="86"/>
      <c r="H775" s="86"/>
      <c r="I775" s="86"/>
      <c r="J775" s="86"/>
      <c r="K775" s="86"/>
      <c r="L775" s="86"/>
      <c r="M775" s="86"/>
      <c r="N775" s="86"/>
    </row>
    <row r="776" spans="1:14" x14ac:dyDescent="0.3">
      <c r="A776" s="86"/>
      <c r="B776" s="86"/>
      <c r="C776" s="86"/>
      <c r="D776" s="86"/>
      <c r="E776" s="86"/>
      <c r="F776" s="86"/>
      <c r="G776" s="86"/>
      <c r="H776" s="86"/>
      <c r="I776" s="86"/>
      <c r="J776" s="86"/>
      <c r="K776" s="86"/>
      <c r="L776" s="86"/>
      <c r="M776" s="86"/>
      <c r="N776" s="86"/>
    </row>
    <row r="777" spans="1:14" x14ac:dyDescent="0.3">
      <c r="A777" s="86"/>
      <c r="B777" s="86"/>
      <c r="C777" s="86"/>
      <c r="D777" s="86"/>
      <c r="E777" s="86"/>
      <c r="F777" s="86"/>
      <c r="G777" s="86"/>
      <c r="H777" s="86"/>
      <c r="I777" s="86"/>
      <c r="J777" s="86"/>
      <c r="K777" s="86"/>
      <c r="L777" s="86"/>
      <c r="M777" s="86"/>
      <c r="N777" s="86"/>
    </row>
    <row r="778" spans="1:14" x14ac:dyDescent="0.3">
      <c r="A778" s="86"/>
      <c r="B778" s="86"/>
      <c r="C778" s="86"/>
      <c r="D778" s="86"/>
      <c r="E778" s="86"/>
      <c r="F778" s="86"/>
      <c r="G778" s="86"/>
      <c r="H778" s="86"/>
      <c r="I778" s="86"/>
      <c r="J778" s="86"/>
      <c r="K778" s="86"/>
      <c r="L778" s="86"/>
      <c r="M778" s="86"/>
      <c r="N778" s="86"/>
    </row>
    <row r="779" spans="1:14" x14ac:dyDescent="0.3">
      <c r="A779" s="86"/>
      <c r="B779" s="86"/>
      <c r="C779" s="86"/>
      <c r="D779" s="86"/>
      <c r="E779" s="86"/>
      <c r="F779" s="86"/>
      <c r="G779" s="86"/>
      <c r="H779" s="86"/>
      <c r="I779" s="86"/>
      <c r="J779" s="86"/>
      <c r="K779" s="86"/>
      <c r="L779" s="86"/>
      <c r="M779" s="86"/>
      <c r="N779" s="86"/>
    </row>
    <row r="780" spans="1:14" x14ac:dyDescent="0.3">
      <c r="A780" s="86"/>
      <c r="B780" s="86"/>
      <c r="C780" s="86"/>
      <c r="D780" s="86"/>
      <c r="E780" s="86"/>
      <c r="F780" s="86"/>
      <c r="G780" s="86"/>
      <c r="H780" s="86"/>
      <c r="I780" s="86"/>
      <c r="J780" s="86"/>
      <c r="K780" s="86"/>
      <c r="L780" s="86"/>
      <c r="M780" s="86"/>
      <c r="N780" s="86"/>
    </row>
    <row r="781" spans="1:14" x14ac:dyDescent="0.3">
      <c r="A781" s="86"/>
      <c r="B781" s="86"/>
      <c r="C781" s="86"/>
      <c r="D781" s="86"/>
      <c r="E781" s="86"/>
      <c r="F781" s="86"/>
      <c r="G781" s="86"/>
      <c r="H781" s="86"/>
      <c r="I781" s="86"/>
      <c r="J781" s="86"/>
      <c r="K781" s="86"/>
      <c r="L781" s="86"/>
      <c r="M781" s="86"/>
      <c r="N781" s="86"/>
    </row>
    <row r="782" spans="1:14" x14ac:dyDescent="0.3">
      <c r="A782" s="86"/>
      <c r="B782" s="86"/>
      <c r="C782" s="86"/>
      <c r="D782" s="86"/>
      <c r="E782" s="86"/>
      <c r="F782" s="86"/>
      <c r="G782" s="86"/>
      <c r="H782" s="86"/>
      <c r="I782" s="86"/>
      <c r="J782" s="86"/>
      <c r="K782" s="86"/>
      <c r="L782" s="86"/>
      <c r="M782" s="86"/>
      <c r="N782" s="86"/>
    </row>
    <row r="783" spans="1:14" x14ac:dyDescent="0.3">
      <c r="A783" s="86"/>
      <c r="B783" s="86"/>
      <c r="C783" s="86"/>
      <c r="D783" s="86"/>
      <c r="E783" s="86"/>
      <c r="F783" s="86"/>
      <c r="G783" s="86"/>
      <c r="H783" s="86"/>
      <c r="I783" s="86"/>
      <c r="J783" s="86"/>
      <c r="K783" s="86"/>
      <c r="L783" s="86"/>
      <c r="M783" s="86"/>
      <c r="N783" s="86"/>
    </row>
    <row r="784" spans="1:14" x14ac:dyDescent="0.3">
      <c r="A784" s="86"/>
      <c r="B784" s="86"/>
      <c r="C784" s="86"/>
      <c r="D784" s="86"/>
      <c r="E784" s="86"/>
      <c r="F784" s="86"/>
      <c r="G784" s="86"/>
      <c r="H784" s="86"/>
      <c r="I784" s="86"/>
      <c r="J784" s="86"/>
      <c r="K784" s="86"/>
      <c r="L784" s="86"/>
      <c r="M784" s="86"/>
      <c r="N784" s="86"/>
    </row>
    <row r="785" spans="1:14" x14ac:dyDescent="0.3">
      <c r="A785" s="86"/>
      <c r="B785" s="86"/>
      <c r="C785" s="86"/>
      <c r="D785" s="86"/>
      <c r="E785" s="86"/>
      <c r="F785" s="86"/>
      <c r="G785" s="86"/>
      <c r="H785" s="86"/>
      <c r="I785" s="86"/>
      <c r="J785" s="86"/>
      <c r="K785" s="86"/>
      <c r="L785" s="86"/>
      <c r="M785" s="86"/>
      <c r="N785" s="86"/>
    </row>
    <row r="786" spans="1:14" x14ac:dyDescent="0.3">
      <c r="A786" s="86"/>
      <c r="B786" s="86"/>
      <c r="C786" s="86"/>
      <c r="D786" s="86"/>
      <c r="E786" s="86"/>
      <c r="F786" s="86"/>
      <c r="G786" s="86"/>
      <c r="H786" s="86"/>
      <c r="I786" s="86"/>
      <c r="J786" s="86"/>
      <c r="K786" s="86"/>
      <c r="L786" s="86"/>
      <c r="M786" s="86"/>
      <c r="N786" s="86"/>
    </row>
    <row r="787" spans="1:14" x14ac:dyDescent="0.3">
      <c r="A787" s="86"/>
      <c r="B787" s="86"/>
      <c r="C787" s="86"/>
      <c r="D787" s="86"/>
      <c r="E787" s="86"/>
      <c r="F787" s="86"/>
      <c r="G787" s="86"/>
      <c r="H787" s="86"/>
      <c r="I787" s="86"/>
      <c r="J787" s="86"/>
      <c r="K787" s="86"/>
      <c r="L787" s="86"/>
      <c r="M787" s="86"/>
      <c r="N787" s="86"/>
    </row>
    <row r="788" spans="1:14" x14ac:dyDescent="0.3">
      <c r="A788" s="86"/>
      <c r="B788" s="86"/>
      <c r="C788" s="86"/>
      <c r="D788" s="86"/>
      <c r="E788" s="86"/>
      <c r="F788" s="86"/>
      <c r="G788" s="86"/>
      <c r="H788" s="86"/>
      <c r="I788" s="86"/>
      <c r="J788" s="86"/>
      <c r="K788" s="86"/>
      <c r="L788" s="86"/>
      <c r="M788" s="86"/>
      <c r="N788" s="86"/>
    </row>
    <row r="789" spans="1:14" x14ac:dyDescent="0.3">
      <c r="A789" s="86"/>
      <c r="B789" s="86"/>
      <c r="C789" s="86"/>
      <c r="D789" s="86"/>
      <c r="E789" s="86"/>
      <c r="F789" s="86"/>
      <c r="G789" s="86"/>
      <c r="H789" s="86"/>
      <c r="I789" s="86"/>
      <c r="J789" s="86"/>
      <c r="K789" s="86"/>
      <c r="L789" s="86"/>
      <c r="M789" s="86"/>
      <c r="N789" s="86"/>
    </row>
    <row r="790" spans="1:14" x14ac:dyDescent="0.3">
      <c r="A790" s="86"/>
      <c r="B790" s="86"/>
      <c r="C790" s="86"/>
      <c r="D790" s="86"/>
      <c r="E790" s="86"/>
      <c r="F790" s="86"/>
      <c r="G790" s="86"/>
      <c r="H790" s="86"/>
      <c r="I790" s="86"/>
      <c r="J790" s="86"/>
      <c r="K790" s="86"/>
      <c r="L790" s="86"/>
      <c r="M790" s="86"/>
      <c r="N790" s="86"/>
    </row>
    <row r="791" spans="1:14" x14ac:dyDescent="0.3">
      <c r="A791" s="86"/>
      <c r="B791" s="86"/>
      <c r="C791" s="86"/>
      <c r="D791" s="86"/>
      <c r="E791" s="86"/>
      <c r="F791" s="86"/>
      <c r="G791" s="86"/>
      <c r="H791" s="86"/>
      <c r="I791" s="86"/>
      <c r="J791" s="86"/>
      <c r="K791" s="86"/>
      <c r="L791" s="86"/>
      <c r="M791" s="86"/>
      <c r="N791" s="86"/>
    </row>
    <row r="792" spans="1:14" x14ac:dyDescent="0.3">
      <c r="A792" s="86"/>
      <c r="B792" s="86"/>
      <c r="C792" s="86"/>
      <c r="D792" s="86"/>
      <c r="E792" s="86"/>
      <c r="F792" s="86"/>
      <c r="G792" s="86"/>
      <c r="H792" s="86"/>
      <c r="I792" s="86"/>
      <c r="J792" s="86"/>
      <c r="K792" s="86"/>
      <c r="L792" s="86"/>
      <c r="M792" s="86"/>
      <c r="N792" s="86"/>
    </row>
    <row r="793" spans="1:14" x14ac:dyDescent="0.3">
      <c r="A793" s="86"/>
      <c r="B793" s="86"/>
      <c r="C793" s="86"/>
      <c r="D793" s="86"/>
      <c r="E793" s="86"/>
      <c r="F793" s="86"/>
      <c r="G793" s="86"/>
      <c r="H793" s="86"/>
      <c r="I793" s="86"/>
      <c r="J793" s="86"/>
      <c r="K793" s="86"/>
      <c r="L793" s="86"/>
      <c r="M793" s="86"/>
      <c r="N793" s="86"/>
    </row>
    <row r="794" spans="1:14" x14ac:dyDescent="0.3">
      <c r="A794" s="86"/>
      <c r="B794" s="86"/>
      <c r="C794" s="86"/>
      <c r="D794" s="86"/>
      <c r="E794" s="86"/>
      <c r="F794" s="86"/>
      <c r="G794" s="86"/>
      <c r="H794" s="86"/>
      <c r="I794" s="86"/>
      <c r="J794" s="86"/>
      <c r="K794" s="86"/>
      <c r="L794" s="86"/>
      <c r="M794" s="86"/>
      <c r="N794" s="86"/>
    </row>
    <row r="795" spans="1:14" x14ac:dyDescent="0.3">
      <c r="A795" s="86"/>
      <c r="B795" s="86"/>
      <c r="C795" s="86"/>
      <c r="D795" s="86"/>
      <c r="E795" s="86"/>
      <c r="F795" s="86"/>
      <c r="G795" s="86"/>
      <c r="H795" s="86"/>
      <c r="I795" s="86"/>
      <c r="J795" s="86"/>
      <c r="K795" s="86"/>
      <c r="L795" s="86"/>
      <c r="M795" s="86"/>
      <c r="N795" s="86"/>
    </row>
    <row r="796" spans="1:14" x14ac:dyDescent="0.3">
      <c r="A796" s="86"/>
      <c r="B796" s="86"/>
      <c r="C796" s="86"/>
      <c r="D796" s="86"/>
      <c r="E796" s="86"/>
      <c r="F796" s="86"/>
      <c r="G796" s="86"/>
      <c r="H796" s="86"/>
      <c r="I796" s="86"/>
      <c r="J796" s="86"/>
      <c r="K796" s="86"/>
      <c r="L796" s="86"/>
      <c r="M796" s="86"/>
      <c r="N796" s="86"/>
    </row>
    <row r="797" spans="1:14" x14ac:dyDescent="0.3">
      <c r="A797" s="86"/>
      <c r="B797" s="86"/>
      <c r="C797" s="86"/>
      <c r="D797" s="86"/>
      <c r="E797" s="86"/>
      <c r="F797" s="86"/>
      <c r="G797" s="86"/>
      <c r="H797" s="86"/>
      <c r="I797" s="86"/>
      <c r="J797" s="86"/>
      <c r="K797" s="86"/>
      <c r="L797" s="86"/>
      <c r="M797" s="86"/>
      <c r="N797" s="86"/>
    </row>
    <row r="798" spans="1:14" x14ac:dyDescent="0.3">
      <c r="A798" s="86"/>
      <c r="B798" s="86"/>
      <c r="C798" s="86"/>
      <c r="D798" s="86"/>
      <c r="E798" s="86"/>
      <c r="F798" s="86"/>
      <c r="G798" s="86"/>
      <c r="H798" s="86"/>
      <c r="I798" s="86"/>
      <c r="J798" s="86"/>
      <c r="K798" s="86"/>
      <c r="L798" s="86"/>
      <c r="M798" s="86"/>
      <c r="N798" s="86"/>
    </row>
    <row r="799" spans="1:14" x14ac:dyDescent="0.3">
      <c r="A799" s="86"/>
      <c r="B799" s="86"/>
      <c r="C799" s="86"/>
      <c r="D799" s="86"/>
      <c r="E799" s="86"/>
      <c r="F799" s="86"/>
      <c r="G799" s="86"/>
      <c r="H799" s="86"/>
      <c r="I799" s="86"/>
      <c r="J799" s="86"/>
      <c r="K799" s="86"/>
      <c r="L799" s="86"/>
      <c r="M799" s="86"/>
      <c r="N799" s="86"/>
    </row>
    <row r="800" spans="1:14" x14ac:dyDescent="0.3">
      <c r="A800" s="86"/>
      <c r="B800" s="86"/>
      <c r="C800" s="86"/>
      <c r="D800" s="86"/>
      <c r="E800" s="86"/>
      <c r="F800" s="86"/>
      <c r="G800" s="86"/>
      <c r="H800" s="86"/>
      <c r="I800" s="86"/>
      <c r="J800" s="86"/>
      <c r="K800" s="86"/>
      <c r="L800" s="86"/>
      <c r="M800" s="86"/>
      <c r="N800" s="86"/>
    </row>
    <row r="801" spans="1:14" x14ac:dyDescent="0.3">
      <c r="A801" s="86"/>
      <c r="B801" s="86"/>
      <c r="C801" s="86"/>
      <c r="D801" s="86"/>
      <c r="E801" s="86"/>
      <c r="F801" s="86"/>
      <c r="G801" s="86"/>
      <c r="H801" s="86"/>
      <c r="I801" s="86"/>
      <c r="J801" s="86"/>
      <c r="K801" s="86"/>
      <c r="L801" s="86"/>
      <c r="M801" s="86"/>
      <c r="N801" s="86"/>
    </row>
    <row r="802" spans="1:14" x14ac:dyDescent="0.3">
      <c r="A802" s="86"/>
      <c r="B802" s="86"/>
      <c r="C802" s="86"/>
      <c r="D802" s="86"/>
      <c r="E802" s="86"/>
      <c r="F802" s="86"/>
      <c r="G802" s="86"/>
      <c r="H802" s="86"/>
      <c r="I802" s="86"/>
      <c r="J802" s="86"/>
      <c r="K802" s="86"/>
      <c r="L802" s="86"/>
      <c r="M802" s="86"/>
      <c r="N802" s="86"/>
    </row>
    <row r="803" spans="1:14" x14ac:dyDescent="0.3">
      <c r="A803" s="86"/>
      <c r="B803" s="86"/>
      <c r="C803" s="86"/>
      <c r="D803" s="86"/>
      <c r="E803" s="86"/>
      <c r="F803" s="86"/>
      <c r="G803" s="86"/>
      <c r="H803" s="86"/>
      <c r="I803" s="86"/>
      <c r="J803" s="86"/>
      <c r="K803" s="86"/>
      <c r="L803" s="86"/>
      <c r="M803" s="86"/>
      <c r="N803" s="86"/>
    </row>
    <row r="804" spans="1:14" x14ac:dyDescent="0.3">
      <c r="A804" s="86"/>
      <c r="B804" s="86"/>
      <c r="C804" s="86"/>
      <c r="D804" s="86"/>
      <c r="E804" s="86"/>
      <c r="F804" s="86"/>
      <c r="G804" s="86"/>
      <c r="H804" s="86"/>
      <c r="I804" s="86"/>
      <c r="J804" s="86"/>
      <c r="K804" s="86"/>
      <c r="L804" s="86"/>
      <c r="M804" s="86"/>
      <c r="N804" s="86"/>
    </row>
    <row r="805" spans="1:14" x14ac:dyDescent="0.3">
      <c r="A805" s="86"/>
      <c r="B805" s="86"/>
      <c r="C805" s="86"/>
      <c r="D805" s="86"/>
      <c r="E805" s="86"/>
      <c r="F805" s="86"/>
      <c r="G805" s="86"/>
      <c r="H805" s="86"/>
      <c r="I805" s="86"/>
      <c r="J805" s="86"/>
      <c r="K805" s="86"/>
      <c r="L805" s="86"/>
      <c r="M805" s="86"/>
      <c r="N805" s="86"/>
    </row>
    <row r="806" spans="1:14" x14ac:dyDescent="0.3">
      <c r="A806" s="86"/>
      <c r="B806" s="86"/>
      <c r="C806" s="86"/>
      <c r="D806" s="86"/>
      <c r="E806" s="86"/>
      <c r="F806" s="86"/>
      <c r="G806" s="86"/>
      <c r="H806" s="86"/>
      <c r="I806" s="86"/>
      <c r="J806" s="86"/>
      <c r="K806" s="86"/>
      <c r="L806" s="86"/>
      <c r="M806" s="86"/>
      <c r="N806" s="86"/>
    </row>
    <row r="807" spans="1:14" x14ac:dyDescent="0.3">
      <c r="A807" s="86"/>
      <c r="B807" s="86"/>
      <c r="C807" s="86"/>
      <c r="D807" s="86"/>
      <c r="E807" s="86"/>
      <c r="F807" s="86"/>
      <c r="G807" s="86"/>
      <c r="H807" s="86"/>
      <c r="I807" s="86"/>
      <c r="J807" s="86"/>
      <c r="K807" s="86"/>
      <c r="L807" s="86"/>
      <c r="M807" s="86"/>
      <c r="N807" s="86"/>
    </row>
    <row r="808" spans="1:14" x14ac:dyDescent="0.3">
      <c r="A808" s="86"/>
      <c r="B808" s="86"/>
      <c r="C808" s="86"/>
      <c r="D808" s="86"/>
      <c r="E808" s="86"/>
      <c r="F808" s="86"/>
      <c r="G808" s="86"/>
      <c r="H808" s="86"/>
      <c r="I808" s="86"/>
      <c r="J808" s="86"/>
      <c r="K808" s="86"/>
      <c r="L808" s="86"/>
      <c r="M808" s="86"/>
      <c r="N808" s="86"/>
    </row>
    <row r="809" spans="1:14" x14ac:dyDescent="0.3">
      <c r="A809" s="86"/>
      <c r="B809" s="86"/>
      <c r="C809" s="86"/>
      <c r="D809" s="86"/>
      <c r="E809" s="86"/>
      <c r="F809" s="86"/>
      <c r="G809" s="86"/>
      <c r="H809" s="86"/>
      <c r="I809" s="86"/>
      <c r="J809" s="86"/>
      <c r="K809" s="86"/>
      <c r="L809" s="86"/>
      <c r="M809" s="86"/>
      <c r="N809" s="86"/>
    </row>
    <row r="810" spans="1:14" x14ac:dyDescent="0.3">
      <c r="A810" s="86"/>
      <c r="B810" s="86"/>
      <c r="C810" s="86"/>
      <c r="D810" s="86"/>
      <c r="E810" s="86"/>
      <c r="F810" s="86"/>
      <c r="G810" s="86"/>
      <c r="H810" s="86"/>
      <c r="I810" s="86"/>
      <c r="J810" s="86"/>
      <c r="K810" s="86"/>
      <c r="L810" s="86"/>
      <c r="M810" s="86"/>
      <c r="N810" s="86"/>
    </row>
    <row r="811" spans="1:14" x14ac:dyDescent="0.3">
      <c r="A811" s="86"/>
      <c r="B811" s="86"/>
      <c r="C811" s="86"/>
      <c r="D811" s="86"/>
      <c r="E811" s="86"/>
      <c r="F811" s="86"/>
      <c r="G811" s="86"/>
      <c r="H811" s="86"/>
      <c r="I811" s="86"/>
      <c r="J811" s="86"/>
      <c r="K811" s="86"/>
      <c r="L811" s="86"/>
      <c r="M811" s="86"/>
      <c r="N811" s="86"/>
    </row>
    <row r="812" spans="1:14" x14ac:dyDescent="0.3">
      <c r="A812" s="86"/>
      <c r="B812" s="86"/>
      <c r="C812" s="86"/>
      <c r="D812" s="86"/>
      <c r="E812" s="86"/>
      <c r="F812" s="86"/>
      <c r="G812" s="86"/>
      <c r="H812" s="86"/>
      <c r="I812" s="86"/>
      <c r="J812" s="86"/>
      <c r="K812" s="86"/>
      <c r="L812" s="86"/>
      <c r="M812" s="86"/>
      <c r="N812" s="86"/>
    </row>
    <row r="813" spans="1:14" x14ac:dyDescent="0.3">
      <c r="A813" s="86"/>
      <c r="B813" s="86"/>
      <c r="C813" s="86"/>
      <c r="D813" s="86"/>
      <c r="E813" s="86"/>
      <c r="F813" s="86"/>
      <c r="G813" s="86"/>
      <c r="H813" s="86"/>
      <c r="I813" s="86"/>
      <c r="J813" s="86"/>
      <c r="K813" s="86"/>
      <c r="L813" s="86"/>
      <c r="M813" s="86"/>
      <c r="N813" s="86"/>
    </row>
    <row r="814" spans="1:14" x14ac:dyDescent="0.3">
      <c r="A814" s="86"/>
      <c r="B814" s="86"/>
      <c r="C814" s="86"/>
      <c r="D814" s="86"/>
      <c r="E814" s="86"/>
      <c r="F814" s="86"/>
      <c r="G814" s="86"/>
      <c r="H814" s="86"/>
      <c r="I814" s="86"/>
      <c r="J814" s="86"/>
      <c r="K814" s="86"/>
      <c r="L814" s="86"/>
      <c r="M814" s="86"/>
      <c r="N814" s="86"/>
    </row>
    <row r="815" spans="1:14" x14ac:dyDescent="0.3">
      <c r="A815" s="86"/>
      <c r="B815" s="86"/>
      <c r="C815" s="86"/>
      <c r="D815" s="86"/>
      <c r="E815" s="86"/>
      <c r="F815" s="86"/>
      <c r="G815" s="86"/>
      <c r="H815" s="86"/>
      <c r="I815" s="86"/>
      <c r="J815" s="86"/>
      <c r="K815" s="86"/>
      <c r="L815" s="86"/>
      <c r="M815" s="86"/>
      <c r="N815" s="86"/>
    </row>
    <row r="816" spans="1:14" x14ac:dyDescent="0.3">
      <c r="A816" s="86"/>
      <c r="B816" s="86"/>
      <c r="C816" s="86"/>
      <c r="D816" s="86"/>
      <c r="E816" s="86"/>
      <c r="F816" s="86"/>
      <c r="G816" s="86"/>
      <c r="H816" s="86"/>
      <c r="I816" s="86"/>
      <c r="J816" s="86"/>
      <c r="K816" s="86"/>
      <c r="L816" s="86"/>
      <c r="M816" s="86"/>
      <c r="N816" s="86"/>
    </row>
    <row r="817" spans="1:14" x14ac:dyDescent="0.3">
      <c r="A817" s="86"/>
      <c r="B817" s="86"/>
      <c r="C817" s="86"/>
      <c r="D817" s="86"/>
      <c r="E817" s="86"/>
      <c r="F817" s="86"/>
      <c r="G817" s="86"/>
      <c r="H817" s="86"/>
      <c r="I817" s="86"/>
      <c r="J817" s="86"/>
      <c r="K817" s="86"/>
      <c r="L817" s="86"/>
      <c r="M817" s="86"/>
      <c r="N817" s="86"/>
    </row>
    <row r="818" spans="1:14" x14ac:dyDescent="0.3">
      <c r="A818" s="86"/>
      <c r="B818" s="86"/>
      <c r="C818" s="86"/>
      <c r="D818" s="86"/>
      <c r="E818" s="86"/>
      <c r="F818" s="86"/>
      <c r="G818" s="86"/>
      <c r="H818" s="86"/>
      <c r="I818" s="86"/>
      <c r="J818" s="86"/>
      <c r="K818" s="86"/>
      <c r="L818" s="86"/>
      <c r="M818" s="86"/>
      <c r="N818" s="86"/>
    </row>
    <row r="819" spans="1:14" x14ac:dyDescent="0.3">
      <c r="A819" s="86"/>
      <c r="B819" s="86"/>
      <c r="C819" s="86"/>
      <c r="D819" s="86"/>
      <c r="E819" s="86"/>
      <c r="F819" s="86"/>
      <c r="G819" s="86"/>
      <c r="H819" s="86"/>
      <c r="I819" s="86"/>
      <c r="J819" s="86"/>
      <c r="K819" s="86"/>
      <c r="L819" s="86"/>
      <c r="M819" s="86"/>
      <c r="N819" s="86"/>
    </row>
    <row r="820" spans="1:14" x14ac:dyDescent="0.3">
      <c r="A820" s="86"/>
      <c r="B820" s="86"/>
      <c r="C820" s="86"/>
      <c r="D820" s="86"/>
      <c r="E820" s="86"/>
      <c r="F820" s="86"/>
      <c r="G820" s="86"/>
      <c r="H820" s="86"/>
      <c r="I820" s="86"/>
      <c r="J820" s="86"/>
      <c r="K820" s="86"/>
      <c r="L820" s="86"/>
      <c r="M820" s="86"/>
      <c r="N820" s="86"/>
    </row>
    <row r="821" spans="1:14" x14ac:dyDescent="0.3">
      <c r="A821" s="86"/>
      <c r="B821" s="86"/>
      <c r="C821" s="86"/>
      <c r="D821" s="86"/>
      <c r="E821" s="86"/>
      <c r="F821" s="86"/>
      <c r="G821" s="86"/>
      <c r="H821" s="86"/>
      <c r="I821" s="86"/>
      <c r="J821" s="86"/>
      <c r="K821" s="86"/>
      <c r="L821" s="86"/>
      <c r="M821" s="86"/>
      <c r="N821" s="86"/>
    </row>
    <row r="822" spans="1:14" x14ac:dyDescent="0.3">
      <c r="A822" s="86"/>
      <c r="B822" s="86"/>
      <c r="C822" s="86"/>
      <c r="D822" s="86"/>
      <c r="E822" s="86"/>
      <c r="F822" s="86"/>
      <c r="G822" s="86"/>
      <c r="H822" s="86"/>
      <c r="I822" s="86"/>
      <c r="J822" s="86"/>
      <c r="K822" s="86"/>
      <c r="L822" s="86"/>
      <c r="M822" s="86"/>
      <c r="N822" s="86"/>
    </row>
    <row r="823" spans="1:14" x14ac:dyDescent="0.3">
      <c r="A823" s="86"/>
      <c r="B823" s="86"/>
      <c r="C823" s="86"/>
      <c r="D823" s="86"/>
      <c r="E823" s="86"/>
      <c r="F823" s="86"/>
      <c r="G823" s="86"/>
      <c r="H823" s="86"/>
      <c r="I823" s="86"/>
      <c r="J823" s="86"/>
      <c r="K823" s="86"/>
      <c r="L823" s="86"/>
      <c r="M823" s="86"/>
      <c r="N823" s="86"/>
    </row>
    <row r="824" spans="1:14" x14ac:dyDescent="0.3">
      <c r="A824" s="86"/>
      <c r="B824" s="86"/>
      <c r="C824" s="86"/>
      <c r="D824" s="86"/>
      <c r="E824" s="86"/>
      <c r="F824" s="86"/>
      <c r="G824" s="86"/>
      <c r="H824" s="86"/>
      <c r="I824" s="86"/>
      <c r="J824" s="86"/>
      <c r="K824" s="86"/>
      <c r="L824" s="86"/>
      <c r="M824" s="86"/>
      <c r="N824" s="86"/>
    </row>
    <row r="825" spans="1:14" x14ac:dyDescent="0.3">
      <c r="A825" s="86"/>
      <c r="B825" s="86"/>
      <c r="C825" s="86"/>
      <c r="D825" s="86"/>
      <c r="E825" s="86"/>
      <c r="F825" s="86"/>
      <c r="G825" s="86"/>
      <c r="H825" s="86"/>
      <c r="I825" s="86"/>
      <c r="J825" s="86"/>
      <c r="K825" s="86"/>
      <c r="L825" s="86"/>
      <c r="M825" s="86"/>
      <c r="N825" s="86"/>
    </row>
    <row r="826" spans="1:14" x14ac:dyDescent="0.3">
      <c r="A826" s="86"/>
      <c r="B826" s="86"/>
      <c r="C826" s="86"/>
      <c r="D826" s="86"/>
      <c r="E826" s="86"/>
      <c r="F826" s="86"/>
      <c r="G826" s="86"/>
      <c r="H826" s="86"/>
      <c r="I826" s="86"/>
      <c r="J826" s="86"/>
      <c r="K826" s="86"/>
      <c r="L826" s="86"/>
      <c r="M826" s="86"/>
      <c r="N826" s="86"/>
    </row>
    <row r="827" spans="1:14" x14ac:dyDescent="0.3">
      <c r="A827" s="86"/>
      <c r="B827" s="86"/>
      <c r="C827" s="86"/>
      <c r="D827" s="86"/>
      <c r="E827" s="86"/>
      <c r="F827" s="86"/>
      <c r="G827" s="86"/>
      <c r="H827" s="86"/>
      <c r="I827" s="86"/>
      <c r="J827" s="86"/>
      <c r="K827" s="86"/>
      <c r="L827" s="86"/>
      <c r="M827" s="86"/>
      <c r="N827" s="86"/>
    </row>
    <row r="828" spans="1:14" x14ac:dyDescent="0.3">
      <c r="A828" s="86"/>
      <c r="B828" s="86"/>
      <c r="C828" s="86"/>
      <c r="D828" s="86"/>
      <c r="E828" s="86"/>
      <c r="F828" s="86"/>
      <c r="G828" s="86"/>
      <c r="H828" s="86"/>
      <c r="I828" s="86"/>
      <c r="J828" s="86"/>
      <c r="K828" s="86"/>
      <c r="L828" s="86"/>
      <c r="M828" s="86"/>
      <c r="N828" s="86"/>
    </row>
    <row r="829" spans="1:14" x14ac:dyDescent="0.3">
      <c r="A829" s="86"/>
      <c r="B829" s="86"/>
      <c r="C829" s="86"/>
      <c r="D829" s="86"/>
      <c r="E829" s="86"/>
      <c r="F829" s="86"/>
      <c r="G829" s="86"/>
      <c r="H829" s="86"/>
      <c r="I829" s="86"/>
      <c r="J829" s="86"/>
      <c r="K829" s="86"/>
      <c r="L829" s="86"/>
      <c r="M829" s="86"/>
      <c r="N829" s="86"/>
    </row>
    <row r="830" spans="1:14" x14ac:dyDescent="0.3">
      <c r="A830" s="86"/>
      <c r="B830" s="86"/>
      <c r="C830" s="86"/>
      <c r="D830" s="86"/>
      <c r="E830" s="86"/>
      <c r="F830" s="86"/>
      <c r="G830" s="86"/>
      <c r="H830" s="86"/>
      <c r="I830" s="86"/>
      <c r="J830" s="86"/>
      <c r="K830" s="86"/>
      <c r="L830" s="86"/>
      <c r="M830" s="86"/>
      <c r="N830" s="86"/>
    </row>
    <row r="831" spans="1:14" x14ac:dyDescent="0.3">
      <c r="A831" s="86"/>
      <c r="B831" s="86"/>
      <c r="C831" s="86"/>
      <c r="D831" s="86"/>
      <c r="E831" s="86"/>
      <c r="F831" s="86"/>
      <c r="G831" s="86"/>
      <c r="H831" s="86"/>
      <c r="I831" s="86"/>
      <c r="J831" s="86"/>
      <c r="K831" s="86"/>
      <c r="L831" s="86"/>
      <c r="M831" s="86"/>
      <c r="N831" s="86"/>
    </row>
    <row r="832" spans="1:14" x14ac:dyDescent="0.3">
      <c r="A832" s="86"/>
      <c r="B832" s="86"/>
      <c r="C832" s="86"/>
      <c r="D832" s="86"/>
      <c r="E832" s="86"/>
      <c r="F832" s="86"/>
      <c r="G832" s="86"/>
      <c r="H832" s="86"/>
      <c r="I832" s="86"/>
      <c r="J832" s="86"/>
      <c r="K832" s="86"/>
      <c r="L832" s="86"/>
      <c r="M832" s="86"/>
      <c r="N832" s="86"/>
    </row>
    <row r="833" spans="1:14" x14ac:dyDescent="0.3">
      <c r="A833" s="86"/>
      <c r="B833" s="86"/>
      <c r="C833" s="86"/>
      <c r="D833" s="86"/>
      <c r="E833" s="86"/>
      <c r="F833" s="86"/>
      <c r="G833" s="86"/>
      <c r="H833" s="86"/>
      <c r="I833" s="86"/>
      <c r="J833" s="86"/>
      <c r="K833" s="86"/>
      <c r="L833" s="86"/>
      <c r="M833" s="86"/>
      <c r="N833" s="86"/>
    </row>
    <row r="834" spans="1:14" x14ac:dyDescent="0.3">
      <c r="A834" s="86"/>
      <c r="B834" s="86"/>
      <c r="C834" s="86"/>
      <c r="D834" s="86"/>
      <c r="E834" s="86"/>
      <c r="F834" s="86"/>
      <c r="G834" s="86"/>
      <c r="H834" s="86"/>
      <c r="I834" s="86"/>
      <c r="J834" s="86"/>
      <c r="K834" s="86"/>
      <c r="L834" s="86"/>
      <c r="M834" s="86"/>
      <c r="N834" s="86"/>
    </row>
    <row r="835" spans="1:14" x14ac:dyDescent="0.3">
      <c r="A835" s="86"/>
      <c r="B835" s="86"/>
      <c r="C835" s="86"/>
      <c r="D835" s="86"/>
      <c r="E835" s="86"/>
      <c r="F835" s="86"/>
      <c r="G835" s="86"/>
      <c r="H835" s="86"/>
      <c r="I835" s="86"/>
      <c r="J835" s="86"/>
      <c r="K835" s="86"/>
      <c r="L835" s="86"/>
      <c r="M835" s="86"/>
      <c r="N835" s="86"/>
    </row>
    <row r="836" spans="1:14" x14ac:dyDescent="0.3">
      <c r="A836" s="86"/>
      <c r="B836" s="86"/>
      <c r="C836" s="86"/>
      <c r="D836" s="86"/>
      <c r="E836" s="86"/>
      <c r="F836" s="86"/>
      <c r="G836" s="86"/>
      <c r="H836" s="86"/>
      <c r="I836" s="86"/>
      <c r="J836" s="86"/>
      <c r="K836" s="86"/>
      <c r="L836" s="86"/>
      <c r="M836" s="86"/>
      <c r="N836" s="86"/>
    </row>
    <row r="837" spans="1:14" x14ac:dyDescent="0.3">
      <c r="A837" s="86"/>
      <c r="B837" s="86"/>
      <c r="C837" s="86"/>
      <c r="D837" s="86"/>
      <c r="E837" s="86"/>
      <c r="F837" s="86"/>
      <c r="G837" s="86"/>
      <c r="H837" s="86"/>
      <c r="I837" s="86"/>
      <c r="J837" s="86"/>
      <c r="K837" s="86"/>
      <c r="L837" s="86"/>
      <c r="M837" s="86"/>
      <c r="N837" s="86"/>
    </row>
    <row r="838" spans="1:14" x14ac:dyDescent="0.3">
      <c r="A838" s="86"/>
      <c r="B838" s="86"/>
      <c r="C838" s="86"/>
      <c r="D838" s="86"/>
      <c r="E838" s="86"/>
      <c r="F838" s="86"/>
      <c r="G838" s="86"/>
      <c r="H838" s="86"/>
      <c r="I838" s="86"/>
      <c r="J838" s="86"/>
      <c r="K838" s="86"/>
      <c r="L838" s="86"/>
      <c r="M838" s="86"/>
      <c r="N838" s="86"/>
    </row>
    <row r="839" spans="1:14" x14ac:dyDescent="0.3">
      <c r="A839" s="86"/>
      <c r="B839" s="86"/>
      <c r="C839" s="86"/>
      <c r="D839" s="86"/>
      <c r="E839" s="86"/>
      <c r="F839" s="86"/>
      <c r="G839" s="86"/>
      <c r="H839" s="86"/>
      <c r="I839" s="86"/>
      <c r="J839" s="86"/>
      <c r="K839" s="86"/>
      <c r="L839" s="86"/>
      <c r="M839" s="86"/>
      <c r="N839" s="86"/>
    </row>
    <row r="840" spans="1:14" x14ac:dyDescent="0.3">
      <c r="A840" s="86"/>
      <c r="B840" s="86"/>
      <c r="C840" s="86"/>
      <c r="D840" s="86"/>
      <c r="E840" s="86"/>
      <c r="F840" s="86"/>
      <c r="G840" s="86"/>
      <c r="H840" s="86"/>
      <c r="I840" s="86"/>
      <c r="J840" s="86"/>
      <c r="K840" s="86"/>
      <c r="L840" s="86"/>
      <c r="M840" s="86"/>
      <c r="N840" s="86"/>
    </row>
    <row r="841" spans="1:14" x14ac:dyDescent="0.3">
      <c r="A841" s="86"/>
      <c r="B841" s="86"/>
      <c r="C841" s="86"/>
      <c r="D841" s="86"/>
      <c r="E841" s="86"/>
      <c r="F841" s="86"/>
      <c r="G841" s="86"/>
      <c r="H841" s="86"/>
      <c r="I841" s="86"/>
      <c r="J841" s="86"/>
      <c r="K841" s="86"/>
      <c r="L841" s="86"/>
      <c r="M841" s="86"/>
      <c r="N841" s="86"/>
    </row>
    <row r="842" spans="1:14" x14ac:dyDescent="0.3">
      <c r="A842" s="86"/>
      <c r="B842" s="86"/>
      <c r="C842" s="86"/>
      <c r="D842" s="86"/>
      <c r="E842" s="86"/>
      <c r="F842" s="86"/>
      <c r="G842" s="86"/>
      <c r="H842" s="86"/>
      <c r="I842" s="86"/>
      <c r="J842" s="86"/>
      <c r="K842" s="86"/>
      <c r="L842" s="86"/>
      <c r="M842" s="86"/>
      <c r="N842" s="86"/>
    </row>
    <row r="843" spans="1:14" x14ac:dyDescent="0.3">
      <c r="A843" s="86"/>
      <c r="B843" s="86"/>
      <c r="C843" s="86"/>
      <c r="D843" s="86"/>
      <c r="E843" s="86"/>
      <c r="F843" s="86"/>
      <c r="G843" s="86"/>
      <c r="H843" s="86"/>
      <c r="I843" s="86"/>
      <c r="J843" s="86"/>
      <c r="K843" s="86"/>
      <c r="L843" s="86"/>
      <c r="M843" s="86"/>
      <c r="N843" s="86"/>
    </row>
    <row r="844" spans="1:14" x14ac:dyDescent="0.3">
      <c r="A844" s="86"/>
      <c r="B844" s="86"/>
      <c r="C844" s="86"/>
      <c r="D844" s="86"/>
      <c r="E844" s="86"/>
      <c r="F844" s="86"/>
      <c r="G844" s="86"/>
      <c r="H844" s="86"/>
      <c r="I844" s="86"/>
      <c r="J844" s="86"/>
      <c r="K844" s="86"/>
      <c r="L844" s="86"/>
      <c r="M844" s="86"/>
      <c r="N844" s="86"/>
    </row>
    <row r="845" spans="1:14" x14ac:dyDescent="0.3">
      <c r="A845" s="86"/>
      <c r="B845" s="86"/>
      <c r="C845" s="86"/>
      <c r="D845" s="86"/>
      <c r="E845" s="86"/>
      <c r="F845" s="86"/>
      <c r="G845" s="86"/>
      <c r="H845" s="86"/>
      <c r="I845" s="86"/>
      <c r="J845" s="86"/>
      <c r="K845" s="86"/>
      <c r="L845" s="86"/>
      <c r="M845" s="86"/>
      <c r="N845" s="86"/>
    </row>
    <row r="846" spans="1:14" x14ac:dyDescent="0.3">
      <c r="A846" s="86"/>
      <c r="B846" s="86"/>
      <c r="C846" s="86"/>
      <c r="D846" s="86"/>
      <c r="E846" s="86"/>
      <c r="F846" s="86"/>
      <c r="G846" s="86"/>
      <c r="H846" s="86"/>
      <c r="I846" s="86"/>
      <c r="J846" s="86"/>
      <c r="K846" s="86"/>
      <c r="L846" s="86"/>
      <c r="M846" s="86"/>
      <c r="N846" s="86"/>
    </row>
    <row r="847" spans="1:14" x14ac:dyDescent="0.3">
      <c r="A847" s="86"/>
      <c r="B847" s="86"/>
      <c r="C847" s="86"/>
      <c r="D847" s="86"/>
      <c r="E847" s="86"/>
      <c r="F847" s="86"/>
      <c r="G847" s="86"/>
      <c r="H847" s="86"/>
      <c r="I847" s="86"/>
      <c r="J847" s="86"/>
      <c r="K847" s="86"/>
      <c r="L847" s="86"/>
      <c r="M847" s="86"/>
      <c r="N847" s="86"/>
    </row>
    <row r="848" spans="1:14" x14ac:dyDescent="0.3">
      <c r="A848" s="86"/>
      <c r="B848" s="86"/>
      <c r="C848" s="86"/>
      <c r="D848" s="86"/>
      <c r="E848" s="86"/>
      <c r="F848" s="86"/>
      <c r="G848" s="86"/>
      <c r="H848" s="86"/>
      <c r="I848" s="86"/>
      <c r="J848" s="86"/>
      <c r="K848" s="86"/>
      <c r="L848" s="86"/>
      <c r="M848" s="86"/>
      <c r="N848" s="86"/>
    </row>
    <row r="849" spans="1:14" x14ac:dyDescent="0.3">
      <c r="A849" s="86"/>
      <c r="B849" s="86"/>
      <c r="C849" s="86"/>
      <c r="D849" s="86"/>
      <c r="E849" s="86"/>
      <c r="F849" s="86"/>
      <c r="G849" s="86"/>
      <c r="H849" s="86"/>
      <c r="I849" s="86"/>
      <c r="J849" s="86"/>
      <c r="K849" s="86"/>
      <c r="L849" s="86"/>
      <c r="M849" s="86"/>
      <c r="N849" s="86"/>
    </row>
    <row r="850" spans="1:14" x14ac:dyDescent="0.3">
      <c r="A850" s="86"/>
      <c r="B850" s="86"/>
      <c r="C850" s="86"/>
      <c r="D850" s="86"/>
      <c r="E850" s="86"/>
      <c r="F850" s="86"/>
      <c r="G850" s="86"/>
      <c r="H850" s="86"/>
      <c r="I850" s="86"/>
      <c r="J850" s="86"/>
      <c r="K850" s="86"/>
      <c r="L850" s="86"/>
      <c r="M850" s="86"/>
      <c r="N850" s="86"/>
    </row>
    <row r="851" spans="1:14" x14ac:dyDescent="0.3">
      <c r="A851" s="86"/>
      <c r="B851" s="86"/>
      <c r="C851" s="86"/>
      <c r="D851" s="86"/>
      <c r="E851" s="86"/>
      <c r="F851" s="86"/>
      <c r="G851" s="86"/>
      <c r="H851" s="86"/>
      <c r="I851" s="86"/>
      <c r="J851" s="86"/>
      <c r="K851" s="86"/>
      <c r="L851" s="86"/>
      <c r="M851" s="86"/>
      <c r="N851" s="86"/>
    </row>
    <row r="852" spans="1:14" x14ac:dyDescent="0.3">
      <c r="A852" s="86"/>
      <c r="B852" s="86"/>
      <c r="C852" s="86"/>
      <c r="D852" s="86"/>
      <c r="E852" s="86"/>
      <c r="F852" s="86"/>
      <c r="G852" s="86"/>
      <c r="H852" s="86"/>
      <c r="I852" s="86"/>
      <c r="J852" s="86"/>
      <c r="K852" s="86"/>
      <c r="L852" s="86"/>
      <c r="M852" s="86"/>
      <c r="N852" s="86"/>
    </row>
    <row r="853" spans="1:14" x14ac:dyDescent="0.3">
      <c r="A853" s="86"/>
      <c r="B853" s="86"/>
      <c r="C853" s="86"/>
      <c r="D853" s="86"/>
      <c r="E853" s="86"/>
      <c r="F853" s="86"/>
      <c r="G853" s="86"/>
      <c r="H853" s="86"/>
      <c r="I853" s="86"/>
      <c r="J853" s="86"/>
      <c r="K853" s="86"/>
      <c r="L853" s="86"/>
      <c r="M853" s="86"/>
      <c r="N853" s="86"/>
    </row>
    <row r="854" spans="1:14" x14ac:dyDescent="0.3">
      <c r="A854" s="86"/>
      <c r="B854" s="86"/>
      <c r="C854" s="86"/>
      <c r="D854" s="86"/>
      <c r="E854" s="86"/>
      <c r="F854" s="86"/>
      <c r="G854" s="86"/>
      <c r="H854" s="86"/>
      <c r="I854" s="86"/>
      <c r="J854" s="86"/>
      <c r="K854" s="86"/>
      <c r="L854" s="86"/>
      <c r="M854" s="86"/>
      <c r="N854" s="86"/>
    </row>
    <row r="855" spans="1:14" x14ac:dyDescent="0.3">
      <c r="A855" s="86"/>
      <c r="B855" s="86"/>
      <c r="C855" s="86"/>
      <c r="D855" s="86"/>
      <c r="E855" s="86"/>
      <c r="F855" s="86"/>
      <c r="G855" s="86"/>
      <c r="H855" s="86"/>
      <c r="I855" s="86"/>
      <c r="J855" s="86"/>
      <c r="K855" s="86"/>
      <c r="L855" s="86"/>
      <c r="M855" s="86"/>
      <c r="N855" s="86"/>
    </row>
    <row r="856" spans="1:14" x14ac:dyDescent="0.3">
      <c r="A856" s="86"/>
      <c r="B856" s="86"/>
      <c r="C856" s="86"/>
      <c r="D856" s="86"/>
      <c r="E856" s="86"/>
      <c r="F856" s="86"/>
      <c r="G856" s="86"/>
      <c r="H856" s="86"/>
      <c r="I856" s="86"/>
      <c r="J856" s="86"/>
      <c r="K856" s="86"/>
      <c r="L856" s="86"/>
      <c r="M856" s="86"/>
      <c r="N856" s="86"/>
    </row>
    <row r="857" spans="1:14" x14ac:dyDescent="0.3">
      <c r="A857" s="86"/>
      <c r="B857" s="86"/>
      <c r="C857" s="86"/>
      <c r="D857" s="86"/>
      <c r="E857" s="86"/>
      <c r="F857" s="86"/>
      <c r="G857" s="86"/>
      <c r="H857" s="86"/>
      <c r="I857" s="86"/>
      <c r="J857" s="86"/>
      <c r="K857" s="86"/>
      <c r="L857" s="86"/>
      <c r="M857" s="86"/>
      <c r="N857" s="86"/>
    </row>
    <row r="858" spans="1:14" x14ac:dyDescent="0.3">
      <c r="A858" s="86"/>
      <c r="B858" s="86"/>
      <c r="C858" s="86"/>
      <c r="D858" s="86"/>
      <c r="E858" s="86"/>
      <c r="F858" s="86"/>
      <c r="G858" s="86"/>
      <c r="H858" s="86"/>
      <c r="I858" s="86"/>
      <c r="J858" s="86"/>
      <c r="K858" s="86"/>
      <c r="L858" s="86"/>
      <c r="M858" s="86"/>
      <c r="N858" s="86"/>
    </row>
    <row r="859" spans="1:14" x14ac:dyDescent="0.3">
      <c r="A859" s="86"/>
      <c r="B859" s="86"/>
      <c r="C859" s="86"/>
      <c r="D859" s="86"/>
      <c r="E859" s="86"/>
      <c r="F859" s="86"/>
      <c r="G859" s="86"/>
      <c r="H859" s="86"/>
      <c r="I859" s="86"/>
      <c r="J859" s="86"/>
      <c r="K859" s="86"/>
      <c r="L859" s="86"/>
      <c r="M859" s="86"/>
      <c r="N859" s="86"/>
    </row>
    <row r="860" spans="1:14" x14ac:dyDescent="0.3">
      <c r="A860" s="86"/>
      <c r="B860" s="86"/>
      <c r="C860" s="86"/>
      <c r="D860" s="86"/>
      <c r="E860" s="86"/>
      <c r="F860" s="86"/>
      <c r="G860" s="86"/>
      <c r="H860" s="86"/>
      <c r="I860" s="86"/>
      <c r="J860" s="86"/>
      <c r="K860" s="86"/>
      <c r="L860" s="86"/>
      <c r="M860" s="86"/>
      <c r="N860" s="86"/>
    </row>
    <row r="861" spans="1:14" x14ac:dyDescent="0.3">
      <c r="A861" s="86"/>
      <c r="B861" s="86"/>
      <c r="C861" s="86"/>
      <c r="D861" s="86"/>
      <c r="E861" s="86"/>
      <c r="F861" s="86"/>
      <c r="G861" s="86"/>
      <c r="H861" s="86"/>
      <c r="I861" s="86"/>
      <c r="J861" s="86"/>
      <c r="K861" s="86"/>
      <c r="L861" s="86"/>
      <c r="M861" s="86"/>
      <c r="N861" s="86"/>
    </row>
    <row r="862" spans="1:14" x14ac:dyDescent="0.3">
      <c r="A862" s="86"/>
      <c r="B862" s="86"/>
      <c r="C862" s="86"/>
      <c r="D862" s="86"/>
      <c r="E862" s="86"/>
      <c r="F862" s="86"/>
      <c r="G862" s="86"/>
      <c r="H862" s="86"/>
      <c r="I862" s="86"/>
      <c r="J862" s="86"/>
      <c r="K862" s="86"/>
      <c r="L862" s="86"/>
      <c r="M862" s="86"/>
      <c r="N862" s="86"/>
    </row>
    <row r="863" spans="1:14" x14ac:dyDescent="0.3">
      <c r="A863" s="86"/>
      <c r="B863" s="86"/>
      <c r="C863" s="86"/>
      <c r="D863" s="86"/>
      <c r="E863" s="86"/>
      <c r="F863" s="86"/>
      <c r="G863" s="86"/>
      <c r="H863" s="86"/>
      <c r="I863" s="86"/>
      <c r="J863" s="86"/>
      <c r="K863" s="86"/>
      <c r="L863" s="86"/>
      <c r="M863" s="86"/>
      <c r="N863" s="86"/>
    </row>
    <row r="864" spans="1:14" x14ac:dyDescent="0.3">
      <c r="A864" s="86"/>
      <c r="B864" s="86"/>
      <c r="C864" s="86"/>
      <c r="D864" s="86"/>
      <c r="E864" s="86"/>
      <c r="F864" s="86"/>
      <c r="G864" s="86"/>
      <c r="H864" s="86"/>
      <c r="I864" s="86"/>
      <c r="J864" s="86"/>
      <c r="K864" s="86"/>
      <c r="L864" s="86"/>
      <c r="M864" s="86"/>
      <c r="N864" s="86"/>
    </row>
    <row r="865" spans="1:14" x14ac:dyDescent="0.3">
      <c r="A865" s="86"/>
      <c r="B865" s="86"/>
      <c r="C865" s="86"/>
      <c r="D865" s="86"/>
      <c r="E865" s="86"/>
      <c r="F865" s="86"/>
      <c r="G865" s="86"/>
      <c r="H865" s="86"/>
      <c r="I865" s="86"/>
      <c r="J865" s="86"/>
      <c r="K865" s="86"/>
      <c r="L865" s="86"/>
      <c r="M865" s="86"/>
      <c r="N865" s="86"/>
    </row>
    <row r="866" spans="1:14" x14ac:dyDescent="0.3">
      <c r="A866" s="86"/>
      <c r="B866" s="86"/>
      <c r="C866" s="86"/>
      <c r="D866" s="86"/>
      <c r="E866" s="86"/>
      <c r="F866" s="86"/>
      <c r="G866" s="86"/>
      <c r="H866" s="86"/>
      <c r="I866" s="86"/>
      <c r="J866" s="86"/>
      <c r="K866" s="86"/>
      <c r="L866" s="86"/>
      <c r="M866" s="86"/>
      <c r="N866" s="86"/>
    </row>
    <row r="867" spans="1:14" x14ac:dyDescent="0.3">
      <c r="A867" s="86"/>
      <c r="B867" s="86"/>
      <c r="C867" s="86"/>
      <c r="D867" s="86"/>
      <c r="E867" s="86"/>
      <c r="F867" s="86"/>
      <c r="G867" s="86"/>
      <c r="H867" s="86"/>
      <c r="I867" s="86"/>
      <c r="J867" s="86"/>
      <c r="K867" s="86"/>
      <c r="L867" s="86"/>
      <c r="M867" s="86"/>
      <c r="N867" s="86"/>
    </row>
    <row r="868" spans="1:14" x14ac:dyDescent="0.3">
      <c r="A868" s="86"/>
      <c r="B868" s="86"/>
      <c r="C868" s="86"/>
      <c r="D868" s="86"/>
      <c r="E868" s="86"/>
      <c r="F868" s="86"/>
      <c r="G868" s="86"/>
      <c r="H868" s="86"/>
      <c r="I868" s="86"/>
      <c r="J868" s="86"/>
      <c r="K868" s="86"/>
      <c r="L868" s="86"/>
      <c r="M868" s="86"/>
      <c r="N868" s="86"/>
    </row>
    <row r="869" spans="1:14" x14ac:dyDescent="0.3">
      <c r="A869" s="86"/>
      <c r="B869" s="86"/>
      <c r="C869" s="86"/>
      <c r="D869" s="86"/>
      <c r="E869" s="86"/>
      <c r="F869" s="86"/>
      <c r="G869" s="86"/>
      <c r="H869" s="86"/>
      <c r="I869" s="86"/>
      <c r="J869" s="86"/>
      <c r="K869" s="86"/>
      <c r="L869" s="86"/>
      <c r="M869" s="86"/>
      <c r="N869" s="86"/>
    </row>
    <row r="870" spans="1:14" x14ac:dyDescent="0.3">
      <c r="A870" s="86"/>
      <c r="B870" s="86"/>
      <c r="C870" s="86"/>
      <c r="D870" s="86"/>
      <c r="E870" s="86"/>
      <c r="F870" s="86"/>
      <c r="G870" s="86"/>
      <c r="H870" s="86"/>
      <c r="I870" s="86"/>
      <c r="J870" s="86"/>
      <c r="K870" s="86"/>
      <c r="L870" s="86"/>
      <c r="M870" s="86"/>
      <c r="N870" s="86"/>
    </row>
    <row r="871" spans="1:14" x14ac:dyDescent="0.3">
      <c r="A871" s="86"/>
      <c r="B871" s="86"/>
      <c r="C871" s="86"/>
      <c r="D871" s="86"/>
      <c r="E871" s="86"/>
      <c r="F871" s="86"/>
      <c r="G871" s="86"/>
      <c r="H871" s="86"/>
      <c r="I871" s="86"/>
      <c r="J871" s="86"/>
      <c r="K871" s="86"/>
      <c r="L871" s="86"/>
      <c r="M871" s="86"/>
      <c r="N871" s="86"/>
    </row>
    <row r="872" spans="1:14" x14ac:dyDescent="0.3">
      <c r="A872" s="86"/>
      <c r="B872" s="86"/>
      <c r="C872" s="86"/>
      <c r="D872" s="86"/>
      <c r="E872" s="86"/>
      <c r="F872" s="86"/>
      <c r="G872" s="86"/>
      <c r="H872" s="86"/>
      <c r="I872" s="86"/>
      <c r="J872" s="86"/>
      <c r="K872" s="86"/>
      <c r="L872" s="86"/>
      <c r="M872" s="86"/>
      <c r="N872" s="86"/>
    </row>
    <row r="873" spans="1:14" x14ac:dyDescent="0.3">
      <c r="A873" s="86"/>
      <c r="B873" s="86"/>
      <c r="C873" s="86"/>
      <c r="D873" s="86"/>
      <c r="E873" s="86"/>
      <c r="F873" s="86"/>
      <c r="G873" s="86"/>
      <c r="H873" s="86"/>
      <c r="I873" s="86"/>
      <c r="J873" s="86"/>
      <c r="K873" s="86"/>
      <c r="L873" s="86"/>
      <c r="M873" s="86"/>
      <c r="N873" s="86"/>
    </row>
    <row r="874" spans="1:14" x14ac:dyDescent="0.3">
      <c r="A874" s="86"/>
      <c r="B874" s="86"/>
      <c r="C874" s="86"/>
      <c r="D874" s="86"/>
      <c r="E874" s="86"/>
      <c r="F874" s="86"/>
      <c r="G874" s="86"/>
      <c r="H874" s="86"/>
      <c r="I874" s="86"/>
      <c r="J874" s="86"/>
      <c r="K874" s="86"/>
      <c r="L874" s="86"/>
      <c r="M874" s="86"/>
      <c r="N874" s="86"/>
    </row>
    <row r="875" spans="1:14" x14ac:dyDescent="0.3">
      <c r="A875" s="86"/>
      <c r="B875" s="86"/>
      <c r="C875" s="86"/>
      <c r="D875" s="86"/>
      <c r="E875" s="86"/>
      <c r="F875" s="86"/>
      <c r="G875" s="86"/>
      <c r="H875" s="86"/>
      <c r="I875" s="86"/>
      <c r="J875" s="86"/>
      <c r="K875" s="86"/>
      <c r="L875" s="86"/>
      <c r="M875" s="86"/>
      <c r="N875" s="86"/>
    </row>
    <row r="876" spans="1:14" x14ac:dyDescent="0.3">
      <c r="A876" s="86"/>
      <c r="B876" s="86"/>
      <c r="C876" s="86"/>
      <c r="D876" s="86"/>
      <c r="E876" s="86"/>
      <c r="F876" s="86"/>
      <c r="G876" s="86"/>
      <c r="H876" s="86"/>
      <c r="I876" s="86"/>
      <c r="J876" s="86"/>
      <c r="K876" s="86"/>
      <c r="L876" s="86"/>
      <c r="M876" s="86"/>
      <c r="N876" s="86"/>
    </row>
    <row r="877" spans="1:14" x14ac:dyDescent="0.3">
      <c r="A877" s="86"/>
      <c r="B877" s="86"/>
      <c r="C877" s="86"/>
      <c r="D877" s="86"/>
      <c r="E877" s="86"/>
      <c r="F877" s="86"/>
      <c r="G877" s="86"/>
      <c r="H877" s="86"/>
      <c r="I877" s="86"/>
      <c r="J877" s="86"/>
      <c r="K877" s="86"/>
      <c r="L877" s="86"/>
      <c r="M877" s="86"/>
      <c r="N877" s="86"/>
    </row>
    <row r="878" spans="1:14" x14ac:dyDescent="0.3">
      <c r="A878" s="86"/>
      <c r="B878" s="86"/>
      <c r="C878" s="86"/>
      <c r="D878" s="86"/>
      <c r="E878" s="86"/>
      <c r="F878" s="86"/>
      <c r="G878" s="86"/>
      <c r="H878" s="86"/>
      <c r="I878" s="86"/>
      <c r="J878" s="86"/>
      <c r="K878" s="86"/>
      <c r="L878" s="86"/>
      <c r="M878" s="86"/>
      <c r="N878" s="86"/>
    </row>
    <row r="879" spans="1:14" x14ac:dyDescent="0.3">
      <c r="A879" s="86"/>
      <c r="B879" s="86"/>
      <c r="C879" s="86"/>
      <c r="D879" s="86"/>
      <c r="E879" s="86"/>
      <c r="F879" s="86"/>
      <c r="G879" s="86"/>
      <c r="H879" s="86"/>
      <c r="I879" s="86"/>
      <c r="J879" s="86"/>
      <c r="K879" s="86"/>
      <c r="L879" s="86"/>
      <c r="M879" s="86"/>
      <c r="N879" s="86"/>
    </row>
    <row r="880" spans="1:14" x14ac:dyDescent="0.3">
      <c r="A880" s="86"/>
      <c r="B880" s="86"/>
      <c r="C880" s="86"/>
      <c r="D880" s="86"/>
      <c r="E880" s="86"/>
      <c r="F880" s="86"/>
      <c r="G880" s="86"/>
      <c r="H880" s="86"/>
      <c r="I880" s="86"/>
      <c r="J880" s="86"/>
      <c r="K880" s="86"/>
      <c r="L880" s="86"/>
      <c r="M880" s="86"/>
      <c r="N880" s="86"/>
    </row>
    <row r="881" spans="1:14" x14ac:dyDescent="0.3">
      <c r="A881" s="86"/>
      <c r="B881" s="86"/>
      <c r="C881" s="86"/>
      <c r="D881" s="86"/>
      <c r="E881" s="86"/>
      <c r="F881" s="86"/>
      <c r="G881" s="86"/>
      <c r="H881" s="86"/>
      <c r="I881" s="86"/>
      <c r="J881" s="86"/>
      <c r="K881" s="86"/>
      <c r="L881" s="86"/>
      <c r="M881" s="86"/>
      <c r="N881" s="86"/>
    </row>
    <row r="882" spans="1:14" x14ac:dyDescent="0.3">
      <c r="A882" s="86"/>
      <c r="B882" s="86"/>
      <c r="C882" s="86"/>
      <c r="D882" s="86"/>
      <c r="E882" s="86"/>
      <c r="F882" s="86"/>
      <c r="G882" s="86"/>
      <c r="H882" s="86"/>
      <c r="I882" s="86"/>
      <c r="J882" s="86"/>
      <c r="K882" s="86"/>
      <c r="L882" s="86"/>
      <c r="M882" s="86"/>
      <c r="N882" s="86"/>
    </row>
    <row r="883" spans="1:14" x14ac:dyDescent="0.3">
      <c r="A883" s="86"/>
      <c r="B883" s="86"/>
      <c r="C883" s="86"/>
      <c r="D883" s="86"/>
      <c r="E883" s="86"/>
      <c r="F883" s="86"/>
      <c r="G883" s="86"/>
      <c r="H883" s="86"/>
      <c r="I883" s="86"/>
      <c r="J883" s="86"/>
      <c r="K883" s="86"/>
      <c r="L883" s="86"/>
      <c r="M883" s="86"/>
      <c r="N883" s="86"/>
    </row>
    <row r="884" spans="1:14" x14ac:dyDescent="0.3">
      <c r="A884" s="86"/>
      <c r="B884" s="86"/>
      <c r="C884" s="86"/>
      <c r="D884" s="86"/>
      <c r="E884" s="86"/>
      <c r="F884" s="86"/>
      <c r="G884" s="86"/>
      <c r="H884" s="86"/>
      <c r="I884" s="86"/>
      <c r="J884" s="86"/>
      <c r="K884" s="86"/>
      <c r="L884" s="86"/>
      <c r="M884" s="86"/>
      <c r="N884" s="86"/>
    </row>
    <row r="885" spans="1:14" x14ac:dyDescent="0.3">
      <c r="A885" s="86"/>
      <c r="B885" s="86"/>
      <c r="C885" s="86"/>
      <c r="D885" s="86"/>
      <c r="E885" s="86"/>
      <c r="F885" s="86"/>
      <c r="G885" s="86"/>
      <c r="H885" s="86"/>
      <c r="I885" s="86"/>
      <c r="J885" s="86"/>
      <c r="K885" s="86"/>
      <c r="L885" s="86"/>
      <c r="M885" s="86"/>
      <c r="N885" s="86"/>
    </row>
    <row r="886" spans="1:14" x14ac:dyDescent="0.3">
      <c r="A886" s="86"/>
      <c r="B886" s="86"/>
      <c r="C886" s="86"/>
      <c r="D886" s="86"/>
      <c r="E886" s="86"/>
      <c r="F886" s="86"/>
      <c r="G886" s="86"/>
      <c r="H886" s="86"/>
      <c r="I886" s="86"/>
      <c r="J886" s="86"/>
      <c r="K886" s="86"/>
      <c r="L886" s="86"/>
      <c r="M886" s="86"/>
      <c r="N886" s="86"/>
    </row>
    <row r="887" spans="1:14" x14ac:dyDescent="0.3">
      <c r="A887" s="86"/>
      <c r="B887" s="86"/>
      <c r="C887" s="86"/>
      <c r="D887" s="86"/>
      <c r="E887" s="86"/>
      <c r="F887" s="86"/>
      <c r="G887" s="86"/>
      <c r="H887" s="86"/>
      <c r="I887" s="86"/>
      <c r="J887" s="86"/>
      <c r="K887" s="86"/>
      <c r="L887" s="86"/>
      <c r="M887" s="86"/>
      <c r="N887" s="86"/>
    </row>
    <row r="888" spans="1:14" x14ac:dyDescent="0.3">
      <c r="A888" s="86"/>
      <c r="B888" s="86"/>
      <c r="C888" s="86"/>
      <c r="D888" s="86"/>
      <c r="E888" s="86"/>
      <c r="F888" s="86"/>
      <c r="G888" s="86"/>
      <c r="H888" s="86"/>
      <c r="I888" s="86"/>
      <c r="J888" s="86"/>
      <c r="K888" s="86"/>
      <c r="L888" s="86"/>
      <c r="M888" s="86"/>
      <c r="N888" s="86"/>
    </row>
    <row r="889" spans="1:14" x14ac:dyDescent="0.3">
      <c r="A889" s="86"/>
      <c r="B889" s="86"/>
      <c r="C889" s="86"/>
      <c r="D889" s="86"/>
      <c r="E889" s="86"/>
      <c r="F889" s="86"/>
      <c r="G889" s="86"/>
      <c r="H889" s="86"/>
      <c r="I889" s="86"/>
      <c r="J889" s="86"/>
      <c r="K889" s="86"/>
      <c r="L889" s="86"/>
      <c r="M889" s="86"/>
      <c r="N889" s="86"/>
    </row>
    <row r="890" spans="1:14" x14ac:dyDescent="0.3">
      <c r="A890" s="86"/>
      <c r="B890" s="86"/>
      <c r="C890" s="86"/>
      <c r="D890" s="86"/>
      <c r="E890" s="86"/>
      <c r="F890" s="86"/>
      <c r="G890" s="86"/>
      <c r="H890" s="86"/>
      <c r="I890" s="86"/>
      <c r="J890" s="86"/>
      <c r="K890" s="86"/>
      <c r="L890" s="86"/>
      <c r="M890" s="86"/>
      <c r="N890" s="86"/>
    </row>
    <row r="891" spans="1:14" x14ac:dyDescent="0.3">
      <c r="A891" s="86"/>
      <c r="B891" s="86"/>
      <c r="C891" s="86"/>
      <c r="D891" s="86"/>
      <c r="E891" s="86"/>
      <c r="F891" s="86"/>
      <c r="G891" s="86"/>
      <c r="H891" s="86"/>
      <c r="I891" s="86"/>
      <c r="J891" s="86"/>
      <c r="K891" s="86"/>
      <c r="L891" s="86"/>
      <c r="M891" s="86"/>
      <c r="N891" s="86"/>
    </row>
    <row r="892" spans="1:14" x14ac:dyDescent="0.3">
      <c r="A892" s="86"/>
      <c r="B892" s="86"/>
      <c r="C892" s="86"/>
      <c r="D892" s="86"/>
      <c r="E892" s="86"/>
      <c r="F892" s="86"/>
      <c r="G892" s="86"/>
      <c r="H892" s="86"/>
      <c r="I892" s="86"/>
      <c r="J892" s="86"/>
      <c r="K892" s="86"/>
      <c r="L892" s="86"/>
      <c r="M892" s="86"/>
      <c r="N892" s="86"/>
    </row>
    <row r="893" spans="1:14" x14ac:dyDescent="0.3">
      <c r="A893" s="86"/>
      <c r="B893" s="86"/>
      <c r="C893" s="86"/>
      <c r="D893" s="86"/>
      <c r="E893" s="86"/>
      <c r="F893" s="86"/>
      <c r="G893" s="86"/>
      <c r="H893" s="86"/>
      <c r="I893" s="86"/>
      <c r="J893" s="86"/>
      <c r="K893" s="86"/>
      <c r="L893" s="86"/>
      <c r="M893" s="86"/>
      <c r="N893" s="86"/>
    </row>
    <row r="894" spans="1:14" x14ac:dyDescent="0.3">
      <c r="A894" s="86"/>
      <c r="B894" s="86"/>
      <c r="C894" s="86"/>
      <c r="D894" s="86"/>
      <c r="E894" s="86"/>
      <c r="F894" s="86"/>
      <c r="G894" s="86"/>
      <c r="H894" s="86"/>
      <c r="I894" s="86"/>
      <c r="J894" s="86"/>
      <c r="K894" s="86"/>
      <c r="L894" s="86"/>
      <c r="M894" s="86"/>
      <c r="N894" s="86"/>
    </row>
    <row r="895" spans="1:14" x14ac:dyDescent="0.3">
      <c r="A895" s="86"/>
      <c r="B895" s="86"/>
      <c r="C895" s="86"/>
      <c r="D895" s="86"/>
      <c r="E895" s="86"/>
      <c r="F895" s="86"/>
      <c r="G895" s="86"/>
      <c r="H895" s="86"/>
      <c r="I895" s="86"/>
      <c r="J895" s="86"/>
      <c r="K895" s="86"/>
      <c r="L895" s="86"/>
      <c r="M895" s="86"/>
      <c r="N895" s="86"/>
    </row>
    <row r="896" spans="1:14" x14ac:dyDescent="0.3">
      <c r="A896" s="86"/>
      <c r="B896" s="86"/>
      <c r="C896" s="86"/>
      <c r="D896" s="86"/>
      <c r="E896" s="86"/>
      <c r="F896" s="86"/>
      <c r="G896" s="86"/>
      <c r="H896" s="86"/>
      <c r="I896" s="86"/>
      <c r="J896" s="86"/>
      <c r="K896" s="86"/>
      <c r="L896" s="86"/>
      <c r="M896" s="86"/>
      <c r="N896" s="86"/>
    </row>
    <row r="897" spans="1:14" x14ac:dyDescent="0.3">
      <c r="A897" s="86"/>
      <c r="B897" s="86"/>
      <c r="C897" s="86"/>
      <c r="D897" s="86"/>
      <c r="E897" s="86"/>
      <c r="F897" s="86"/>
      <c r="G897" s="86"/>
      <c r="H897" s="86"/>
      <c r="I897" s="86"/>
      <c r="J897" s="86"/>
      <c r="K897" s="86"/>
      <c r="L897" s="86"/>
      <c r="M897" s="86"/>
      <c r="N897" s="86"/>
    </row>
    <row r="898" spans="1:14" x14ac:dyDescent="0.3">
      <c r="A898" s="86"/>
      <c r="B898" s="86"/>
      <c r="C898" s="86"/>
      <c r="D898" s="86"/>
      <c r="E898" s="86"/>
      <c r="F898" s="86"/>
      <c r="G898" s="86"/>
      <c r="H898" s="86"/>
      <c r="I898" s="86"/>
      <c r="J898" s="86"/>
      <c r="K898" s="86"/>
      <c r="L898" s="86"/>
      <c r="M898" s="86"/>
      <c r="N898" s="86"/>
    </row>
    <row r="899" spans="1:14" x14ac:dyDescent="0.3">
      <c r="A899" s="86"/>
      <c r="B899" s="86"/>
      <c r="C899" s="86"/>
      <c r="D899" s="86"/>
      <c r="E899" s="86"/>
      <c r="F899" s="86"/>
      <c r="G899" s="86"/>
      <c r="H899" s="86"/>
      <c r="I899" s="86"/>
      <c r="J899" s="86"/>
      <c r="K899" s="86"/>
      <c r="L899" s="86"/>
      <c r="M899" s="86"/>
      <c r="N899" s="86"/>
    </row>
    <row r="900" spans="1:14" x14ac:dyDescent="0.3">
      <c r="A900" s="86"/>
      <c r="B900" s="86"/>
      <c r="C900" s="86"/>
      <c r="D900" s="86"/>
      <c r="E900" s="86"/>
      <c r="F900" s="86"/>
      <c r="G900" s="86"/>
      <c r="H900" s="86"/>
      <c r="I900" s="86"/>
      <c r="J900" s="86"/>
      <c r="K900" s="86"/>
      <c r="L900" s="86"/>
      <c r="M900" s="86"/>
      <c r="N900" s="86"/>
    </row>
    <row r="901" spans="1:14" x14ac:dyDescent="0.3">
      <c r="A901" s="86"/>
      <c r="B901" s="86"/>
      <c r="C901" s="86"/>
      <c r="D901" s="86"/>
      <c r="E901" s="86"/>
      <c r="F901" s="86"/>
      <c r="G901" s="86"/>
      <c r="H901" s="86"/>
      <c r="I901" s="86"/>
      <c r="J901" s="86"/>
      <c r="K901" s="86"/>
      <c r="L901" s="86"/>
      <c r="M901" s="86"/>
      <c r="N901" s="86"/>
    </row>
    <row r="902" spans="1:14" x14ac:dyDescent="0.3">
      <c r="A902" s="86"/>
      <c r="B902" s="86"/>
      <c r="C902" s="86"/>
      <c r="D902" s="86"/>
      <c r="E902" s="86"/>
      <c r="F902" s="86"/>
      <c r="G902" s="86"/>
      <c r="H902" s="86"/>
      <c r="I902" s="86"/>
      <c r="J902" s="86"/>
      <c r="K902" s="86"/>
      <c r="L902" s="86"/>
      <c r="M902" s="86"/>
      <c r="N902" s="86"/>
    </row>
    <row r="903" spans="1:14" x14ac:dyDescent="0.3">
      <c r="A903" s="86"/>
      <c r="B903" s="86"/>
      <c r="C903" s="86"/>
      <c r="D903" s="86"/>
      <c r="E903" s="86"/>
      <c r="F903" s="86"/>
      <c r="G903" s="86"/>
      <c r="H903" s="86"/>
      <c r="I903" s="86"/>
      <c r="J903" s="86"/>
      <c r="K903" s="86"/>
      <c r="L903" s="86"/>
      <c r="M903" s="86"/>
      <c r="N903" s="86"/>
    </row>
    <row r="904" spans="1:14" x14ac:dyDescent="0.3">
      <c r="A904" s="86"/>
      <c r="B904" s="86"/>
      <c r="C904" s="86"/>
      <c r="D904" s="86"/>
      <c r="E904" s="86"/>
      <c r="F904" s="86"/>
      <c r="G904" s="86"/>
      <c r="H904" s="86"/>
      <c r="I904" s="86"/>
      <c r="J904" s="86"/>
      <c r="K904" s="86"/>
      <c r="L904" s="86"/>
      <c r="M904" s="86"/>
      <c r="N904" s="86"/>
    </row>
    <row r="905" spans="1:14" x14ac:dyDescent="0.3">
      <c r="A905" s="86"/>
      <c r="B905" s="86"/>
      <c r="C905" s="86"/>
      <c r="D905" s="86"/>
      <c r="E905" s="86"/>
      <c r="F905" s="86"/>
      <c r="G905" s="86"/>
      <c r="H905" s="86"/>
      <c r="I905" s="86"/>
      <c r="J905" s="86"/>
      <c r="K905" s="86"/>
      <c r="L905" s="86"/>
      <c r="M905" s="86"/>
      <c r="N905" s="86"/>
    </row>
    <row r="906" spans="1:14" x14ac:dyDescent="0.3">
      <c r="A906" s="86"/>
      <c r="B906" s="86"/>
      <c r="C906" s="86"/>
      <c r="D906" s="86"/>
      <c r="E906" s="86"/>
      <c r="F906" s="86"/>
      <c r="G906" s="86"/>
      <c r="H906" s="86"/>
      <c r="I906" s="86"/>
      <c r="J906" s="86"/>
      <c r="K906" s="86"/>
      <c r="L906" s="86"/>
      <c r="M906" s="86"/>
      <c r="N906" s="86"/>
    </row>
    <row r="907" spans="1:14" x14ac:dyDescent="0.3">
      <c r="A907" s="86"/>
      <c r="B907" s="86"/>
      <c r="C907" s="86"/>
      <c r="D907" s="86"/>
      <c r="E907" s="86"/>
      <c r="F907" s="86"/>
      <c r="G907" s="86"/>
      <c r="H907" s="86"/>
      <c r="I907" s="86"/>
      <c r="J907" s="86"/>
      <c r="K907" s="86"/>
      <c r="L907" s="86"/>
      <c r="M907" s="86"/>
      <c r="N907" s="86"/>
    </row>
    <row r="908" spans="1:14" x14ac:dyDescent="0.3">
      <c r="A908" s="86"/>
      <c r="B908" s="86"/>
      <c r="C908" s="86"/>
      <c r="D908" s="86"/>
      <c r="E908" s="86"/>
      <c r="F908" s="86"/>
      <c r="G908" s="86"/>
      <c r="H908" s="86"/>
      <c r="I908" s="86"/>
      <c r="J908" s="86"/>
      <c r="K908" s="86"/>
      <c r="L908" s="86"/>
      <c r="M908" s="86"/>
      <c r="N908" s="86"/>
    </row>
    <row r="909" spans="1:14" x14ac:dyDescent="0.3">
      <c r="A909" s="86"/>
      <c r="B909" s="86"/>
      <c r="C909" s="86"/>
      <c r="D909" s="86"/>
      <c r="E909" s="86"/>
      <c r="F909" s="86"/>
      <c r="G909" s="86"/>
      <c r="H909" s="86"/>
      <c r="I909" s="86"/>
      <c r="J909" s="86"/>
      <c r="K909" s="86"/>
      <c r="L909" s="86"/>
      <c r="M909" s="86"/>
      <c r="N909" s="86"/>
    </row>
    <row r="910" spans="1:14" x14ac:dyDescent="0.3">
      <c r="A910" s="86"/>
      <c r="B910" s="86"/>
      <c r="C910" s="86"/>
      <c r="D910" s="86"/>
      <c r="E910" s="86"/>
      <c r="F910" s="86"/>
      <c r="G910" s="86"/>
      <c r="H910" s="86"/>
      <c r="I910" s="86"/>
      <c r="J910" s="86"/>
      <c r="K910" s="86"/>
      <c r="L910" s="86"/>
      <c r="M910" s="86"/>
      <c r="N910" s="86"/>
    </row>
    <row r="911" spans="1:14" x14ac:dyDescent="0.3">
      <c r="A911" s="86"/>
      <c r="B911" s="86"/>
      <c r="C911" s="86"/>
      <c r="D911" s="86"/>
      <c r="E911" s="86"/>
      <c r="F911" s="86"/>
      <c r="G911" s="86"/>
      <c r="H911" s="86"/>
      <c r="I911" s="86"/>
      <c r="J911" s="86"/>
      <c r="K911" s="86"/>
      <c r="L911" s="86"/>
      <c r="M911" s="86"/>
      <c r="N911" s="86"/>
    </row>
    <row r="912" spans="1:14" x14ac:dyDescent="0.3">
      <c r="A912" s="86"/>
      <c r="B912" s="86"/>
      <c r="C912" s="86"/>
      <c r="D912" s="86"/>
      <c r="E912" s="86"/>
      <c r="F912" s="86"/>
      <c r="G912" s="86"/>
      <c r="H912" s="86"/>
      <c r="I912" s="86"/>
      <c r="J912" s="86"/>
      <c r="K912" s="86"/>
      <c r="L912" s="86"/>
      <c r="M912" s="86"/>
      <c r="N912" s="86"/>
    </row>
    <row r="913" spans="1:14" x14ac:dyDescent="0.3">
      <c r="A913" s="86"/>
      <c r="B913" s="86"/>
      <c r="C913" s="86"/>
      <c r="D913" s="86"/>
      <c r="E913" s="86"/>
      <c r="F913" s="86"/>
      <c r="G913" s="86"/>
      <c r="H913" s="86"/>
      <c r="I913" s="86"/>
      <c r="J913" s="86"/>
      <c r="K913" s="86"/>
      <c r="L913" s="86"/>
      <c r="M913" s="86"/>
      <c r="N913" s="86"/>
    </row>
    <row r="914" spans="1:14" x14ac:dyDescent="0.3">
      <c r="A914" s="86"/>
      <c r="B914" s="86"/>
      <c r="C914" s="86"/>
      <c r="D914" s="86"/>
      <c r="E914" s="86"/>
      <c r="F914" s="86"/>
      <c r="G914" s="86"/>
      <c r="H914" s="86"/>
      <c r="I914" s="86"/>
      <c r="J914" s="86"/>
      <c r="K914" s="86"/>
      <c r="L914" s="86"/>
      <c r="M914" s="86"/>
      <c r="N914" s="86"/>
    </row>
    <row r="915" spans="1:14" x14ac:dyDescent="0.3">
      <c r="A915" s="86"/>
      <c r="B915" s="86"/>
      <c r="C915" s="86"/>
      <c r="D915" s="86"/>
      <c r="E915" s="86"/>
      <c r="F915" s="86"/>
      <c r="G915" s="86"/>
      <c r="H915" s="86"/>
      <c r="I915" s="86"/>
      <c r="J915" s="86"/>
      <c r="K915" s="86"/>
      <c r="L915" s="86"/>
      <c r="M915" s="86"/>
      <c r="N915" s="86"/>
    </row>
    <row r="916" spans="1:14" x14ac:dyDescent="0.3">
      <c r="A916" s="86"/>
      <c r="B916" s="86"/>
      <c r="C916" s="86"/>
      <c r="D916" s="86"/>
      <c r="E916" s="86"/>
      <c r="F916" s="86"/>
      <c r="G916" s="86"/>
      <c r="H916" s="86"/>
      <c r="I916" s="86"/>
      <c r="J916" s="86"/>
      <c r="K916" s="86"/>
      <c r="L916" s="86"/>
      <c r="M916" s="86"/>
      <c r="N916" s="86"/>
    </row>
    <row r="917" spans="1:14" x14ac:dyDescent="0.3">
      <c r="A917" s="86"/>
      <c r="B917" s="86"/>
      <c r="C917" s="86"/>
      <c r="D917" s="86"/>
      <c r="E917" s="86"/>
      <c r="F917" s="86"/>
      <c r="G917" s="86"/>
      <c r="H917" s="86"/>
      <c r="I917" s="86"/>
      <c r="J917" s="86"/>
      <c r="K917" s="86"/>
      <c r="L917" s="86"/>
      <c r="M917" s="86"/>
      <c r="N917" s="86"/>
    </row>
    <row r="918" spans="1:14" x14ac:dyDescent="0.3">
      <c r="A918" s="86"/>
      <c r="B918" s="86"/>
      <c r="C918" s="86"/>
      <c r="D918" s="86"/>
      <c r="E918" s="86"/>
      <c r="F918" s="86"/>
      <c r="G918" s="86"/>
      <c r="H918" s="86"/>
      <c r="I918" s="86"/>
      <c r="J918" s="86"/>
      <c r="K918" s="86"/>
      <c r="L918" s="86"/>
      <c r="M918" s="86"/>
      <c r="N918" s="86"/>
    </row>
    <row r="919" spans="1:14" x14ac:dyDescent="0.3">
      <c r="A919" s="86"/>
      <c r="B919" s="86"/>
      <c r="C919" s="86"/>
      <c r="D919" s="86"/>
      <c r="E919" s="86"/>
      <c r="F919" s="86"/>
      <c r="G919" s="86"/>
      <c r="H919" s="86"/>
      <c r="I919" s="86"/>
      <c r="J919" s="86"/>
      <c r="K919" s="86"/>
      <c r="L919" s="86"/>
      <c r="M919" s="86"/>
      <c r="N919" s="86"/>
    </row>
    <row r="920" spans="1:14" x14ac:dyDescent="0.3">
      <c r="A920" s="86"/>
      <c r="B920" s="86"/>
      <c r="C920" s="86"/>
      <c r="D920" s="86"/>
      <c r="E920" s="86"/>
      <c r="F920" s="86"/>
      <c r="G920" s="86"/>
      <c r="H920" s="86"/>
      <c r="I920" s="86"/>
      <c r="J920" s="86"/>
      <c r="K920" s="86"/>
      <c r="L920" s="86"/>
      <c r="M920" s="86"/>
      <c r="N920" s="86"/>
    </row>
    <row r="921" spans="1:14" x14ac:dyDescent="0.3">
      <c r="A921" s="86"/>
      <c r="B921" s="86"/>
      <c r="C921" s="86"/>
      <c r="D921" s="86"/>
      <c r="E921" s="86"/>
      <c r="F921" s="86"/>
      <c r="G921" s="86"/>
      <c r="H921" s="86"/>
      <c r="I921" s="86"/>
      <c r="J921" s="86"/>
      <c r="K921" s="86"/>
      <c r="L921" s="86"/>
      <c r="M921" s="86"/>
      <c r="N921" s="86"/>
    </row>
    <row r="922" spans="1:14" x14ac:dyDescent="0.3">
      <c r="A922" s="86"/>
      <c r="B922" s="86"/>
      <c r="C922" s="86"/>
      <c r="D922" s="86"/>
      <c r="E922" s="86"/>
      <c r="F922" s="86"/>
      <c r="G922" s="86"/>
      <c r="H922" s="86"/>
      <c r="I922" s="86"/>
      <c r="J922" s="86"/>
      <c r="K922" s="86"/>
      <c r="L922" s="86"/>
      <c r="M922" s="86"/>
      <c r="N922" s="86"/>
    </row>
    <row r="923" spans="1:14" x14ac:dyDescent="0.3">
      <c r="A923" s="86"/>
      <c r="B923" s="86"/>
      <c r="C923" s="86"/>
      <c r="D923" s="86"/>
      <c r="E923" s="86"/>
      <c r="F923" s="86"/>
      <c r="G923" s="86"/>
      <c r="H923" s="86"/>
      <c r="I923" s="86"/>
      <c r="J923" s="86"/>
      <c r="K923" s="86"/>
      <c r="L923" s="86"/>
      <c r="M923" s="86"/>
      <c r="N923" s="86"/>
    </row>
    <row r="924" spans="1:14" x14ac:dyDescent="0.3">
      <c r="A924" s="86"/>
      <c r="B924" s="86"/>
      <c r="C924" s="86"/>
      <c r="D924" s="86"/>
      <c r="E924" s="86"/>
      <c r="F924" s="86"/>
      <c r="G924" s="86"/>
      <c r="H924" s="86"/>
      <c r="I924" s="86"/>
      <c r="J924" s="86"/>
      <c r="K924" s="86"/>
      <c r="L924" s="86"/>
      <c r="M924" s="86"/>
      <c r="N924" s="86"/>
    </row>
    <row r="925" spans="1:14" x14ac:dyDescent="0.3">
      <c r="A925" s="86"/>
      <c r="B925" s="86"/>
      <c r="C925" s="86"/>
      <c r="D925" s="86"/>
      <c r="E925" s="86"/>
      <c r="F925" s="86"/>
      <c r="G925" s="86"/>
      <c r="H925" s="86"/>
      <c r="I925" s="86"/>
      <c r="J925" s="86"/>
      <c r="K925" s="86"/>
      <c r="L925" s="86"/>
      <c r="M925" s="86"/>
      <c r="N925" s="86"/>
    </row>
    <row r="926" spans="1:14" x14ac:dyDescent="0.3">
      <c r="A926" s="86"/>
      <c r="B926" s="86"/>
      <c r="C926" s="86"/>
      <c r="D926" s="86"/>
      <c r="E926" s="86"/>
      <c r="F926" s="86"/>
      <c r="G926" s="86"/>
      <c r="H926" s="86"/>
      <c r="I926" s="86"/>
      <c r="J926" s="86"/>
      <c r="K926" s="86"/>
      <c r="L926" s="86"/>
      <c r="M926" s="86"/>
      <c r="N926" s="86"/>
    </row>
    <row r="927" spans="1:14" x14ac:dyDescent="0.3">
      <c r="A927" s="86"/>
      <c r="B927" s="86"/>
      <c r="C927" s="86"/>
      <c r="D927" s="86"/>
      <c r="E927" s="86"/>
      <c r="F927" s="86"/>
      <c r="G927" s="86"/>
      <c r="H927" s="86"/>
      <c r="I927" s="86"/>
      <c r="J927" s="86"/>
      <c r="K927" s="86"/>
      <c r="L927" s="86"/>
      <c r="M927" s="86"/>
      <c r="N927" s="86"/>
    </row>
    <row r="928" spans="1:14" x14ac:dyDescent="0.3">
      <c r="A928" s="86"/>
      <c r="B928" s="86"/>
      <c r="C928" s="86"/>
      <c r="D928" s="86"/>
      <c r="E928" s="86"/>
      <c r="F928" s="86"/>
      <c r="G928" s="86"/>
      <c r="H928" s="86"/>
      <c r="I928" s="86"/>
      <c r="J928" s="86"/>
      <c r="K928" s="86"/>
      <c r="L928" s="86"/>
      <c r="M928" s="86"/>
      <c r="N928" s="86"/>
    </row>
    <row r="929" spans="1:14" x14ac:dyDescent="0.3">
      <c r="A929" s="86"/>
      <c r="B929" s="86"/>
      <c r="C929" s="86"/>
      <c r="D929" s="86"/>
      <c r="E929" s="86"/>
      <c r="F929" s="86"/>
      <c r="G929" s="86"/>
      <c r="H929" s="86"/>
      <c r="I929" s="86"/>
      <c r="J929" s="86"/>
      <c r="K929" s="86"/>
      <c r="L929" s="86"/>
      <c r="M929" s="86"/>
      <c r="N929" s="86"/>
    </row>
    <row r="930" spans="1:14" x14ac:dyDescent="0.3">
      <c r="A930" s="86"/>
      <c r="B930" s="86"/>
      <c r="C930" s="86"/>
      <c r="D930" s="86"/>
      <c r="E930" s="86"/>
      <c r="F930" s="86"/>
      <c r="G930" s="86"/>
      <c r="H930" s="86"/>
      <c r="I930" s="86"/>
      <c r="J930" s="86"/>
      <c r="K930" s="86"/>
      <c r="L930" s="86"/>
      <c r="M930" s="86"/>
      <c r="N930" s="86"/>
    </row>
    <row r="931" spans="1:14" x14ac:dyDescent="0.3">
      <c r="A931" s="86"/>
      <c r="B931" s="86"/>
      <c r="C931" s="86"/>
      <c r="D931" s="86"/>
      <c r="E931" s="86"/>
      <c r="F931" s="86"/>
      <c r="G931" s="86"/>
      <c r="H931" s="86"/>
      <c r="I931" s="86"/>
      <c r="J931" s="86"/>
      <c r="K931" s="86"/>
      <c r="L931" s="86"/>
      <c r="M931" s="86"/>
      <c r="N931" s="86"/>
    </row>
    <row r="932" spans="1:14" x14ac:dyDescent="0.3">
      <c r="A932" s="86"/>
      <c r="B932" s="86"/>
      <c r="C932" s="86"/>
      <c r="D932" s="86"/>
      <c r="E932" s="86"/>
      <c r="F932" s="86"/>
      <c r="G932" s="86"/>
      <c r="H932" s="86"/>
      <c r="I932" s="86"/>
      <c r="J932" s="86"/>
      <c r="K932" s="86"/>
      <c r="L932" s="86"/>
      <c r="M932" s="86"/>
      <c r="N932" s="86"/>
    </row>
    <row r="933" spans="1:14" x14ac:dyDescent="0.3">
      <c r="A933" s="86"/>
      <c r="B933" s="86"/>
      <c r="C933" s="86"/>
      <c r="D933" s="86"/>
      <c r="E933" s="86"/>
      <c r="F933" s="86"/>
      <c r="G933" s="86"/>
      <c r="H933" s="86"/>
      <c r="I933" s="86"/>
      <c r="J933" s="86"/>
      <c r="K933" s="86"/>
      <c r="L933" s="86"/>
      <c r="M933" s="86"/>
      <c r="N933" s="86"/>
    </row>
    <row r="934" spans="1:14" x14ac:dyDescent="0.3">
      <c r="A934" s="86"/>
      <c r="B934" s="86"/>
      <c r="C934" s="86"/>
      <c r="D934" s="86"/>
      <c r="E934" s="86"/>
      <c r="F934" s="86"/>
      <c r="G934" s="86"/>
      <c r="H934" s="86"/>
      <c r="I934" s="86"/>
      <c r="J934" s="86"/>
      <c r="K934" s="86"/>
      <c r="L934" s="86"/>
      <c r="M934" s="86"/>
      <c r="N934" s="86"/>
    </row>
    <row r="935" spans="1:14" x14ac:dyDescent="0.3">
      <c r="A935" s="86"/>
      <c r="B935" s="86"/>
      <c r="C935" s="86"/>
      <c r="D935" s="86"/>
      <c r="E935" s="86"/>
      <c r="F935" s="86"/>
      <c r="G935" s="86"/>
      <c r="H935" s="86"/>
      <c r="I935" s="86"/>
      <c r="J935" s="86"/>
      <c r="K935" s="86"/>
      <c r="L935" s="86"/>
      <c r="M935" s="86"/>
      <c r="N935" s="86"/>
    </row>
    <row r="936" spans="1:14" x14ac:dyDescent="0.3">
      <c r="A936" s="86"/>
      <c r="B936" s="86"/>
      <c r="C936" s="86"/>
      <c r="D936" s="86"/>
      <c r="E936" s="86"/>
      <c r="F936" s="86"/>
      <c r="G936" s="86"/>
      <c r="H936" s="86"/>
      <c r="I936" s="86"/>
      <c r="J936" s="86"/>
      <c r="K936" s="86"/>
      <c r="L936" s="86"/>
      <c r="M936" s="86"/>
      <c r="N936" s="86"/>
    </row>
    <row r="937" spans="1:14" x14ac:dyDescent="0.3">
      <c r="A937" s="86"/>
      <c r="B937" s="86"/>
      <c r="C937" s="86"/>
      <c r="D937" s="86"/>
      <c r="E937" s="86"/>
      <c r="F937" s="86"/>
      <c r="G937" s="86"/>
      <c r="H937" s="86"/>
      <c r="I937" s="86"/>
      <c r="J937" s="86"/>
      <c r="K937" s="86"/>
      <c r="L937" s="86"/>
      <c r="M937" s="86"/>
      <c r="N937" s="86"/>
    </row>
    <row r="938" spans="1:14" x14ac:dyDescent="0.3">
      <c r="A938" s="86"/>
      <c r="B938" s="86"/>
      <c r="C938" s="86"/>
      <c r="D938" s="86"/>
      <c r="E938" s="86"/>
      <c r="F938" s="86"/>
      <c r="G938" s="86"/>
      <c r="H938" s="86"/>
      <c r="I938" s="86"/>
      <c r="J938" s="86"/>
      <c r="K938" s="86"/>
      <c r="L938" s="86"/>
      <c r="M938" s="86"/>
      <c r="N938" s="86"/>
    </row>
    <row r="939" spans="1:14" x14ac:dyDescent="0.3">
      <c r="A939" s="86"/>
      <c r="B939" s="86"/>
      <c r="C939" s="86"/>
      <c r="D939" s="86"/>
      <c r="E939" s="86"/>
      <c r="F939" s="86"/>
      <c r="G939" s="86"/>
      <c r="H939" s="86"/>
      <c r="I939" s="86"/>
      <c r="J939" s="86"/>
      <c r="K939" s="86"/>
      <c r="L939" s="86"/>
      <c r="M939" s="86"/>
      <c r="N939" s="86"/>
    </row>
    <row r="940" spans="1:14" x14ac:dyDescent="0.3">
      <c r="A940" s="86"/>
      <c r="B940" s="86"/>
      <c r="C940" s="86"/>
      <c r="D940" s="86"/>
      <c r="E940" s="86"/>
      <c r="F940" s="86"/>
      <c r="G940" s="86"/>
      <c r="H940" s="86"/>
      <c r="I940" s="86"/>
      <c r="J940" s="86"/>
      <c r="K940" s="86"/>
      <c r="L940" s="86"/>
      <c r="M940" s="86"/>
      <c r="N940" s="86"/>
    </row>
    <row r="941" spans="1:14" x14ac:dyDescent="0.3">
      <c r="A941" s="86"/>
      <c r="B941" s="86"/>
      <c r="C941" s="86"/>
      <c r="D941" s="86"/>
      <c r="E941" s="86"/>
      <c r="F941" s="86"/>
      <c r="G941" s="86"/>
      <c r="H941" s="86"/>
      <c r="I941" s="86"/>
      <c r="J941" s="86"/>
      <c r="K941" s="86"/>
      <c r="L941" s="86"/>
      <c r="M941" s="86"/>
      <c r="N941" s="86"/>
    </row>
    <row r="942" spans="1:14" x14ac:dyDescent="0.3">
      <c r="A942" s="86"/>
      <c r="B942" s="86"/>
      <c r="C942" s="86"/>
      <c r="D942" s="86"/>
      <c r="E942" s="86"/>
      <c r="F942" s="86"/>
      <c r="G942" s="86"/>
      <c r="H942" s="86"/>
      <c r="I942" s="86"/>
      <c r="J942" s="86"/>
      <c r="K942" s="86"/>
      <c r="L942" s="86"/>
      <c r="M942" s="86"/>
      <c r="N942" s="86"/>
    </row>
    <row r="943" spans="1:14" x14ac:dyDescent="0.3">
      <c r="A943" s="86"/>
      <c r="B943" s="86"/>
      <c r="C943" s="86"/>
      <c r="D943" s="86"/>
      <c r="E943" s="86"/>
      <c r="F943" s="86"/>
      <c r="G943" s="86"/>
      <c r="H943" s="86"/>
      <c r="I943" s="86"/>
      <c r="J943" s="86"/>
      <c r="K943" s="86"/>
      <c r="L943" s="86"/>
      <c r="M943" s="86"/>
      <c r="N943" s="86"/>
    </row>
    <row r="944" spans="1:14" x14ac:dyDescent="0.3">
      <c r="A944" s="86"/>
      <c r="B944" s="86"/>
      <c r="C944" s="86"/>
      <c r="D944" s="86"/>
      <c r="E944" s="86"/>
      <c r="F944" s="86"/>
      <c r="G944" s="86"/>
      <c r="H944" s="86"/>
      <c r="I944" s="86"/>
      <c r="J944" s="86"/>
      <c r="K944" s="86"/>
      <c r="L944" s="86"/>
      <c r="M944" s="86"/>
      <c r="N944" s="86"/>
    </row>
    <row r="945" spans="1:14" x14ac:dyDescent="0.3">
      <c r="A945" s="86"/>
      <c r="B945" s="86"/>
      <c r="C945" s="86"/>
      <c r="D945" s="86"/>
      <c r="E945" s="86"/>
      <c r="F945" s="86"/>
      <c r="G945" s="86"/>
      <c r="H945" s="86"/>
      <c r="I945" s="86"/>
      <c r="J945" s="86"/>
      <c r="K945" s="86"/>
      <c r="L945" s="86"/>
      <c r="M945" s="86"/>
      <c r="N945" s="86"/>
    </row>
    <row r="946" spans="1:14" x14ac:dyDescent="0.3">
      <c r="A946" s="86"/>
      <c r="B946" s="86"/>
      <c r="C946" s="86"/>
      <c r="D946" s="86"/>
      <c r="E946" s="86"/>
      <c r="F946" s="86"/>
      <c r="G946" s="86"/>
      <c r="H946" s="86"/>
      <c r="I946" s="86"/>
      <c r="J946" s="86"/>
      <c r="K946" s="86"/>
      <c r="L946" s="86"/>
      <c r="M946" s="86"/>
      <c r="N946" s="86"/>
    </row>
    <row r="947" spans="1:14" x14ac:dyDescent="0.3">
      <c r="A947" s="86"/>
      <c r="B947" s="86"/>
      <c r="C947" s="86"/>
      <c r="D947" s="86"/>
      <c r="E947" s="86"/>
      <c r="F947" s="86"/>
      <c r="G947" s="86"/>
      <c r="H947" s="86"/>
      <c r="I947" s="86"/>
      <c r="J947" s="86"/>
      <c r="K947" s="86"/>
      <c r="L947" s="86"/>
      <c r="M947" s="86"/>
      <c r="N947" s="86"/>
    </row>
    <row r="948" spans="1:14" x14ac:dyDescent="0.3">
      <c r="A948" s="86"/>
      <c r="B948" s="86"/>
      <c r="C948" s="86"/>
      <c r="D948" s="86"/>
      <c r="E948" s="86"/>
      <c r="F948" s="86"/>
      <c r="G948" s="86"/>
      <c r="H948" s="86"/>
      <c r="I948" s="86"/>
      <c r="J948" s="86"/>
      <c r="K948" s="86"/>
      <c r="L948" s="86"/>
      <c r="M948" s="86"/>
      <c r="N948" s="86"/>
    </row>
    <row r="949" spans="1:14" x14ac:dyDescent="0.3">
      <c r="A949" s="86"/>
      <c r="B949" s="86"/>
      <c r="C949" s="86"/>
      <c r="D949" s="86"/>
      <c r="E949" s="86"/>
      <c r="F949" s="86"/>
      <c r="G949" s="86"/>
      <c r="H949" s="86"/>
      <c r="I949" s="86"/>
      <c r="J949" s="86"/>
      <c r="K949" s="86"/>
      <c r="L949" s="86"/>
      <c r="M949" s="86"/>
      <c r="N949" s="86"/>
    </row>
    <row r="950" spans="1:14" x14ac:dyDescent="0.3">
      <c r="A950" s="86"/>
      <c r="B950" s="86"/>
      <c r="C950" s="86"/>
      <c r="D950" s="86"/>
      <c r="E950" s="86"/>
      <c r="F950" s="86"/>
      <c r="G950" s="86"/>
      <c r="H950" s="86"/>
      <c r="I950" s="86"/>
      <c r="J950" s="86"/>
      <c r="K950" s="86"/>
      <c r="L950" s="86"/>
      <c r="M950" s="86"/>
      <c r="N950" s="86"/>
    </row>
    <row r="951" spans="1:14" x14ac:dyDescent="0.3">
      <c r="A951" s="86"/>
      <c r="B951" s="86"/>
      <c r="C951" s="86"/>
      <c r="D951" s="86"/>
      <c r="E951" s="86"/>
      <c r="F951" s="86"/>
      <c r="G951" s="86"/>
      <c r="H951" s="86"/>
      <c r="I951" s="86"/>
      <c r="J951" s="86"/>
      <c r="K951" s="86"/>
      <c r="L951" s="86"/>
      <c r="M951" s="86"/>
      <c r="N951" s="86"/>
    </row>
    <row r="952" spans="1:14" x14ac:dyDescent="0.3">
      <c r="A952" s="86"/>
      <c r="B952" s="86"/>
      <c r="C952" s="86"/>
      <c r="D952" s="86"/>
      <c r="E952" s="86"/>
      <c r="F952" s="86"/>
      <c r="G952" s="86"/>
      <c r="H952" s="86"/>
      <c r="I952" s="86"/>
      <c r="J952" s="86"/>
      <c r="K952" s="86"/>
      <c r="L952" s="86"/>
      <c r="M952" s="86"/>
      <c r="N952" s="86"/>
    </row>
    <row r="953" spans="1:14" x14ac:dyDescent="0.3">
      <c r="A953" s="86"/>
      <c r="B953" s="86"/>
      <c r="C953" s="86"/>
      <c r="D953" s="86"/>
      <c r="E953" s="86"/>
      <c r="F953" s="86"/>
      <c r="G953" s="86"/>
      <c r="H953" s="86"/>
      <c r="I953" s="86"/>
      <c r="J953" s="86"/>
      <c r="K953" s="86"/>
      <c r="L953" s="86"/>
      <c r="M953" s="86"/>
      <c r="N953" s="86"/>
    </row>
    <row r="954" spans="1:14" x14ac:dyDescent="0.3">
      <c r="A954" s="86"/>
      <c r="B954" s="86"/>
      <c r="C954" s="86"/>
      <c r="D954" s="86"/>
      <c r="E954" s="86"/>
      <c r="F954" s="86"/>
      <c r="G954" s="86"/>
      <c r="H954" s="86"/>
      <c r="I954" s="86"/>
      <c r="J954" s="86"/>
      <c r="K954" s="86"/>
      <c r="L954" s="86"/>
      <c r="M954" s="86"/>
      <c r="N954" s="86"/>
    </row>
    <row r="955" spans="1:14" x14ac:dyDescent="0.3">
      <c r="A955" s="86"/>
      <c r="B955" s="86"/>
      <c r="C955" s="86"/>
      <c r="D955" s="86"/>
      <c r="E955" s="86"/>
      <c r="F955" s="86"/>
      <c r="G955" s="86"/>
      <c r="H955" s="86"/>
      <c r="I955" s="86"/>
      <c r="J955" s="86"/>
      <c r="K955" s="86"/>
      <c r="L955" s="86"/>
      <c r="M955" s="86"/>
      <c r="N955" s="86"/>
    </row>
    <row r="956" spans="1:14" x14ac:dyDescent="0.3">
      <c r="A956" s="86"/>
      <c r="B956" s="86"/>
      <c r="C956" s="86"/>
      <c r="D956" s="86"/>
      <c r="E956" s="86"/>
      <c r="F956" s="86"/>
      <c r="G956" s="86"/>
      <c r="H956" s="86"/>
      <c r="I956" s="86"/>
      <c r="J956" s="86"/>
      <c r="K956" s="86"/>
      <c r="L956" s="86"/>
      <c r="M956" s="86"/>
      <c r="N956" s="86"/>
    </row>
    <row r="957" spans="1:14" x14ac:dyDescent="0.3">
      <c r="A957" s="86"/>
      <c r="B957" s="86"/>
      <c r="C957" s="86"/>
      <c r="D957" s="86"/>
      <c r="E957" s="86"/>
      <c r="F957" s="86"/>
      <c r="G957" s="86"/>
      <c r="H957" s="86"/>
      <c r="I957" s="86"/>
      <c r="J957" s="86"/>
      <c r="K957" s="86"/>
      <c r="L957" s="86"/>
      <c r="M957" s="86"/>
      <c r="N957" s="86"/>
    </row>
    <row r="958" spans="1:14" x14ac:dyDescent="0.3">
      <c r="A958" s="86"/>
      <c r="B958" s="86"/>
      <c r="C958" s="86"/>
      <c r="D958" s="86"/>
      <c r="E958" s="86"/>
      <c r="F958" s="86"/>
      <c r="G958" s="86"/>
      <c r="H958" s="86"/>
      <c r="I958" s="86"/>
      <c r="J958" s="86"/>
      <c r="K958" s="86"/>
      <c r="L958" s="86"/>
      <c r="M958" s="86"/>
      <c r="N958" s="86"/>
    </row>
    <row r="959" spans="1:14" x14ac:dyDescent="0.3">
      <c r="A959" s="86"/>
      <c r="B959" s="86"/>
      <c r="C959" s="86"/>
      <c r="D959" s="86"/>
      <c r="E959" s="86"/>
      <c r="F959" s="86"/>
      <c r="G959" s="86"/>
      <c r="H959" s="86"/>
      <c r="I959" s="86"/>
      <c r="J959" s="86"/>
      <c r="K959" s="86"/>
      <c r="L959" s="86"/>
      <c r="M959" s="86"/>
      <c r="N959" s="86"/>
    </row>
    <row r="960" spans="1:14" x14ac:dyDescent="0.3">
      <c r="A960" s="86"/>
      <c r="B960" s="86"/>
      <c r="C960" s="86"/>
      <c r="D960" s="86"/>
      <c r="E960" s="86"/>
      <c r="F960" s="86"/>
      <c r="G960" s="86"/>
      <c r="H960" s="86"/>
      <c r="I960" s="86"/>
      <c r="J960" s="86"/>
      <c r="K960" s="86"/>
      <c r="L960" s="86"/>
      <c r="M960" s="86"/>
      <c r="N960" s="86"/>
    </row>
    <row r="961" spans="1:14" x14ac:dyDescent="0.3">
      <c r="A961" s="86"/>
      <c r="B961" s="86"/>
      <c r="C961" s="86"/>
      <c r="D961" s="86"/>
      <c r="E961" s="86"/>
      <c r="F961" s="86"/>
      <c r="G961" s="86"/>
      <c r="H961" s="86"/>
      <c r="I961" s="86"/>
      <c r="J961" s="86"/>
      <c r="K961" s="86"/>
      <c r="L961" s="86"/>
      <c r="M961" s="86"/>
      <c r="N961" s="86"/>
    </row>
    <row r="962" spans="1:14" x14ac:dyDescent="0.3">
      <c r="A962" s="86"/>
      <c r="B962" s="86"/>
      <c r="C962" s="86"/>
      <c r="D962" s="86"/>
      <c r="E962" s="86"/>
      <c r="F962" s="86"/>
      <c r="G962" s="86"/>
      <c r="H962" s="86"/>
      <c r="I962" s="86"/>
      <c r="J962" s="86"/>
      <c r="K962" s="86"/>
      <c r="L962" s="86"/>
      <c r="M962" s="86"/>
      <c r="N962" s="86"/>
    </row>
    <row r="963" spans="1:14" x14ac:dyDescent="0.3">
      <c r="A963" s="86"/>
      <c r="B963" s="86"/>
      <c r="C963" s="86"/>
      <c r="D963" s="86"/>
      <c r="E963" s="86"/>
      <c r="F963" s="86"/>
      <c r="G963" s="86"/>
      <c r="H963" s="86"/>
      <c r="I963" s="86"/>
      <c r="J963" s="86"/>
      <c r="K963" s="86"/>
      <c r="L963" s="86"/>
      <c r="M963" s="86"/>
      <c r="N963" s="86"/>
    </row>
    <row r="964" spans="1:14" x14ac:dyDescent="0.3">
      <c r="A964" s="86"/>
      <c r="B964" s="86"/>
      <c r="C964" s="86"/>
      <c r="D964" s="86"/>
      <c r="E964" s="86"/>
      <c r="F964" s="86"/>
      <c r="G964" s="86"/>
      <c r="H964" s="86"/>
      <c r="I964" s="86"/>
      <c r="J964" s="86"/>
      <c r="K964" s="86"/>
      <c r="L964" s="86"/>
      <c r="M964" s="86"/>
      <c r="N964" s="86"/>
    </row>
    <row r="965" spans="1:14" x14ac:dyDescent="0.3">
      <c r="A965" s="86"/>
      <c r="B965" s="86"/>
      <c r="C965" s="86"/>
      <c r="D965" s="86"/>
      <c r="E965" s="86"/>
      <c r="F965" s="86"/>
      <c r="G965" s="86"/>
      <c r="H965" s="86"/>
      <c r="I965" s="86"/>
      <c r="J965" s="86"/>
      <c r="K965" s="86"/>
      <c r="L965" s="86"/>
      <c r="M965" s="86"/>
      <c r="N965" s="86"/>
    </row>
    <row r="966" spans="1:14" x14ac:dyDescent="0.3">
      <c r="A966" s="86"/>
      <c r="B966" s="86"/>
      <c r="C966" s="86"/>
      <c r="D966" s="86"/>
      <c r="E966" s="86"/>
      <c r="F966" s="86"/>
      <c r="G966" s="86"/>
      <c r="H966" s="86"/>
      <c r="I966" s="86"/>
      <c r="J966" s="86"/>
      <c r="K966" s="86"/>
      <c r="L966" s="86"/>
      <c r="M966" s="86"/>
      <c r="N966" s="86"/>
    </row>
    <row r="967" spans="1:14" x14ac:dyDescent="0.3">
      <c r="A967" s="86"/>
      <c r="B967" s="86"/>
      <c r="C967" s="86"/>
      <c r="D967" s="86"/>
      <c r="E967" s="86"/>
      <c r="F967" s="86"/>
      <c r="G967" s="86"/>
      <c r="H967" s="86"/>
      <c r="I967" s="86"/>
      <c r="J967" s="86"/>
      <c r="K967" s="86"/>
      <c r="L967" s="86"/>
      <c r="M967" s="86"/>
      <c r="N967" s="86"/>
    </row>
    <row r="968" spans="1:14" x14ac:dyDescent="0.3">
      <c r="A968" s="86"/>
      <c r="B968" s="86"/>
      <c r="C968" s="86"/>
      <c r="D968" s="86"/>
      <c r="E968" s="86"/>
      <c r="F968" s="86"/>
      <c r="G968" s="86"/>
      <c r="H968" s="86"/>
      <c r="I968" s="86"/>
      <c r="J968" s="86"/>
      <c r="K968" s="86"/>
      <c r="L968" s="86"/>
      <c r="M968" s="86"/>
      <c r="N968" s="86"/>
    </row>
    <row r="969" spans="1:14" x14ac:dyDescent="0.3">
      <c r="A969" s="86"/>
      <c r="B969" s="86"/>
      <c r="C969" s="86"/>
      <c r="D969" s="86"/>
      <c r="E969" s="86"/>
      <c r="F969" s="86"/>
      <c r="G969" s="86"/>
      <c r="H969" s="86"/>
      <c r="I969" s="86"/>
      <c r="J969" s="86"/>
      <c r="K969" s="86"/>
      <c r="L969" s="86"/>
      <c r="M969" s="86"/>
      <c r="N969" s="86"/>
    </row>
    <row r="970" spans="1:14" x14ac:dyDescent="0.3">
      <c r="A970" s="86"/>
      <c r="B970" s="86"/>
      <c r="C970" s="86"/>
      <c r="D970" s="86"/>
      <c r="E970" s="86"/>
      <c r="F970" s="86"/>
      <c r="G970" s="86"/>
      <c r="H970" s="86"/>
      <c r="I970" s="86"/>
      <c r="J970" s="86"/>
      <c r="K970" s="86"/>
      <c r="L970" s="86"/>
      <c r="M970" s="86"/>
      <c r="N970" s="86"/>
    </row>
    <row r="971" spans="1:14" x14ac:dyDescent="0.3">
      <c r="A971" s="86"/>
      <c r="B971" s="86"/>
      <c r="C971" s="86"/>
      <c r="D971" s="86"/>
      <c r="E971" s="86"/>
      <c r="F971" s="86"/>
      <c r="G971" s="86"/>
      <c r="H971" s="86"/>
      <c r="I971" s="86"/>
      <c r="J971" s="86"/>
      <c r="K971" s="86"/>
      <c r="L971" s="86"/>
      <c r="M971" s="86"/>
      <c r="N971" s="86"/>
    </row>
    <row r="972" spans="1:14" x14ac:dyDescent="0.3">
      <c r="A972" s="86"/>
      <c r="B972" s="86"/>
      <c r="C972" s="86"/>
      <c r="D972" s="86"/>
      <c r="E972" s="86"/>
      <c r="F972" s="86"/>
      <c r="G972" s="86"/>
      <c r="H972" s="86"/>
      <c r="I972" s="86"/>
      <c r="J972" s="86"/>
      <c r="K972" s="86"/>
      <c r="L972" s="86"/>
      <c r="M972" s="86"/>
      <c r="N972" s="86"/>
    </row>
    <row r="973" spans="1:14" x14ac:dyDescent="0.3">
      <c r="A973" s="86"/>
      <c r="B973" s="86"/>
      <c r="C973" s="86"/>
      <c r="D973" s="86"/>
      <c r="E973" s="86"/>
      <c r="F973" s="86"/>
      <c r="G973" s="86"/>
      <c r="H973" s="86"/>
      <c r="I973" s="86"/>
      <c r="J973" s="86"/>
      <c r="K973" s="86"/>
      <c r="L973" s="86"/>
      <c r="M973" s="86"/>
      <c r="N973" s="86"/>
    </row>
    <row r="974" spans="1:14" x14ac:dyDescent="0.3">
      <c r="A974" s="86"/>
      <c r="B974" s="86"/>
      <c r="C974" s="86"/>
      <c r="D974" s="86"/>
      <c r="E974" s="86"/>
      <c r="F974" s="86"/>
      <c r="G974" s="86"/>
      <c r="H974" s="86"/>
      <c r="I974" s="86"/>
      <c r="J974" s="86"/>
      <c r="K974" s="86"/>
      <c r="L974" s="86"/>
      <c r="M974" s="86"/>
      <c r="N974" s="86"/>
    </row>
    <row r="975" spans="1:14" x14ac:dyDescent="0.3">
      <c r="A975" s="86"/>
      <c r="B975" s="86"/>
      <c r="C975" s="86"/>
      <c r="D975" s="86"/>
      <c r="E975" s="86"/>
      <c r="F975" s="86"/>
      <c r="G975" s="86"/>
      <c r="H975" s="86"/>
      <c r="I975" s="86"/>
      <c r="J975" s="86"/>
      <c r="K975" s="86"/>
      <c r="L975" s="86"/>
      <c r="M975" s="86"/>
      <c r="N975" s="86"/>
    </row>
    <row r="976" spans="1:14" x14ac:dyDescent="0.3">
      <c r="A976" s="86"/>
      <c r="B976" s="86"/>
      <c r="C976" s="86"/>
      <c r="D976" s="86"/>
      <c r="E976" s="86"/>
      <c r="F976" s="86"/>
      <c r="G976" s="86"/>
      <c r="H976" s="86"/>
      <c r="I976" s="86"/>
      <c r="J976" s="86"/>
      <c r="K976" s="86"/>
      <c r="L976" s="86"/>
      <c r="M976" s="86"/>
      <c r="N976" s="86"/>
    </row>
    <row r="977" spans="1:14" x14ac:dyDescent="0.3">
      <c r="A977" s="86"/>
      <c r="B977" s="86"/>
      <c r="C977" s="86"/>
      <c r="D977" s="86"/>
      <c r="E977" s="86"/>
      <c r="F977" s="86"/>
      <c r="G977" s="86"/>
      <c r="H977" s="86"/>
      <c r="I977" s="86"/>
      <c r="J977" s="86"/>
      <c r="K977" s="86"/>
      <c r="L977" s="86"/>
      <c r="M977" s="86"/>
      <c r="N977" s="86"/>
    </row>
    <row r="978" spans="1:14" x14ac:dyDescent="0.3">
      <c r="A978" s="86"/>
      <c r="B978" s="86"/>
      <c r="C978" s="86"/>
      <c r="D978" s="86"/>
      <c r="E978" s="86"/>
      <c r="F978" s="86"/>
      <c r="G978" s="86"/>
      <c r="H978" s="86"/>
      <c r="I978" s="86"/>
      <c r="J978" s="86"/>
      <c r="K978" s="86"/>
      <c r="L978" s="86"/>
      <c r="M978" s="86"/>
      <c r="N978" s="86"/>
    </row>
    <row r="979" spans="1:14" x14ac:dyDescent="0.3">
      <c r="A979" s="86"/>
      <c r="B979" s="86"/>
      <c r="C979" s="86"/>
      <c r="D979" s="86"/>
      <c r="E979" s="86"/>
      <c r="F979" s="86"/>
      <c r="G979" s="86"/>
      <c r="H979" s="86"/>
      <c r="I979" s="86"/>
      <c r="J979" s="86"/>
      <c r="K979" s="86"/>
      <c r="L979" s="86"/>
      <c r="M979" s="86"/>
      <c r="N979" s="86"/>
    </row>
    <row r="980" spans="1:14" x14ac:dyDescent="0.3">
      <c r="A980" s="86"/>
      <c r="B980" s="86"/>
      <c r="C980" s="86"/>
      <c r="D980" s="86"/>
      <c r="E980" s="86"/>
      <c r="F980" s="86"/>
      <c r="G980" s="86"/>
      <c r="H980" s="86"/>
      <c r="I980" s="86"/>
      <c r="J980" s="86"/>
      <c r="K980" s="86"/>
      <c r="L980" s="86"/>
      <c r="M980" s="86"/>
      <c r="N980" s="86"/>
    </row>
    <row r="981" spans="1:14" x14ac:dyDescent="0.3">
      <c r="A981" s="86"/>
      <c r="B981" s="86"/>
      <c r="C981" s="86"/>
      <c r="D981" s="86"/>
      <c r="E981" s="86"/>
      <c r="F981" s="86"/>
      <c r="G981" s="86"/>
      <c r="H981" s="86"/>
      <c r="I981" s="86"/>
      <c r="J981" s="86"/>
      <c r="K981" s="86"/>
      <c r="L981" s="86"/>
      <c r="M981" s="86"/>
      <c r="N981" s="86"/>
    </row>
    <row r="982" spans="1:14" x14ac:dyDescent="0.3">
      <c r="A982" s="86"/>
      <c r="B982" s="86"/>
      <c r="C982" s="86"/>
      <c r="D982" s="86"/>
      <c r="E982" s="86"/>
      <c r="F982" s="86"/>
      <c r="G982" s="86"/>
      <c r="H982" s="86"/>
      <c r="I982" s="86"/>
      <c r="J982" s="86"/>
      <c r="K982" s="86"/>
      <c r="L982" s="86"/>
      <c r="M982" s="86"/>
      <c r="N982" s="86"/>
    </row>
    <row r="983" spans="1:14" x14ac:dyDescent="0.3">
      <c r="A983" s="86"/>
      <c r="B983" s="86"/>
      <c r="C983" s="86"/>
      <c r="D983" s="86"/>
      <c r="E983" s="86"/>
      <c r="F983" s="86"/>
      <c r="G983" s="86"/>
      <c r="H983" s="86"/>
      <c r="I983" s="86"/>
      <c r="J983" s="86"/>
      <c r="K983" s="86"/>
      <c r="L983" s="86"/>
      <c r="M983" s="86"/>
      <c r="N983" s="86"/>
    </row>
    <row r="984" spans="1:14" x14ac:dyDescent="0.3">
      <c r="A984" s="86"/>
      <c r="B984" s="86"/>
      <c r="C984" s="86"/>
      <c r="D984" s="86"/>
      <c r="E984" s="86"/>
      <c r="F984" s="86"/>
      <c r="G984" s="86"/>
      <c r="H984" s="86"/>
      <c r="I984" s="86"/>
      <c r="J984" s="86"/>
      <c r="K984" s="86"/>
      <c r="L984" s="86"/>
      <c r="M984" s="86"/>
      <c r="N984" s="86"/>
    </row>
    <row r="985" spans="1:14" x14ac:dyDescent="0.3">
      <c r="A985" s="86"/>
      <c r="B985" s="86"/>
      <c r="C985" s="86"/>
      <c r="D985" s="86"/>
      <c r="E985" s="86"/>
      <c r="F985" s="86"/>
      <c r="G985" s="86"/>
      <c r="H985" s="86"/>
      <c r="I985" s="86"/>
      <c r="J985" s="86"/>
      <c r="K985" s="86"/>
      <c r="L985" s="86"/>
      <c r="M985" s="86"/>
      <c r="N985" s="86"/>
    </row>
    <row r="986" spans="1:14" x14ac:dyDescent="0.3">
      <c r="A986" s="86"/>
      <c r="B986" s="86"/>
      <c r="C986" s="86"/>
      <c r="D986" s="86"/>
      <c r="E986" s="86"/>
      <c r="F986" s="86"/>
      <c r="G986" s="86"/>
      <c r="H986" s="86"/>
      <c r="I986" s="86"/>
      <c r="J986" s="86"/>
      <c r="K986" s="86"/>
      <c r="L986" s="86"/>
      <c r="M986" s="86"/>
      <c r="N986" s="86"/>
    </row>
    <row r="987" spans="1:14" x14ac:dyDescent="0.3">
      <c r="A987" s="86"/>
      <c r="B987" s="86"/>
      <c r="C987" s="86"/>
      <c r="D987" s="86"/>
      <c r="E987" s="86"/>
      <c r="F987" s="86"/>
      <c r="G987" s="86"/>
      <c r="H987" s="86"/>
      <c r="I987" s="86"/>
      <c r="J987" s="86"/>
      <c r="K987" s="86"/>
      <c r="L987" s="86"/>
      <c r="M987" s="86"/>
      <c r="N987" s="86"/>
    </row>
    <row r="988" spans="1:14" x14ac:dyDescent="0.3">
      <c r="A988" s="86"/>
      <c r="B988" s="86"/>
      <c r="C988" s="86"/>
      <c r="D988" s="86"/>
      <c r="E988" s="86"/>
      <c r="F988" s="86"/>
      <c r="G988" s="86"/>
      <c r="H988" s="86"/>
      <c r="I988" s="86"/>
      <c r="J988" s="86"/>
      <c r="K988" s="86"/>
      <c r="L988" s="86"/>
      <c r="M988" s="86"/>
      <c r="N988" s="86"/>
    </row>
    <row r="989" spans="1:14" x14ac:dyDescent="0.3">
      <c r="A989" s="86"/>
      <c r="B989" s="86"/>
      <c r="C989" s="86"/>
      <c r="D989" s="86"/>
      <c r="E989" s="86"/>
      <c r="F989" s="86"/>
      <c r="G989" s="86"/>
      <c r="H989" s="86"/>
      <c r="I989" s="86"/>
      <c r="J989" s="86"/>
      <c r="K989" s="86"/>
      <c r="L989" s="86"/>
      <c r="M989" s="86"/>
      <c r="N989" s="86"/>
    </row>
    <row r="990" spans="1:14" x14ac:dyDescent="0.3">
      <c r="A990" s="86"/>
      <c r="B990" s="86"/>
      <c r="C990" s="86"/>
      <c r="D990" s="86"/>
      <c r="E990" s="86"/>
      <c r="F990" s="86"/>
      <c r="G990" s="86"/>
      <c r="H990" s="86"/>
      <c r="I990" s="86"/>
      <c r="J990" s="86"/>
      <c r="K990" s="86"/>
      <c r="L990" s="86"/>
      <c r="M990" s="86"/>
      <c r="N990" s="86"/>
    </row>
    <row r="991" spans="1:14" x14ac:dyDescent="0.3">
      <c r="A991" s="86"/>
      <c r="B991" s="86"/>
      <c r="C991" s="86"/>
      <c r="D991" s="86"/>
      <c r="E991" s="86"/>
      <c r="F991" s="86"/>
      <c r="G991" s="86"/>
      <c r="H991" s="86"/>
      <c r="I991" s="86"/>
      <c r="J991" s="86"/>
      <c r="K991" s="86"/>
      <c r="L991" s="86"/>
      <c r="M991" s="86"/>
      <c r="N991" s="86"/>
    </row>
    <row r="992" spans="1:14" x14ac:dyDescent="0.3">
      <c r="A992" s="86"/>
      <c r="B992" s="86"/>
      <c r="C992" s="86"/>
      <c r="D992" s="86"/>
      <c r="E992" s="86"/>
      <c r="F992" s="86"/>
      <c r="G992" s="86"/>
      <c r="H992" s="86"/>
      <c r="I992" s="86"/>
      <c r="J992" s="86"/>
      <c r="K992" s="86"/>
      <c r="L992" s="86"/>
      <c r="M992" s="86"/>
      <c r="N992" s="86"/>
    </row>
    <row r="993" spans="1:14" x14ac:dyDescent="0.3">
      <c r="A993" s="86"/>
      <c r="B993" s="86"/>
      <c r="C993" s="86"/>
      <c r="D993" s="86"/>
      <c r="E993" s="86"/>
      <c r="F993" s="86"/>
      <c r="G993" s="86"/>
      <c r="H993" s="86"/>
      <c r="I993" s="86"/>
      <c r="J993" s="86"/>
      <c r="K993" s="86"/>
      <c r="L993" s="86"/>
      <c r="M993" s="86"/>
      <c r="N993" s="86"/>
    </row>
    <row r="994" spans="1:14" x14ac:dyDescent="0.3">
      <c r="A994" s="86"/>
      <c r="B994" s="86"/>
      <c r="C994" s="86"/>
      <c r="D994" s="86"/>
      <c r="E994" s="86"/>
      <c r="F994" s="86"/>
      <c r="G994" s="86"/>
      <c r="H994" s="86"/>
      <c r="I994" s="86"/>
      <c r="J994" s="86"/>
      <c r="K994" s="86"/>
      <c r="L994" s="86"/>
      <c r="M994" s="86"/>
      <c r="N994" s="86"/>
    </row>
    <row r="995" spans="1:14" x14ac:dyDescent="0.3">
      <c r="A995" s="86"/>
      <c r="B995" s="86"/>
      <c r="C995" s="86"/>
      <c r="D995" s="86"/>
      <c r="E995" s="86"/>
      <c r="F995" s="86"/>
      <c r="G995" s="86"/>
      <c r="H995" s="86"/>
      <c r="I995" s="86"/>
      <c r="J995" s="86"/>
      <c r="K995" s="86"/>
      <c r="L995" s="86"/>
      <c r="M995" s="86"/>
      <c r="N995" s="86"/>
    </row>
    <row r="996" spans="1:14" x14ac:dyDescent="0.3">
      <c r="A996" s="86"/>
      <c r="B996" s="86"/>
      <c r="C996" s="86"/>
      <c r="D996" s="86"/>
      <c r="E996" s="86"/>
      <c r="F996" s="86"/>
      <c r="G996" s="86"/>
      <c r="H996" s="86"/>
      <c r="I996" s="86"/>
      <c r="J996" s="86"/>
      <c r="K996" s="86"/>
      <c r="L996" s="86"/>
      <c r="M996" s="86"/>
      <c r="N996" s="86"/>
    </row>
    <row r="997" spans="1:14" x14ac:dyDescent="0.3">
      <c r="A997" s="86"/>
      <c r="B997" s="86"/>
      <c r="C997" s="86"/>
      <c r="D997" s="86"/>
      <c r="E997" s="86"/>
      <c r="F997" s="86"/>
      <c r="G997" s="86"/>
      <c r="H997" s="86"/>
      <c r="I997" s="86"/>
      <c r="J997" s="86"/>
      <c r="K997" s="86"/>
      <c r="L997" s="86"/>
      <c r="M997" s="86"/>
      <c r="N997" s="86"/>
    </row>
    <row r="998" spans="1:14" x14ac:dyDescent="0.3">
      <c r="A998" s="86"/>
      <c r="B998" s="86"/>
      <c r="C998" s="86"/>
      <c r="D998" s="86"/>
      <c r="E998" s="86"/>
      <c r="F998" s="86"/>
      <c r="G998" s="86"/>
      <c r="H998" s="86"/>
      <c r="I998" s="86"/>
      <c r="J998" s="86"/>
      <c r="K998" s="86"/>
      <c r="L998" s="86"/>
      <c r="M998" s="86"/>
      <c r="N998" s="86"/>
    </row>
    <row r="999" spans="1:14" x14ac:dyDescent="0.3">
      <c r="A999" s="86"/>
      <c r="B999" s="86"/>
      <c r="C999" s="86"/>
      <c r="D999" s="86"/>
      <c r="E999" s="86"/>
      <c r="F999" s="86"/>
      <c r="G999" s="86"/>
      <c r="H999" s="86"/>
      <c r="I999" s="86"/>
      <c r="J999" s="86"/>
      <c r="K999" s="86"/>
      <c r="L999" s="86"/>
      <c r="M999" s="86"/>
      <c r="N999" s="86"/>
    </row>
    <row r="1000" spans="1:14" x14ac:dyDescent="0.3">
      <c r="A1000" s="86"/>
      <c r="B1000" s="86"/>
      <c r="C1000" s="86"/>
      <c r="D1000" s="86"/>
      <c r="E1000" s="86"/>
      <c r="F1000" s="86"/>
      <c r="G1000" s="86"/>
      <c r="H1000" s="86"/>
      <c r="I1000" s="86"/>
      <c r="J1000" s="86"/>
      <c r="K1000" s="86"/>
      <c r="L1000" s="86"/>
      <c r="M1000" s="86"/>
      <c r="N1000" s="86"/>
    </row>
    <row r="1001" spans="1:14" x14ac:dyDescent="0.3">
      <c r="A1001" s="86"/>
      <c r="B1001" s="86"/>
      <c r="C1001" s="86"/>
      <c r="D1001" s="86"/>
      <c r="E1001" s="86"/>
      <c r="F1001" s="86"/>
      <c r="G1001" s="86"/>
      <c r="H1001" s="86"/>
      <c r="I1001" s="86"/>
      <c r="J1001" s="86"/>
      <c r="K1001" s="86"/>
      <c r="L1001" s="86"/>
      <c r="M1001" s="86"/>
      <c r="N1001" s="86"/>
    </row>
    <row r="1002" spans="1:14" x14ac:dyDescent="0.3">
      <c r="A1002" s="86"/>
      <c r="B1002" s="86"/>
      <c r="C1002" s="86"/>
      <c r="D1002" s="86"/>
      <c r="E1002" s="86"/>
      <c r="F1002" s="86"/>
      <c r="G1002" s="86"/>
      <c r="H1002" s="86"/>
      <c r="I1002" s="86"/>
      <c r="J1002" s="86"/>
      <c r="K1002" s="86"/>
      <c r="L1002" s="86"/>
      <c r="M1002" s="86"/>
      <c r="N1002" s="86"/>
    </row>
    <row r="1003" spans="1:14" x14ac:dyDescent="0.3">
      <c r="A1003" s="86"/>
      <c r="B1003" s="86"/>
      <c r="C1003" s="86"/>
      <c r="D1003" s="86"/>
      <c r="E1003" s="86"/>
      <c r="F1003" s="86"/>
      <c r="G1003" s="86"/>
      <c r="H1003" s="86"/>
      <c r="I1003" s="86"/>
      <c r="J1003" s="86"/>
      <c r="K1003" s="86"/>
      <c r="L1003" s="86"/>
      <c r="M1003" s="86"/>
      <c r="N1003" s="86"/>
    </row>
    <row r="1004" spans="1:14" x14ac:dyDescent="0.3">
      <c r="A1004" s="86"/>
      <c r="B1004" s="86"/>
      <c r="C1004" s="86"/>
      <c r="D1004" s="86"/>
      <c r="E1004" s="86"/>
      <c r="F1004" s="86"/>
      <c r="G1004" s="86"/>
      <c r="H1004" s="86"/>
      <c r="I1004" s="86"/>
      <c r="J1004" s="86"/>
      <c r="K1004" s="86"/>
      <c r="L1004" s="86"/>
      <c r="M1004" s="86"/>
      <c r="N1004" s="86"/>
    </row>
    <row r="1005" spans="1:14" x14ac:dyDescent="0.3">
      <c r="A1005" s="86"/>
      <c r="B1005" s="86"/>
      <c r="C1005" s="86"/>
      <c r="D1005" s="86"/>
      <c r="E1005" s="86"/>
      <c r="F1005" s="86"/>
      <c r="G1005" s="86"/>
      <c r="H1005" s="86"/>
      <c r="I1005" s="86"/>
      <c r="J1005" s="86"/>
      <c r="K1005" s="86"/>
      <c r="L1005" s="86"/>
      <c r="M1005" s="86"/>
      <c r="N1005" s="86"/>
    </row>
    <row r="1006" spans="1:14" x14ac:dyDescent="0.3">
      <c r="A1006" s="86"/>
      <c r="B1006" s="86"/>
      <c r="C1006" s="86"/>
      <c r="D1006" s="86"/>
      <c r="E1006" s="86"/>
      <c r="F1006" s="86"/>
      <c r="G1006" s="86"/>
      <c r="H1006" s="86"/>
      <c r="I1006" s="86"/>
      <c r="J1006" s="86"/>
      <c r="K1006" s="86"/>
      <c r="L1006" s="86"/>
      <c r="M1006" s="86"/>
      <c r="N1006" s="86"/>
    </row>
    <row r="1007" spans="1:14" x14ac:dyDescent="0.3">
      <c r="A1007" s="86"/>
      <c r="B1007" s="86"/>
      <c r="C1007" s="86"/>
      <c r="D1007" s="86"/>
      <c r="E1007" s="86"/>
      <c r="F1007" s="86"/>
      <c r="G1007" s="86"/>
      <c r="H1007" s="86"/>
      <c r="I1007" s="86"/>
      <c r="J1007" s="86"/>
      <c r="K1007" s="86"/>
      <c r="L1007" s="86"/>
      <c r="M1007" s="86"/>
      <c r="N1007" s="86"/>
    </row>
    <row r="1008" spans="1:14" x14ac:dyDescent="0.3">
      <c r="A1008" s="86"/>
      <c r="B1008" s="86"/>
      <c r="C1008" s="86"/>
      <c r="D1008" s="86"/>
      <c r="E1008" s="86"/>
      <c r="F1008" s="86"/>
      <c r="G1008" s="86"/>
      <c r="H1008" s="86"/>
      <c r="I1008" s="86"/>
      <c r="J1008" s="86"/>
      <c r="K1008" s="86"/>
      <c r="L1008" s="86"/>
      <c r="M1008" s="86"/>
      <c r="N1008" s="86"/>
    </row>
    <row r="1009" spans="1:14" x14ac:dyDescent="0.3">
      <c r="A1009" s="86"/>
      <c r="B1009" s="86"/>
      <c r="C1009" s="86"/>
      <c r="D1009" s="86"/>
      <c r="E1009" s="86"/>
      <c r="F1009" s="86"/>
      <c r="G1009" s="86"/>
      <c r="H1009" s="86"/>
      <c r="I1009" s="86"/>
      <c r="J1009" s="86"/>
      <c r="K1009" s="86"/>
      <c r="L1009" s="86"/>
      <c r="M1009" s="86"/>
      <c r="N1009" s="86"/>
    </row>
    <row r="1010" spans="1:14" x14ac:dyDescent="0.3">
      <c r="A1010" s="86"/>
      <c r="B1010" s="86"/>
      <c r="C1010" s="86"/>
      <c r="D1010" s="86"/>
      <c r="E1010" s="86"/>
      <c r="F1010" s="86"/>
      <c r="G1010" s="86"/>
      <c r="H1010" s="86"/>
      <c r="I1010" s="86"/>
      <c r="J1010" s="86"/>
      <c r="K1010" s="86"/>
      <c r="L1010" s="86"/>
      <c r="M1010" s="86"/>
      <c r="N1010" s="86"/>
    </row>
    <row r="1011" spans="1:14" x14ac:dyDescent="0.3">
      <c r="A1011" s="86"/>
      <c r="B1011" s="86"/>
      <c r="C1011" s="86"/>
      <c r="D1011" s="86"/>
      <c r="E1011" s="86"/>
      <c r="F1011" s="86"/>
      <c r="G1011" s="86"/>
      <c r="H1011" s="86"/>
      <c r="I1011" s="86"/>
      <c r="J1011" s="86"/>
      <c r="K1011" s="86"/>
      <c r="L1011" s="86"/>
      <c r="M1011" s="86"/>
      <c r="N1011" s="86"/>
    </row>
    <row r="1012" spans="1:14" x14ac:dyDescent="0.3">
      <c r="A1012" s="86"/>
      <c r="B1012" s="86"/>
      <c r="C1012" s="86"/>
      <c r="D1012" s="86"/>
      <c r="E1012" s="86"/>
      <c r="F1012" s="86"/>
      <c r="G1012" s="86"/>
      <c r="H1012" s="86"/>
      <c r="I1012" s="86"/>
      <c r="J1012" s="86"/>
      <c r="K1012" s="86"/>
      <c r="L1012" s="86"/>
      <c r="M1012" s="86"/>
      <c r="N1012" s="86"/>
    </row>
    <row r="1013" spans="1:14" x14ac:dyDescent="0.3">
      <c r="A1013" s="86"/>
      <c r="B1013" s="86"/>
      <c r="C1013" s="86"/>
      <c r="D1013" s="86"/>
      <c r="E1013" s="86"/>
      <c r="F1013" s="86"/>
      <c r="G1013" s="86"/>
      <c r="H1013" s="86"/>
      <c r="I1013" s="86"/>
      <c r="J1013" s="86"/>
      <c r="K1013" s="86"/>
      <c r="L1013" s="86"/>
      <c r="M1013" s="86"/>
      <c r="N1013" s="86"/>
    </row>
    <row r="1014" spans="1:14" x14ac:dyDescent="0.3">
      <c r="A1014" s="86"/>
      <c r="B1014" s="86"/>
      <c r="C1014" s="86"/>
      <c r="D1014" s="86"/>
      <c r="E1014" s="86"/>
      <c r="F1014" s="86"/>
      <c r="G1014" s="86"/>
      <c r="H1014" s="86"/>
      <c r="I1014" s="86"/>
      <c r="J1014" s="86"/>
      <c r="K1014" s="86"/>
      <c r="L1014" s="86"/>
      <c r="M1014" s="86"/>
      <c r="N1014" s="86"/>
    </row>
    <row r="1015" spans="1:14" x14ac:dyDescent="0.3">
      <c r="A1015" s="86"/>
      <c r="B1015" s="86"/>
      <c r="C1015" s="86"/>
      <c r="D1015" s="86"/>
      <c r="E1015" s="86"/>
      <c r="F1015" s="86"/>
      <c r="G1015" s="86"/>
      <c r="H1015" s="86"/>
      <c r="I1015" s="86"/>
      <c r="J1015" s="86"/>
      <c r="K1015" s="86"/>
      <c r="L1015" s="86"/>
      <c r="M1015" s="86"/>
      <c r="N1015" s="86"/>
    </row>
    <row r="1016" spans="1:14" x14ac:dyDescent="0.3">
      <c r="A1016" s="86"/>
      <c r="B1016" s="86"/>
      <c r="C1016" s="86"/>
      <c r="D1016" s="86"/>
      <c r="E1016" s="86"/>
      <c r="F1016" s="86"/>
      <c r="G1016" s="86"/>
      <c r="H1016" s="86"/>
      <c r="I1016" s="86"/>
      <c r="J1016" s="86"/>
      <c r="K1016" s="86"/>
      <c r="L1016" s="86"/>
      <c r="M1016" s="86"/>
      <c r="N1016" s="86"/>
    </row>
    <row r="1017" spans="1:14" x14ac:dyDescent="0.3">
      <c r="A1017" s="86"/>
      <c r="B1017" s="86"/>
      <c r="C1017" s="86"/>
      <c r="D1017" s="86"/>
      <c r="E1017" s="86"/>
      <c r="F1017" s="86"/>
      <c r="G1017" s="86"/>
      <c r="H1017" s="86"/>
      <c r="I1017" s="86"/>
      <c r="J1017" s="86"/>
      <c r="K1017" s="86"/>
      <c r="L1017" s="86"/>
      <c r="M1017" s="86"/>
      <c r="N1017" s="86"/>
    </row>
    <row r="1018" spans="1:14" x14ac:dyDescent="0.3">
      <c r="A1018" s="86"/>
      <c r="B1018" s="86"/>
      <c r="C1018" s="86"/>
      <c r="D1018" s="86"/>
      <c r="E1018" s="86"/>
      <c r="F1018" s="86"/>
      <c r="G1018" s="86"/>
      <c r="H1018" s="86"/>
      <c r="I1018" s="86"/>
      <c r="J1018" s="86"/>
      <c r="K1018" s="86"/>
      <c r="L1018" s="86"/>
      <c r="M1018" s="86"/>
      <c r="N1018" s="86"/>
    </row>
    <row r="1019" spans="1:14" x14ac:dyDescent="0.3">
      <c r="A1019" s="86"/>
      <c r="B1019" s="86"/>
      <c r="C1019" s="86"/>
      <c r="D1019" s="86"/>
      <c r="E1019" s="86"/>
      <c r="F1019" s="86"/>
      <c r="G1019" s="86"/>
      <c r="H1019" s="86"/>
      <c r="I1019" s="86"/>
      <c r="J1019" s="86"/>
      <c r="K1019" s="86"/>
      <c r="L1019" s="86"/>
      <c r="M1019" s="86"/>
      <c r="N1019" s="86"/>
    </row>
    <row r="1020" spans="1:14" x14ac:dyDescent="0.3">
      <c r="A1020" s="86"/>
      <c r="B1020" s="86"/>
      <c r="C1020" s="86"/>
      <c r="D1020" s="86"/>
      <c r="E1020" s="86"/>
      <c r="F1020" s="86"/>
      <c r="G1020" s="86"/>
      <c r="H1020" s="86"/>
      <c r="I1020" s="86"/>
      <c r="J1020" s="86"/>
      <c r="K1020" s="86"/>
      <c r="L1020" s="86"/>
      <c r="M1020" s="86"/>
      <c r="N1020" s="86"/>
    </row>
    <row r="1021" spans="1:14" x14ac:dyDescent="0.3">
      <c r="A1021" s="86"/>
      <c r="B1021" s="86"/>
      <c r="C1021" s="86"/>
      <c r="D1021" s="86"/>
      <c r="E1021" s="86"/>
      <c r="F1021" s="86"/>
      <c r="G1021" s="86"/>
      <c r="H1021" s="86"/>
      <c r="I1021" s="86"/>
      <c r="J1021" s="86"/>
      <c r="K1021" s="86"/>
      <c r="L1021" s="86"/>
      <c r="M1021" s="86"/>
      <c r="N1021" s="86"/>
    </row>
    <row r="1022" spans="1:14" x14ac:dyDescent="0.3">
      <c r="A1022" s="86"/>
      <c r="B1022" s="86"/>
      <c r="C1022" s="86"/>
      <c r="D1022" s="86"/>
      <c r="E1022" s="86"/>
      <c r="F1022" s="86"/>
      <c r="G1022" s="86"/>
      <c r="H1022" s="86"/>
      <c r="I1022" s="86"/>
      <c r="J1022" s="86"/>
      <c r="K1022" s="86"/>
      <c r="L1022" s="86"/>
      <c r="M1022" s="86"/>
      <c r="N1022" s="86"/>
    </row>
    <row r="1023" spans="1:14" x14ac:dyDescent="0.3">
      <c r="A1023" s="86"/>
      <c r="B1023" s="86"/>
      <c r="C1023" s="86"/>
      <c r="D1023" s="86"/>
      <c r="E1023" s="86"/>
      <c r="F1023" s="86"/>
      <c r="G1023" s="86"/>
      <c r="H1023" s="86"/>
      <c r="I1023" s="86"/>
      <c r="J1023" s="86"/>
      <c r="K1023" s="86"/>
      <c r="L1023" s="86"/>
      <c r="M1023" s="86"/>
      <c r="N1023" s="86"/>
    </row>
    <row r="1024" spans="1:14" x14ac:dyDescent="0.3">
      <c r="A1024" s="86"/>
      <c r="B1024" s="86"/>
      <c r="C1024" s="86"/>
      <c r="D1024" s="86"/>
      <c r="E1024" s="86"/>
      <c r="F1024" s="86"/>
      <c r="G1024" s="86"/>
      <c r="H1024" s="86"/>
      <c r="I1024" s="86"/>
      <c r="J1024" s="86"/>
      <c r="K1024" s="86"/>
      <c r="L1024" s="86"/>
      <c r="M1024" s="86"/>
      <c r="N1024" s="86"/>
    </row>
    <row r="1025" spans="1:14" x14ac:dyDescent="0.3">
      <c r="A1025" s="86"/>
      <c r="B1025" s="86"/>
      <c r="C1025" s="86"/>
      <c r="D1025" s="86"/>
      <c r="E1025" s="86"/>
      <c r="F1025" s="86"/>
      <c r="G1025" s="86"/>
      <c r="H1025" s="86"/>
      <c r="I1025" s="86"/>
      <c r="J1025" s="86"/>
      <c r="K1025" s="86"/>
      <c r="L1025" s="86"/>
      <c r="M1025" s="86"/>
      <c r="N1025" s="86"/>
    </row>
    <row r="1026" spans="1:14" x14ac:dyDescent="0.3">
      <c r="A1026" s="86"/>
      <c r="B1026" s="86"/>
      <c r="C1026" s="86"/>
      <c r="D1026" s="86"/>
      <c r="E1026" s="86"/>
      <c r="F1026" s="86"/>
      <c r="G1026" s="86"/>
      <c r="H1026" s="86"/>
      <c r="I1026" s="86"/>
      <c r="J1026" s="86"/>
      <c r="K1026" s="86"/>
      <c r="L1026" s="86"/>
      <c r="M1026" s="86"/>
      <c r="N1026" s="86"/>
    </row>
    <row r="1027" spans="1:14" x14ac:dyDescent="0.3">
      <c r="A1027" s="86"/>
      <c r="B1027" s="86"/>
      <c r="C1027" s="86"/>
      <c r="D1027" s="86"/>
      <c r="E1027" s="86"/>
      <c r="F1027" s="86"/>
      <c r="G1027" s="86"/>
      <c r="H1027" s="86"/>
      <c r="I1027" s="86"/>
      <c r="J1027" s="86"/>
      <c r="K1027" s="86"/>
      <c r="L1027" s="86"/>
      <c r="M1027" s="86"/>
      <c r="N1027" s="86"/>
    </row>
    <row r="1028" spans="1:14" x14ac:dyDescent="0.3">
      <c r="A1028" s="86"/>
      <c r="B1028" s="86"/>
      <c r="C1028" s="86"/>
      <c r="D1028" s="86"/>
      <c r="E1028" s="86"/>
      <c r="F1028" s="86"/>
      <c r="G1028" s="86"/>
      <c r="H1028" s="86"/>
      <c r="I1028" s="86"/>
      <c r="J1028" s="86"/>
      <c r="K1028" s="86"/>
      <c r="L1028" s="86"/>
      <c r="M1028" s="86"/>
      <c r="N1028" s="86"/>
    </row>
    <row r="1029" spans="1:14" x14ac:dyDescent="0.3">
      <c r="A1029" s="86"/>
      <c r="B1029" s="86"/>
      <c r="C1029" s="86"/>
      <c r="D1029" s="86"/>
      <c r="E1029" s="86"/>
      <c r="F1029" s="86"/>
      <c r="G1029" s="86"/>
      <c r="H1029" s="86"/>
      <c r="I1029" s="86"/>
      <c r="J1029" s="86"/>
      <c r="K1029" s="86"/>
      <c r="L1029" s="86"/>
      <c r="M1029" s="86"/>
      <c r="N1029" s="86"/>
    </row>
    <row r="1030" spans="1:14" x14ac:dyDescent="0.3">
      <c r="A1030" s="86"/>
      <c r="B1030" s="86"/>
      <c r="C1030" s="86"/>
      <c r="D1030" s="86"/>
      <c r="E1030" s="86"/>
      <c r="F1030" s="86"/>
      <c r="G1030" s="86"/>
      <c r="H1030" s="86"/>
      <c r="I1030" s="86"/>
      <c r="J1030" s="86"/>
      <c r="K1030" s="86"/>
      <c r="L1030" s="86"/>
      <c r="M1030" s="86"/>
      <c r="N1030" s="86"/>
    </row>
    <row r="1031" spans="1:14" x14ac:dyDescent="0.3">
      <c r="A1031" s="86"/>
      <c r="B1031" s="86"/>
      <c r="C1031" s="86"/>
      <c r="D1031" s="86"/>
      <c r="E1031" s="86"/>
      <c r="F1031" s="86"/>
      <c r="G1031" s="86"/>
      <c r="H1031" s="86"/>
      <c r="I1031" s="86"/>
      <c r="J1031" s="86"/>
      <c r="K1031" s="86"/>
      <c r="L1031" s="86"/>
      <c r="M1031" s="86"/>
      <c r="N1031" s="86"/>
    </row>
    <row r="1032" spans="1:14" x14ac:dyDescent="0.3">
      <c r="A1032" s="86"/>
      <c r="B1032" s="86"/>
      <c r="C1032" s="86"/>
      <c r="D1032" s="86"/>
      <c r="E1032" s="86"/>
      <c r="F1032" s="86"/>
      <c r="G1032" s="86"/>
      <c r="H1032" s="86"/>
      <c r="I1032" s="86"/>
      <c r="J1032" s="86"/>
      <c r="K1032" s="86"/>
      <c r="L1032" s="86"/>
      <c r="M1032" s="86"/>
      <c r="N1032" s="86"/>
    </row>
    <row r="1033" spans="1:14" x14ac:dyDescent="0.3">
      <c r="A1033" s="86"/>
      <c r="B1033" s="86"/>
      <c r="C1033" s="86"/>
      <c r="D1033" s="86"/>
      <c r="E1033" s="86"/>
      <c r="F1033" s="86"/>
      <c r="G1033" s="86"/>
      <c r="H1033" s="86"/>
      <c r="I1033" s="86"/>
      <c r="J1033" s="86"/>
      <c r="K1033" s="86"/>
      <c r="L1033" s="86"/>
      <c r="M1033" s="86"/>
      <c r="N1033" s="86"/>
    </row>
    <row r="1034" spans="1:14" x14ac:dyDescent="0.3">
      <c r="A1034" s="86"/>
      <c r="B1034" s="86"/>
      <c r="C1034" s="86"/>
      <c r="D1034" s="86"/>
      <c r="E1034" s="86"/>
      <c r="F1034" s="86"/>
      <c r="G1034" s="86"/>
      <c r="H1034" s="86"/>
      <c r="I1034" s="86"/>
      <c r="J1034" s="86"/>
      <c r="K1034" s="86"/>
      <c r="L1034" s="86"/>
      <c r="M1034" s="86"/>
      <c r="N1034" s="86"/>
    </row>
    <row r="1035" spans="1:14" x14ac:dyDescent="0.3">
      <c r="A1035" s="86"/>
      <c r="B1035" s="86"/>
      <c r="C1035" s="86"/>
      <c r="D1035" s="86"/>
      <c r="E1035" s="86"/>
      <c r="F1035" s="86"/>
      <c r="G1035" s="86"/>
      <c r="H1035" s="86"/>
      <c r="I1035" s="86"/>
      <c r="J1035" s="86"/>
      <c r="K1035" s="86"/>
      <c r="L1035" s="86"/>
      <c r="M1035" s="86"/>
      <c r="N1035" s="86"/>
    </row>
    <row r="1036" spans="1:14" x14ac:dyDescent="0.3">
      <c r="A1036" s="86"/>
      <c r="B1036" s="86"/>
      <c r="C1036" s="86"/>
      <c r="D1036" s="86"/>
      <c r="E1036" s="86"/>
      <c r="F1036" s="86"/>
      <c r="G1036" s="86"/>
      <c r="H1036" s="86"/>
      <c r="I1036" s="86"/>
      <c r="J1036" s="86"/>
      <c r="K1036" s="86"/>
      <c r="L1036" s="86"/>
      <c r="M1036" s="86"/>
      <c r="N1036" s="86"/>
    </row>
    <row r="1037" spans="1:14" x14ac:dyDescent="0.3">
      <c r="A1037" s="86"/>
      <c r="B1037" s="86"/>
      <c r="C1037" s="86"/>
      <c r="D1037" s="86"/>
      <c r="E1037" s="86"/>
      <c r="F1037" s="86"/>
      <c r="G1037" s="86"/>
      <c r="H1037" s="86"/>
      <c r="I1037" s="86"/>
      <c r="J1037" s="86"/>
      <c r="K1037" s="86"/>
      <c r="L1037" s="86"/>
      <c r="M1037" s="86"/>
      <c r="N1037" s="86"/>
    </row>
    <row r="1038" spans="1:14" x14ac:dyDescent="0.3">
      <c r="A1038" s="86"/>
      <c r="B1038" s="86"/>
      <c r="C1038" s="86"/>
      <c r="D1038" s="86"/>
      <c r="E1038" s="86"/>
      <c r="F1038" s="86"/>
      <c r="G1038" s="86"/>
      <c r="H1038" s="86"/>
      <c r="I1038" s="86"/>
      <c r="J1038" s="86"/>
      <c r="K1038" s="86"/>
      <c r="L1038" s="86"/>
      <c r="M1038" s="86"/>
      <c r="N1038" s="86"/>
    </row>
    <row r="1039" spans="1:14" x14ac:dyDescent="0.3">
      <c r="A1039" s="86"/>
      <c r="B1039" s="86"/>
      <c r="C1039" s="86"/>
      <c r="D1039" s="86"/>
      <c r="E1039" s="86"/>
      <c r="F1039" s="86"/>
      <c r="G1039" s="86"/>
      <c r="H1039" s="86"/>
      <c r="I1039" s="86"/>
      <c r="J1039" s="86"/>
      <c r="K1039" s="86"/>
      <c r="L1039" s="86"/>
      <c r="M1039" s="86"/>
      <c r="N1039" s="86"/>
    </row>
    <row r="1040" spans="1:14" x14ac:dyDescent="0.3">
      <c r="A1040" s="86"/>
      <c r="B1040" s="86"/>
      <c r="C1040" s="86"/>
      <c r="D1040" s="86"/>
      <c r="E1040" s="86"/>
      <c r="F1040" s="86"/>
      <c r="G1040" s="86"/>
      <c r="H1040" s="86"/>
      <c r="I1040" s="86"/>
      <c r="J1040" s="86"/>
      <c r="K1040" s="86"/>
      <c r="L1040" s="86"/>
      <c r="M1040" s="86"/>
      <c r="N1040" s="86"/>
    </row>
    <row r="1041" spans="1:14" x14ac:dyDescent="0.3">
      <c r="A1041" s="86"/>
      <c r="B1041" s="86"/>
      <c r="C1041" s="86"/>
      <c r="D1041" s="86"/>
      <c r="E1041" s="86"/>
      <c r="F1041" s="86"/>
      <c r="G1041" s="86"/>
      <c r="H1041" s="86"/>
      <c r="I1041" s="86"/>
      <c r="J1041" s="86"/>
      <c r="K1041" s="86"/>
      <c r="L1041" s="86"/>
      <c r="M1041" s="86"/>
      <c r="N1041" s="86"/>
    </row>
    <row r="1042" spans="1:14" x14ac:dyDescent="0.3">
      <c r="A1042" s="86"/>
      <c r="B1042" s="86"/>
      <c r="C1042" s="86"/>
      <c r="D1042" s="86"/>
      <c r="E1042" s="86"/>
      <c r="F1042" s="86"/>
      <c r="G1042" s="86"/>
      <c r="H1042" s="86"/>
      <c r="I1042" s="86"/>
      <c r="J1042" s="86"/>
      <c r="K1042" s="86"/>
      <c r="L1042" s="86"/>
      <c r="M1042" s="86"/>
      <c r="N1042" s="86"/>
    </row>
    <row r="1043" spans="1:14" x14ac:dyDescent="0.3">
      <c r="A1043" s="86"/>
      <c r="B1043" s="86"/>
      <c r="C1043" s="86"/>
      <c r="D1043" s="86"/>
      <c r="E1043" s="86"/>
      <c r="F1043" s="86"/>
      <c r="G1043" s="86"/>
      <c r="H1043" s="86"/>
      <c r="I1043" s="86"/>
      <c r="J1043" s="86"/>
      <c r="K1043" s="86"/>
      <c r="L1043" s="86"/>
      <c r="M1043" s="86"/>
      <c r="N1043" s="86"/>
    </row>
    <row r="1044" spans="1:14" x14ac:dyDescent="0.3">
      <c r="A1044" s="86"/>
      <c r="B1044" s="86"/>
      <c r="C1044" s="86"/>
      <c r="D1044" s="86"/>
      <c r="E1044" s="86"/>
      <c r="F1044" s="86"/>
      <c r="G1044" s="86"/>
      <c r="H1044" s="86"/>
      <c r="I1044" s="86"/>
      <c r="J1044" s="86"/>
      <c r="K1044" s="86"/>
      <c r="L1044" s="86"/>
      <c r="M1044" s="86"/>
      <c r="N1044" s="86"/>
    </row>
    <row r="1045" spans="1:14" x14ac:dyDescent="0.3">
      <c r="A1045" s="86"/>
      <c r="B1045" s="86"/>
      <c r="C1045" s="86"/>
      <c r="D1045" s="86"/>
      <c r="E1045" s="86"/>
      <c r="F1045" s="86"/>
      <c r="G1045" s="86"/>
      <c r="H1045" s="86"/>
      <c r="I1045" s="86"/>
      <c r="J1045" s="86"/>
      <c r="K1045" s="86"/>
      <c r="L1045" s="86"/>
      <c r="M1045" s="86"/>
      <c r="N1045" s="86"/>
    </row>
    <row r="1046" spans="1:14" x14ac:dyDescent="0.3">
      <c r="A1046" s="86"/>
      <c r="B1046" s="86"/>
      <c r="C1046" s="86"/>
      <c r="D1046" s="86"/>
      <c r="E1046" s="86"/>
      <c r="F1046" s="86"/>
      <c r="G1046" s="86"/>
      <c r="H1046" s="86"/>
      <c r="I1046" s="86"/>
      <c r="J1046" s="86"/>
      <c r="K1046" s="86"/>
      <c r="L1046" s="86"/>
      <c r="M1046" s="86"/>
      <c r="N1046" s="86"/>
    </row>
    <row r="1047" spans="1:14" x14ac:dyDescent="0.3">
      <c r="A1047" s="86"/>
      <c r="B1047" s="86"/>
      <c r="C1047" s="86"/>
      <c r="D1047" s="86"/>
      <c r="E1047" s="86"/>
      <c r="F1047" s="86"/>
      <c r="G1047" s="86"/>
      <c r="H1047" s="86"/>
      <c r="I1047" s="86"/>
      <c r="J1047" s="86"/>
      <c r="K1047" s="86"/>
      <c r="L1047" s="86"/>
      <c r="M1047" s="86"/>
      <c r="N1047" s="86"/>
    </row>
    <row r="1048" spans="1:14" x14ac:dyDescent="0.3">
      <c r="A1048" s="86"/>
      <c r="B1048" s="86"/>
      <c r="C1048" s="86"/>
      <c r="D1048" s="86"/>
      <c r="E1048" s="86"/>
      <c r="F1048" s="86"/>
      <c r="G1048" s="86"/>
      <c r="H1048" s="86"/>
      <c r="I1048" s="86"/>
      <c r="J1048" s="86"/>
      <c r="K1048" s="86"/>
      <c r="L1048" s="86"/>
      <c r="M1048" s="86"/>
      <c r="N1048" s="86"/>
    </row>
    <row r="1049" spans="1:14" x14ac:dyDescent="0.3">
      <c r="A1049" s="86"/>
      <c r="B1049" s="86"/>
      <c r="C1049" s="86"/>
      <c r="D1049" s="86"/>
      <c r="E1049" s="86"/>
      <c r="F1049" s="86"/>
      <c r="G1049" s="86"/>
      <c r="H1049" s="86"/>
      <c r="I1049" s="86"/>
      <c r="J1049" s="86"/>
      <c r="K1049" s="86"/>
      <c r="L1049" s="86"/>
      <c r="M1049" s="86"/>
      <c r="N1049" s="86"/>
    </row>
    <row r="1050" spans="1:14" x14ac:dyDescent="0.3">
      <c r="A1050" s="86"/>
      <c r="B1050" s="86"/>
      <c r="C1050" s="86"/>
      <c r="D1050" s="86"/>
      <c r="E1050" s="86"/>
      <c r="F1050" s="86"/>
      <c r="G1050" s="86"/>
      <c r="H1050" s="86"/>
      <c r="I1050" s="86"/>
      <c r="J1050" s="86"/>
      <c r="K1050" s="86"/>
      <c r="L1050" s="86"/>
      <c r="M1050" s="86"/>
      <c r="N1050" s="86"/>
    </row>
    <row r="1051" spans="1:14" x14ac:dyDescent="0.3">
      <c r="A1051" s="86"/>
      <c r="B1051" s="86"/>
      <c r="C1051" s="86"/>
      <c r="D1051" s="86"/>
      <c r="E1051" s="86"/>
      <c r="F1051" s="86"/>
      <c r="G1051" s="86"/>
      <c r="H1051" s="86"/>
      <c r="I1051" s="86"/>
      <c r="J1051" s="86"/>
      <c r="K1051" s="86"/>
      <c r="L1051" s="86"/>
      <c r="M1051" s="86"/>
      <c r="N1051" s="86"/>
    </row>
    <row r="1052" spans="1:14" x14ac:dyDescent="0.3">
      <c r="A1052" s="86"/>
      <c r="B1052" s="86"/>
      <c r="C1052" s="86"/>
      <c r="D1052" s="86"/>
      <c r="E1052" s="86"/>
      <c r="F1052" s="86"/>
      <c r="G1052" s="86"/>
      <c r="H1052" s="86"/>
      <c r="I1052" s="86"/>
      <c r="J1052" s="86"/>
      <c r="K1052" s="86"/>
      <c r="L1052" s="86"/>
      <c r="M1052" s="86"/>
      <c r="N1052" s="86"/>
    </row>
    <row r="1053" spans="1:14" x14ac:dyDescent="0.3">
      <c r="A1053" s="86"/>
      <c r="B1053" s="86"/>
      <c r="C1053" s="86"/>
      <c r="D1053" s="86"/>
      <c r="E1053" s="86"/>
      <c r="F1053" s="86"/>
      <c r="G1053" s="86"/>
      <c r="H1053" s="86"/>
      <c r="I1053" s="86"/>
      <c r="J1053" s="86"/>
      <c r="K1053" s="86"/>
      <c r="L1053" s="86"/>
      <c r="M1053" s="86"/>
      <c r="N1053" s="86"/>
    </row>
    <row r="1054" spans="1:14" x14ac:dyDescent="0.3">
      <c r="A1054" s="86"/>
      <c r="B1054" s="86"/>
      <c r="C1054" s="86"/>
      <c r="D1054" s="86"/>
      <c r="E1054" s="86"/>
      <c r="F1054" s="86"/>
      <c r="G1054" s="86"/>
      <c r="H1054" s="86"/>
      <c r="I1054" s="86"/>
      <c r="J1054" s="86"/>
      <c r="K1054" s="86"/>
      <c r="L1054" s="86"/>
      <c r="M1054" s="86"/>
      <c r="N1054" s="86"/>
    </row>
    <row r="1055" spans="1:14" x14ac:dyDescent="0.3">
      <c r="A1055" s="86"/>
      <c r="B1055" s="86"/>
      <c r="C1055" s="86"/>
      <c r="D1055" s="86"/>
      <c r="E1055" s="86"/>
      <c r="F1055" s="86"/>
      <c r="G1055" s="86"/>
      <c r="H1055" s="86"/>
      <c r="I1055" s="86"/>
      <c r="J1055" s="86"/>
      <c r="K1055" s="86"/>
      <c r="L1055" s="86"/>
      <c r="M1055" s="86"/>
      <c r="N1055" s="86"/>
    </row>
    <row r="1056" spans="1:14" x14ac:dyDescent="0.3">
      <c r="A1056" s="86"/>
      <c r="B1056" s="86"/>
      <c r="C1056" s="86"/>
      <c r="D1056" s="86"/>
      <c r="E1056" s="86"/>
      <c r="F1056" s="86"/>
      <c r="G1056" s="86"/>
      <c r="H1056" s="86"/>
      <c r="I1056" s="86"/>
      <c r="J1056" s="86"/>
      <c r="K1056" s="86"/>
      <c r="L1056" s="86"/>
      <c r="M1056" s="86"/>
      <c r="N1056" s="86"/>
    </row>
    <row r="1057" spans="1:14" x14ac:dyDescent="0.3">
      <c r="A1057" s="86"/>
      <c r="B1057" s="86"/>
      <c r="C1057" s="86"/>
      <c r="D1057" s="86"/>
      <c r="E1057" s="86"/>
      <c r="F1057" s="86"/>
      <c r="G1057" s="86"/>
      <c r="H1057" s="86"/>
      <c r="I1057" s="86"/>
      <c r="J1057" s="86"/>
      <c r="K1057" s="86"/>
      <c r="L1057" s="86"/>
      <c r="M1057" s="86"/>
      <c r="N1057" s="86"/>
    </row>
    <row r="1058" spans="1:14" x14ac:dyDescent="0.3">
      <c r="A1058" s="86"/>
      <c r="B1058" s="86"/>
      <c r="C1058" s="86"/>
      <c r="D1058" s="86"/>
      <c r="E1058" s="86"/>
      <c r="F1058" s="86"/>
      <c r="G1058" s="86"/>
      <c r="H1058" s="86"/>
      <c r="I1058" s="86"/>
      <c r="J1058" s="86"/>
      <c r="K1058" s="86"/>
      <c r="L1058" s="86"/>
      <c r="M1058" s="86"/>
      <c r="N1058" s="86"/>
    </row>
    <row r="1059" spans="1:14" x14ac:dyDescent="0.3">
      <c r="A1059" s="86"/>
      <c r="B1059" s="86"/>
      <c r="C1059" s="86"/>
      <c r="D1059" s="86"/>
      <c r="E1059" s="86"/>
      <c r="F1059" s="86"/>
      <c r="G1059" s="86"/>
      <c r="H1059" s="86"/>
      <c r="I1059" s="86"/>
      <c r="J1059" s="86"/>
      <c r="K1059" s="86"/>
      <c r="L1059" s="86"/>
      <c r="M1059" s="86"/>
      <c r="N1059" s="86"/>
    </row>
    <row r="1060" spans="1:14" x14ac:dyDescent="0.3">
      <c r="A1060" s="86"/>
      <c r="B1060" s="86"/>
      <c r="C1060" s="86"/>
      <c r="D1060" s="86"/>
      <c r="E1060" s="86"/>
      <c r="F1060" s="86"/>
      <c r="G1060" s="86"/>
      <c r="H1060" s="86"/>
      <c r="I1060" s="86"/>
      <c r="J1060" s="86"/>
      <c r="K1060" s="86"/>
      <c r="L1060" s="86"/>
      <c r="M1060" s="86"/>
      <c r="N1060" s="86"/>
    </row>
    <row r="1061" spans="1:14" x14ac:dyDescent="0.3">
      <c r="A1061" s="86"/>
      <c r="B1061" s="86"/>
      <c r="C1061" s="86"/>
      <c r="D1061" s="86"/>
      <c r="E1061" s="86"/>
      <c r="F1061" s="86"/>
      <c r="G1061" s="86"/>
      <c r="H1061" s="86"/>
      <c r="I1061" s="86"/>
      <c r="J1061" s="86"/>
      <c r="K1061" s="86"/>
      <c r="L1061" s="86"/>
      <c r="M1061" s="86"/>
      <c r="N1061" s="86"/>
    </row>
    <row r="1062" spans="1:14" x14ac:dyDescent="0.3">
      <c r="A1062" s="86"/>
      <c r="B1062" s="86"/>
      <c r="C1062" s="86"/>
      <c r="D1062" s="86"/>
      <c r="E1062" s="86"/>
      <c r="F1062" s="86"/>
      <c r="G1062" s="86"/>
      <c r="H1062" s="86"/>
      <c r="I1062" s="86"/>
      <c r="J1062" s="86"/>
      <c r="K1062" s="86"/>
      <c r="L1062" s="86"/>
      <c r="M1062" s="86"/>
      <c r="N1062" s="86"/>
    </row>
    <row r="1063" spans="1:14" x14ac:dyDescent="0.3">
      <c r="A1063" s="86"/>
      <c r="B1063" s="86"/>
      <c r="C1063" s="86"/>
      <c r="D1063" s="86"/>
      <c r="E1063" s="86"/>
      <c r="F1063" s="86"/>
      <c r="G1063" s="86"/>
      <c r="H1063" s="86"/>
      <c r="I1063" s="86"/>
      <c r="J1063" s="86"/>
      <c r="K1063" s="86"/>
      <c r="L1063" s="86"/>
      <c r="M1063" s="86"/>
      <c r="N1063" s="86"/>
    </row>
    <row r="1064" spans="1:14" x14ac:dyDescent="0.3">
      <c r="A1064" s="86"/>
      <c r="B1064" s="86"/>
      <c r="C1064" s="86"/>
      <c r="D1064" s="86"/>
      <c r="E1064" s="86"/>
      <c r="F1064" s="86"/>
      <c r="G1064" s="86"/>
      <c r="H1064" s="86"/>
      <c r="I1064" s="86"/>
      <c r="J1064" s="86"/>
      <c r="K1064" s="86"/>
      <c r="L1064" s="86"/>
      <c r="M1064" s="86"/>
      <c r="N1064" s="86"/>
    </row>
    <row r="1065" spans="1:14" x14ac:dyDescent="0.3">
      <c r="A1065" s="86"/>
      <c r="B1065" s="86"/>
      <c r="C1065" s="86"/>
      <c r="D1065" s="86"/>
      <c r="E1065" s="86"/>
      <c r="F1065" s="86"/>
      <c r="G1065" s="86"/>
      <c r="H1065" s="86"/>
      <c r="I1065" s="86"/>
      <c r="J1065" s="86"/>
      <c r="K1065" s="86"/>
      <c r="L1065" s="86"/>
      <c r="M1065" s="86"/>
      <c r="N1065" s="86"/>
    </row>
    <row r="1066" spans="1:14" x14ac:dyDescent="0.3">
      <c r="A1066" s="86"/>
      <c r="B1066" s="86"/>
      <c r="C1066" s="86"/>
      <c r="D1066" s="86"/>
      <c r="E1066" s="86"/>
      <c r="F1066" s="86"/>
      <c r="G1066" s="86"/>
      <c r="H1066" s="86"/>
      <c r="I1066" s="86"/>
      <c r="J1066" s="86"/>
      <c r="K1066" s="86"/>
      <c r="L1066" s="86"/>
      <c r="M1066" s="86"/>
      <c r="N1066" s="86"/>
    </row>
    <row r="1067" spans="1:14" x14ac:dyDescent="0.3">
      <c r="A1067" s="86"/>
      <c r="B1067" s="86"/>
      <c r="C1067" s="86"/>
      <c r="D1067" s="86"/>
      <c r="E1067" s="86"/>
      <c r="F1067" s="86"/>
      <c r="G1067" s="86"/>
      <c r="H1067" s="86"/>
      <c r="I1067" s="86"/>
      <c r="J1067" s="86"/>
      <c r="K1067" s="86"/>
      <c r="L1067" s="86"/>
      <c r="M1067" s="86"/>
      <c r="N1067" s="86"/>
    </row>
    <row r="1068" spans="1:14" x14ac:dyDescent="0.3">
      <c r="A1068" s="86"/>
      <c r="B1068" s="86"/>
      <c r="C1068" s="86"/>
      <c r="D1068" s="86"/>
      <c r="E1068" s="86"/>
      <c r="F1068" s="86"/>
      <c r="G1068" s="86"/>
      <c r="H1068" s="86"/>
      <c r="I1068" s="86"/>
      <c r="J1068" s="86"/>
      <c r="K1068" s="86"/>
      <c r="L1068" s="86"/>
      <c r="M1068" s="86"/>
      <c r="N1068" s="86"/>
    </row>
    <row r="1069" spans="1:14" x14ac:dyDescent="0.3">
      <c r="A1069" s="86"/>
      <c r="B1069" s="86"/>
      <c r="C1069" s="86"/>
      <c r="D1069" s="86"/>
      <c r="E1069" s="86"/>
      <c r="F1069" s="86"/>
      <c r="G1069" s="86"/>
      <c r="H1069" s="86"/>
      <c r="I1069" s="86"/>
      <c r="J1069" s="86"/>
      <c r="K1069" s="86"/>
      <c r="L1069" s="86"/>
      <c r="M1069" s="86"/>
      <c r="N1069" s="86"/>
    </row>
    <row r="1070" spans="1:14" x14ac:dyDescent="0.3">
      <c r="A1070" s="86"/>
      <c r="B1070" s="86"/>
      <c r="C1070" s="86"/>
      <c r="D1070" s="86"/>
      <c r="E1070" s="86"/>
      <c r="F1070" s="86"/>
      <c r="G1070" s="86"/>
      <c r="H1070" s="86"/>
      <c r="I1070" s="86"/>
      <c r="J1070" s="86"/>
      <c r="K1070" s="86"/>
      <c r="L1070" s="86"/>
      <c r="M1070" s="86"/>
      <c r="N1070" s="86"/>
    </row>
    <row r="1071" spans="1:14" x14ac:dyDescent="0.3">
      <c r="A1071" s="86"/>
      <c r="B1071" s="86"/>
      <c r="C1071" s="86"/>
      <c r="D1071" s="86"/>
      <c r="E1071" s="86"/>
      <c r="F1071" s="86"/>
      <c r="G1071" s="86"/>
      <c r="H1071" s="86"/>
      <c r="I1071" s="86"/>
      <c r="J1071" s="86"/>
      <c r="K1071" s="86"/>
      <c r="L1071" s="86"/>
      <c r="M1071" s="86"/>
      <c r="N1071" s="86"/>
    </row>
    <row r="1072" spans="1:14" x14ac:dyDescent="0.3">
      <c r="A1072" s="86"/>
      <c r="B1072" s="86"/>
      <c r="C1072" s="86"/>
      <c r="D1072" s="86"/>
      <c r="E1072" s="86"/>
      <c r="F1072" s="86"/>
      <c r="G1072" s="86"/>
      <c r="H1072" s="86"/>
      <c r="I1072" s="86"/>
      <c r="J1072" s="86"/>
      <c r="K1072" s="86"/>
      <c r="L1072" s="86"/>
      <c r="M1072" s="86"/>
      <c r="N1072" s="86"/>
    </row>
    <row r="1073" spans="1:14" x14ac:dyDescent="0.3">
      <c r="A1073" s="86"/>
      <c r="B1073" s="86"/>
      <c r="C1073" s="86"/>
      <c r="D1073" s="86"/>
      <c r="E1073" s="86"/>
      <c r="F1073" s="86"/>
      <c r="G1073" s="86"/>
      <c r="H1073" s="86"/>
      <c r="I1073" s="86"/>
      <c r="J1073" s="86"/>
      <c r="K1073" s="86"/>
      <c r="L1073" s="86"/>
      <c r="M1073" s="86"/>
      <c r="N1073" s="86"/>
    </row>
    <row r="1074" spans="1:14" x14ac:dyDescent="0.3">
      <c r="A1074" s="86"/>
      <c r="B1074" s="86"/>
      <c r="C1074" s="86"/>
      <c r="D1074" s="86"/>
      <c r="E1074" s="86"/>
      <c r="F1074" s="86"/>
      <c r="G1074" s="86"/>
      <c r="H1074" s="86"/>
      <c r="I1074" s="86"/>
      <c r="J1074" s="86"/>
      <c r="K1074" s="86"/>
      <c r="L1074" s="86"/>
      <c r="M1074" s="86"/>
      <c r="N1074" s="86"/>
    </row>
    <row r="1075" spans="1:14" x14ac:dyDescent="0.3">
      <c r="A1075" s="86"/>
      <c r="B1075" s="86"/>
      <c r="C1075" s="86"/>
      <c r="D1075" s="86"/>
      <c r="E1075" s="86"/>
      <c r="F1075" s="86"/>
      <c r="G1075" s="86"/>
      <c r="H1075" s="86"/>
      <c r="I1075" s="86"/>
      <c r="J1075" s="86"/>
      <c r="K1075" s="86"/>
      <c r="L1075" s="86"/>
      <c r="M1075" s="86"/>
      <c r="N1075" s="86"/>
    </row>
    <row r="1076" spans="1:14" x14ac:dyDescent="0.3">
      <c r="A1076" s="86"/>
      <c r="B1076" s="86"/>
      <c r="C1076" s="86"/>
      <c r="D1076" s="86"/>
      <c r="E1076" s="86"/>
      <c r="F1076" s="86"/>
      <c r="G1076" s="86"/>
      <c r="H1076" s="86"/>
      <c r="I1076" s="86"/>
      <c r="J1076" s="86"/>
      <c r="K1076" s="86"/>
      <c r="L1076" s="86"/>
      <c r="M1076" s="86"/>
      <c r="N1076" s="86"/>
    </row>
    <row r="1077" spans="1:14" x14ac:dyDescent="0.3">
      <c r="A1077" s="86"/>
      <c r="B1077" s="86"/>
      <c r="C1077" s="86"/>
      <c r="D1077" s="86"/>
      <c r="E1077" s="86"/>
      <c r="F1077" s="86"/>
      <c r="G1077" s="86"/>
      <c r="H1077" s="86"/>
      <c r="I1077" s="86"/>
      <c r="J1077" s="86"/>
      <c r="K1077" s="86"/>
      <c r="L1077" s="86"/>
      <c r="M1077" s="86"/>
      <c r="N1077" s="86"/>
    </row>
    <row r="1078" spans="1:14" x14ac:dyDescent="0.3">
      <c r="A1078" s="86"/>
      <c r="B1078" s="86"/>
      <c r="C1078" s="86"/>
      <c r="D1078" s="86"/>
      <c r="E1078" s="86"/>
      <c r="F1078" s="86"/>
      <c r="G1078" s="86"/>
      <c r="H1078" s="86"/>
      <c r="I1078" s="86"/>
      <c r="J1078" s="86"/>
      <c r="K1078" s="86"/>
      <c r="L1078" s="86"/>
      <c r="M1078" s="86"/>
      <c r="N1078" s="86"/>
    </row>
    <row r="1079" spans="1:14" x14ac:dyDescent="0.3">
      <c r="A1079" s="86"/>
      <c r="B1079" s="86"/>
      <c r="C1079" s="86"/>
      <c r="D1079" s="86"/>
      <c r="E1079" s="86"/>
      <c r="F1079" s="86"/>
      <c r="G1079" s="86"/>
      <c r="H1079" s="86"/>
      <c r="I1079" s="86"/>
      <c r="J1079" s="86"/>
      <c r="K1079" s="86"/>
      <c r="L1079" s="86"/>
      <c r="M1079" s="86"/>
      <c r="N1079" s="86"/>
    </row>
    <row r="1080" spans="1:14" x14ac:dyDescent="0.3">
      <c r="A1080" s="86"/>
      <c r="B1080" s="86"/>
      <c r="C1080" s="86"/>
      <c r="D1080" s="86"/>
      <c r="E1080" s="86"/>
      <c r="F1080" s="86"/>
      <c r="G1080" s="86"/>
      <c r="H1080" s="86"/>
      <c r="I1080" s="86"/>
      <c r="J1080" s="86"/>
      <c r="K1080" s="86"/>
      <c r="L1080" s="86"/>
      <c r="M1080" s="86"/>
      <c r="N1080" s="86"/>
    </row>
    <row r="1081" spans="1:14" x14ac:dyDescent="0.3">
      <c r="A1081" s="86"/>
      <c r="B1081" s="86"/>
      <c r="C1081" s="86"/>
      <c r="D1081" s="86"/>
      <c r="E1081" s="86"/>
      <c r="F1081" s="86"/>
      <c r="G1081" s="86"/>
      <c r="H1081" s="86"/>
      <c r="I1081" s="86"/>
      <c r="J1081" s="86"/>
      <c r="K1081" s="86"/>
      <c r="L1081" s="86"/>
      <c r="M1081" s="86"/>
      <c r="N1081" s="86"/>
    </row>
    <row r="1082" spans="1:14" x14ac:dyDescent="0.3">
      <c r="A1082" s="86"/>
      <c r="B1082" s="86"/>
      <c r="C1082" s="86"/>
      <c r="D1082" s="86"/>
      <c r="E1082" s="86"/>
      <c r="F1082" s="86"/>
      <c r="G1082" s="86"/>
      <c r="H1082" s="86"/>
      <c r="I1082" s="86"/>
      <c r="J1082" s="86"/>
      <c r="K1082" s="86"/>
      <c r="L1082" s="86"/>
      <c r="M1082" s="86"/>
      <c r="N1082" s="86"/>
    </row>
    <row r="1083" spans="1:14" x14ac:dyDescent="0.3">
      <c r="A1083" s="86"/>
      <c r="B1083" s="86"/>
      <c r="C1083" s="86"/>
      <c r="D1083" s="86"/>
      <c r="E1083" s="86"/>
      <c r="F1083" s="86"/>
      <c r="G1083" s="86"/>
      <c r="H1083" s="86"/>
      <c r="I1083" s="86"/>
      <c r="J1083" s="86"/>
      <c r="K1083" s="86"/>
      <c r="L1083" s="86"/>
      <c r="M1083" s="86"/>
      <c r="N1083" s="86"/>
    </row>
    <row r="1084" spans="1:14" x14ac:dyDescent="0.3">
      <c r="A1084" s="86"/>
      <c r="B1084" s="86"/>
      <c r="C1084" s="86"/>
      <c r="D1084" s="86"/>
      <c r="E1084" s="86"/>
      <c r="F1084" s="86"/>
      <c r="G1084" s="86"/>
      <c r="H1084" s="86"/>
      <c r="I1084" s="86"/>
      <c r="J1084" s="86"/>
      <c r="K1084" s="86"/>
      <c r="L1084" s="86"/>
      <c r="M1084" s="86"/>
      <c r="N1084" s="86"/>
    </row>
    <row r="1085" spans="1:14" x14ac:dyDescent="0.3">
      <c r="A1085" s="86"/>
      <c r="B1085" s="86"/>
      <c r="C1085" s="86"/>
      <c r="D1085" s="86"/>
      <c r="E1085" s="86"/>
      <c r="F1085" s="86"/>
      <c r="G1085" s="86"/>
      <c r="H1085" s="86"/>
      <c r="I1085" s="86"/>
      <c r="J1085" s="86"/>
      <c r="K1085" s="86"/>
      <c r="L1085" s="86"/>
      <c r="M1085" s="86"/>
      <c r="N1085" s="86"/>
    </row>
    <row r="1086" spans="1:14" x14ac:dyDescent="0.3">
      <c r="A1086" s="86"/>
      <c r="B1086" s="86"/>
      <c r="C1086" s="86"/>
      <c r="D1086" s="86"/>
      <c r="E1086" s="86"/>
      <c r="F1086" s="86"/>
      <c r="G1086" s="86"/>
      <c r="H1086" s="86"/>
      <c r="I1086" s="86"/>
      <c r="J1086" s="86"/>
      <c r="K1086" s="86"/>
      <c r="L1086" s="86"/>
      <c r="M1086" s="86"/>
      <c r="N1086" s="86"/>
    </row>
    <row r="1087" spans="1:14" x14ac:dyDescent="0.3">
      <c r="A1087" s="86"/>
      <c r="B1087" s="86"/>
      <c r="C1087" s="86"/>
      <c r="D1087" s="86"/>
      <c r="E1087" s="86"/>
      <c r="F1087" s="86"/>
      <c r="G1087" s="86"/>
      <c r="H1087" s="86"/>
      <c r="I1087" s="86"/>
      <c r="J1087" s="86"/>
      <c r="K1087" s="86"/>
      <c r="L1087" s="86"/>
      <c r="M1087" s="86"/>
      <c r="N1087" s="86"/>
    </row>
    <row r="1088" spans="1:14" x14ac:dyDescent="0.3">
      <c r="A1088" s="86"/>
      <c r="B1088" s="86"/>
      <c r="C1088" s="86"/>
      <c r="D1088" s="86"/>
      <c r="E1088" s="86"/>
      <c r="F1088" s="86"/>
      <c r="G1088" s="86"/>
      <c r="H1088" s="86"/>
      <c r="I1088" s="86"/>
      <c r="J1088" s="86"/>
      <c r="K1088" s="86"/>
      <c r="L1088" s="86"/>
      <c r="M1088" s="86"/>
      <c r="N1088" s="86"/>
    </row>
    <row r="1089" spans="1:14" x14ac:dyDescent="0.3">
      <c r="A1089" s="86"/>
      <c r="B1089" s="86"/>
      <c r="C1089" s="86"/>
      <c r="D1089" s="86"/>
      <c r="E1089" s="86"/>
      <c r="F1089" s="86"/>
      <c r="G1089" s="86"/>
      <c r="H1089" s="86"/>
      <c r="I1089" s="86"/>
      <c r="J1089" s="86"/>
      <c r="K1089" s="86"/>
      <c r="L1089" s="86"/>
      <c r="M1089" s="86"/>
      <c r="N1089" s="86"/>
    </row>
    <row r="1090" spans="1:14" x14ac:dyDescent="0.3">
      <c r="A1090" s="86"/>
      <c r="B1090" s="86"/>
      <c r="C1090" s="86"/>
      <c r="D1090" s="86"/>
      <c r="E1090" s="86"/>
      <c r="F1090" s="86"/>
      <c r="G1090" s="86"/>
      <c r="H1090" s="86"/>
      <c r="I1090" s="86"/>
      <c r="J1090" s="86"/>
      <c r="K1090" s="86"/>
      <c r="L1090" s="86"/>
      <c r="M1090" s="86"/>
      <c r="N1090" s="86"/>
    </row>
    <row r="1091" spans="1:14" x14ac:dyDescent="0.3">
      <c r="A1091" s="86"/>
      <c r="B1091" s="86"/>
      <c r="C1091" s="86"/>
      <c r="D1091" s="86"/>
      <c r="E1091" s="86"/>
      <c r="F1091" s="86"/>
      <c r="G1091" s="86"/>
      <c r="H1091" s="86"/>
      <c r="I1091" s="86"/>
      <c r="J1091" s="86"/>
      <c r="K1091" s="86"/>
      <c r="L1091" s="86"/>
      <c r="M1091" s="86"/>
      <c r="N1091" s="86"/>
    </row>
    <row r="1092" spans="1:14" x14ac:dyDescent="0.3">
      <c r="A1092" s="86"/>
      <c r="B1092" s="86"/>
      <c r="C1092" s="86"/>
      <c r="D1092" s="86"/>
      <c r="E1092" s="86"/>
      <c r="F1092" s="86"/>
      <c r="G1092" s="86"/>
      <c r="H1092" s="86"/>
      <c r="I1092" s="86"/>
      <c r="J1092" s="86"/>
      <c r="K1092" s="86"/>
      <c r="L1092" s="86"/>
      <c r="M1092" s="86"/>
      <c r="N1092" s="86"/>
    </row>
    <row r="1093" spans="1:14" x14ac:dyDescent="0.3">
      <c r="A1093" s="86"/>
      <c r="B1093" s="86"/>
      <c r="C1093" s="86"/>
      <c r="D1093" s="86"/>
      <c r="E1093" s="86"/>
      <c r="F1093" s="86"/>
      <c r="G1093" s="86"/>
      <c r="H1093" s="86"/>
      <c r="I1093" s="86"/>
      <c r="J1093" s="86"/>
      <c r="K1093" s="86"/>
      <c r="L1093" s="86"/>
      <c r="M1093" s="86"/>
      <c r="N1093" s="86"/>
    </row>
    <row r="1094" spans="1:14" x14ac:dyDescent="0.3">
      <c r="A1094" s="86"/>
      <c r="B1094" s="86"/>
      <c r="C1094" s="86"/>
      <c r="D1094" s="86"/>
      <c r="E1094" s="86"/>
      <c r="F1094" s="86"/>
      <c r="G1094" s="86"/>
      <c r="H1094" s="86"/>
      <c r="I1094" s="86"/>
      <c r="J1094" s="86"/>
      <c r="K1094" s="86"/>
      <c r="L1094" s="86"/>
      <c r="M1094" s="86"/>
      <c r="N1094" s="86"/>
    </row>
    <row r="1095" spans="1:14" x14ac:dyDescent="0.3">
      <c r="A1095" s="86"/>
      <c r="B1095" s="86"/>
      <c r="C1095" s="86"/>
      <c r="D1095" s="86"/>
      <c r="E1095" s="86"/>
      <c r="F1095" s="86"/>
      <c r="G1095" s="86"/>
      <c r="H1095" s="86"/>
      <c r="I1095" s="86"/>
      <c r="J1095" s="86"/>
      <c r="K1095" s="86"/>
      <c r="L1095" s="86"/>
      <c r="M1095" s="86"/>
      <c r="N1095" s="86"/>
    </row>
    <row r="1096" spans="1:14" x14ac:dyDescent="0.3">
      <c r="A1096" s="86"/>
      <c r="B1096" s="86"/>
      <c r="C1096" s="86"/>
      <c r="D1096" s="86"/>
      <c r="E1096" s="86"/>
      <c r="F1096" s="86"/>
      <c r="G1096" s="86"/>
      <c r="H1096" s="86"/>
      <c r="I1096" s="86"/>
      <c r="J1096" s="86"/>
      <c r="K1096" s="86"/>
      <c r="L1096" s="86"/>
      <c r="M1096" s="86"/>
      <c r="N1096" s="86"/>
    </row>
    <row r="1097" spans="1:14" x14ac:dyDescent="0.3">
      <c r="A1097" s="86"/>
      <c r="B1097" s="86"/>
      <c r="C1097" s="86"/>
      <c r="D1097" s="86"/>
      <c r="E1097" s="86"/>
      <c r="F1097" s="86"/>
      <c r="G1097" s="86"/>
      <c r="H1097" s="86"/>
      <c r="I1097" s="86"/>
      <c r="J1097" s="86"/>
      <c r="K1097" s="86"/>
      <c r="L1097" s="86"/>
      <c r="M1097" s="86"/>
      <c r="N1097" s="86"/>
    </row>
    <row r="1098" spans="1:14" x14ac:dyDescent="0.3">
      <c r="A1098" s="86"/>
      <c r="B1098" s="86"/>
      <c r="C1098" s="86"/>
      <c r="D1098" s="86"/>
      <c r="E1098" s="86"/>
      <c r="F1098" s="86"/>
      <c r="G1098" s="86"/>
      <c r="H1098" s="86"/>
      <c r="I1098" s="86"/>
      <c r="J1098" s="86"/>
      <c r="K1098" s="86"/>
      <c r="L1098" s="86"/>
      <c r="M1098" s="86"/>
      <c r="N1098" s="86"/>
    </row>
    <row r="1099" spans="1:14" x14ac:dyDescent="0.3">
      <c r="A1099" s="86"/>
      <c r="B1099" s="86"/>
      <c r="C1099" s="86"/>
      <c r="D1099" s="86"/>
      <c r="E1099" s="86"/>
      <c r="F1099" s="86"/>
      <c r="G1099" s="86"/>
      <c r="H1099" s="86"/>
      <c r="I1099" s="86"/>
      <c r="J1099" s="86"/>
      <c r="K1099" s="86"/>
      <c r="L1099" s="86"/>
      <c r="M1099" s="86"/>
      <c r="N1099" s="86"/>
    </row>
    <row r="1100" spans="1:14" x14ac:dyDescent="0.3">
      <c r="A1100" s="86"/>
      <c r="B1100" s="86"/>
      <c r="C1100" s="86"/>
      <c r="D1100" s="86"/>
      <c r="E1100" s="86"/>
      <c r="F1100" s="86"/>
      <c r="G1100" s="86"/>
      <c r="H1100" s="86"/>
      <c r="I1100" s="86"/>
      <c r="J1100" s="86"/>
      <c r="K1100" s="86"/>
      <c r="L1100" s="86"/>
      <c r="M1100" s="86"/>
      <c r="N1100" s="86"/>
    </row>
    <row r="1101" spans="1:14" x14ac:dyDescent="0.3">
      <c r="A1101" s="86"/>
      <c r="B1101" s="86"/>
      <c r="C1101" s="86"/>
      <c r="D1101" s="86"/>
      <c r="E1101" s="86"/>
      <c r="F1101" s="86"/>
      <c r="G1101" s="86"/>
      <c r="H1101" s="86"/>
      <c r="I1101" s="86"/>
      <c r="J1101" s="86"/>
      <c r="K1101" s="86"/>
      <c r="L1101" s="86"/>
      <c r="M1101" s="86"/>
      <c r="N1101" s="86"/>
    </row>
    <row r="1102" spans="1:14" x14ac:dyDescent="0.3">
      <c r="A1102" s="86"/>
      <c r="B1102" s="86"/>
      <c r="C1102" s="86"/>
      <c r="D1102" s="86"/>
      <c r="E1102" s="86"/>
      <c r="F1102" s="86"/>
      <c r="G1102" s="86"/>
      <c r="H1102" s="86"/>
      <c r="I1102" s="86"/>
      <c r="J1102" s="86"/>
      <c r="K1102" s="86"/>
      <c r="L1102" s="86"/>
      <c r="M1102" s="86"/>
      <c r="N1102" s="86"/>
    </row>
    <row r="1103" spans="1:14" x14ac:dyDescent="0.3">
      <c r="A1103" s="86"/>
      <c r="B1103" s="86"/>
      <c r="C1103" s="86"/>
      <c r="D1103" s="86"/>
      <c r="E1103" s="86"/>
      <c r="F1103" s="86"/>
      <c r="G1103" s="86"/>
      <c r="H1103" s="86"/>
      <c r="I1103" s="86"/>
      <c r="J1103" s="86"/>
      <c r="K1103" s="86"/>
      <c r="L1103" s="86"/>
      <c r="M1103" s="86"/>
      <c r="N1103" s="86"/>
    </row>
    <row r="1104" spans="1:14" x14ac:dyDescent="0.3">
      <c r="A1104" s="86"/>
      <c r="B1104" s="86"/>
      <c r="C1104" s="86"/>
      <c r="D1104" s="86"/>
      <c r="E1104" s="86"/>
      <c r="F1104" s="86"/>
      <c r="G1104" s="86"/>
      <c r="H1104" s="86"/>
      <c r="I1104" s="86"/>
      <c r="J1104" s="86"/>
      <c r="K1104" s="86"/>
      <c r="L1104" s="86"/>
      <c r="M1104" s="86"/>
      <c r="N1104" s="86"/>
    </row>
    <row r="1105" spans="1:14" x14ac:dyDescent="0.3">
      <c r="A1105" s="86"/>
      <c r="B1105" s="86"/>
      <c r="C1105" s="86"/>
      <c r="D1105" s="86"/>
      <c r="E1105" s="86"/>
      <c r="F1105" s="86"/>
      <c r="G1105" s="86"/>
      <c r="H1105" s="86"/>
      <c r="I1105" s="86"/>
      <c r="J1105" s="86"/>
      <c r="K1105" s="86"/>
      <c r="L1105" s="86"/>
      <c r="M1105" s="86"/>
      <c r="N1105" s="86"/>
    </row>
    <row r="1106" spans="1:14" x14ac:dyDescent="0.3">
      <c r="A1106" s="86"/>
      <c r="B1106" s="86"/>
      <c r="C1106" s="86"/>
      <c r="D1106" s="86"/>
      <c r="E1106" s="86"/>
      <c r="F1106" s="86"/>
      <c r="G1106" s="86"/>
      <c r="H1106" s="86"/>
      <c r="I1106" s="86"/>
      <c r="J1106" s="86"/>
      <c r="K1106" s="86"/>
      <c r="L1106" s="86"/>
      <c r="M1106" s="86"/>
      <c r="N1106" s="86"/>
    </row>
    <row r="1107" spans="1:14" x14ac:dyDescent="0.3">
      <c r="A1107" s="86"/>
      <c r="B1107" s="86"/>
      <c r="C1107" s="86"/>
      <c r="D1107" s="86"/>
      <c r="E1107" s="86"/>
      <c r="F1107" s="86"/>
      <c r="G1107" s="86"/>
      <c r="H1107" s="86"/>
      <c r="I1107" s="86"/>
      <c r="J1107" s="86"/>
      <c r="K1107" s="86"/>
      <c r="L1107" s="86"/>
      <c r="M1107" s="86"/>
      <c r="N1107" s="86"/>
    </row>
    <row r="1108" spans="1:14" x14ac:dyDescent="0.3">
      <c r="A1108" s="86"/>
      <c r="B1108" s="86"/>
      <c r="C1108" s="86"/>
      <c r="D1108" s="86"/>
      <c r="E1108" s="86"/>
      <c r="F1108" s="86"/>
      <c r="G1108" s="86"/>
      <c r="H1108" s="86"/>
      <c r="I1108" s="86"/>
      <c r="J1108" s="86"/>
      <c r="K1108" s="86"/>
      <c r="L1108" s="86"/>
      <c r="M1108" s="86"/>
      <c r="N1108" s="86"/>
    </row>
    <row r="1109" spans="1:14" x14ac:dyDescent="0.3">
      <c r="A1109" s="86"/>
      <c r="B1109" s="86"/>
      <c r="C1109" s="86"/>
      <c r="D1109" s="86"/>
      <c r="E1109" s="86"/>
      <c r="F1109" s="86"/>
      <c r="G1109" s="86"/>
      <c r="H1109" s="86"/>
      <c r="I1109" s="86"/>
      <c r="J1109" s="86"/>
      <c r="K1109" s="86"/>
      <c r="L1109" s="86"/>
      <c r="M1109" s="86"/>
      <c r="N1109" s="86"/>
    </row>
    <row r="1110" spans="1:14" x14ac:dyDescent="0.3">
      <c r="A1110" s="86"/>
      <c r="B1110" s="86"/>
      <c r="C1110" s="86"/>
      <c r="D1110" s="86"/>
      <c r="E1110" s="86"/>
      <c r="F1110" s="86"/>
      <c r="G1110" s="86"/>
      <c r="H1110" s="86"/>
      <c r="I1110" s="86"/>
      <c r="J1110" s="86"/>
      <c r="K1110" s="86"/>
      <c r="L1110" s="86"/>
      <c r="M1110" s="86"/>
      <c r="N1110" s="86"/>
    </row>
    <row r="1111" spans="1:14" x14ac:dyDescent="0.3">
      <c r="A1111" s="86"/>
      <c r="B1111" s="86"/>
      <c r="C1111" s="86"/>
      <c r="D1111" s="86"/>
      <c r="E1111" s="86"/>
      <c r="F1111" s="86"/>
      <c r="G1111" s="86"/>
      <c r="H1111" s="86"/>
      <c r="I1111" s="86"/>
      <c r="J1111" s="86"/>
      <c r="K1111" s="86"/>
      <c r="L1111" s="86"/>
      <c r="M1111" s="86"/>
      <c r="N1111" s="86"/>
    </row>
    <row r="1112" spans="1:14" x14ac:dyDescent="0.3">
      <c r="A1112" s="86"/>
      <c r="B1112" s="86"/>
      <c r="C1112" s="86"/>
      <c r="D1112" s="86"/>
      <c r="E1112" s="86"/>
      <c r="F1112" s="86"/>
      <c r="G1112" s="86"/>
      <c r="H1112" s="86"/>
      <c r="I1112" s="86"/>
      <c r="J1112" s="86"/>
      <c r="K1112" s="86"/>
      <c r="L1112" s="86"/>
      <c r="M1112" s="86"/>
      <c r="N1112" s="86"/>
    </row>
    <row r="1113" spans="1:14" x14ac:dyDescent="0.3">
      <c r="A1113" s="86"/>
      <c r="B1113" s="86"/>
      <c r="C1113" s="86"/>
      <c r="D1113" s="86"/>
      <c r="E1113" s="86"/>
      <c r="F1113" s="86"/>
      <c r="G1113" s="86"/>
      <c r="H1113" s="86"/>
      <c r="I1113" s="86"/>
      <c r="J1113" s="86"/>
      <c r="K1113" s="86"/>
      <c r="L1113" s="86"/>
      <c r="M1113" s="86"/>
      <c r="N1113" s="86"/>
    </row>
    <row r="1114" spans="1:14" x14ac:dyDescent="0.3">
      <c r="A1114" s="86"/>
      <c r="B1114" s="86"/>
      <c r="C1114" s="86"/>
      <c r="D1114" s="86"/>
      <c r="E1114" s="86"/>
      <c r="F1114" s="86"/>
      <c r="G1114" s="86"/>
      <c r="H1114" s="86"/>
      <c r="I1114" s="86"/>
      <c r="J1114" s="86"/>
      <c r="K1114" s="86"/>
      <c r="L1114" s="86"/>
      <c r="M1114" s="86"/>
      <c r="N1114" s="86"/>
    </row>
    <row r="1115" spans="1:14" x14ac:dyDescent="0.3">
      <c r="A1115" s="86"/>
      <c r="B1115" s="86"/>
      <c r="C1115" s="86"/>
      <c r="D1115" s="86"/>
      <c r="E1115" s="86"/>
      <c r="F1115" s="86"/>
      <c r="G1115" s="86"/>
      <c r="H1115" s="86"/>
      <c r="I1115" s="86"/>
      <c r="J1115" s="86"/>
      <c r="K1115" s="86"/>
      <c r="L1115" s="86"/>
      <c r="M1115" s="86"/>
      <c r="N1115" s="86"/>
    </row>
    <row r="1116" spans="1:14" x14ac:dyDescent="0.3">
      <c r="A1116" s="86"/>
      <c r="B1116" s="86"/>
      <c r="C1116" s="86"/>
      <c r="D1116" s="86"/>
      <c r="E1116" s="86"/>
      <c r="F1116" s="86"/>
      <c r="G1116" s="86"/>
      <c r="H1116" s="86"/>
      <c r="I1116" s="86"/>
      <c r="J1116" s="86"/>
      <c r="K1116" s="86"/>
      <c r="L1116" s="86"/>
      <c r="M1116" s="86"/>
      <c r="N1116" s="86"/>
    </row>
    <row r="1117" spans="1:14" x14ac:dyDescent="0.3">
      <c r="A1117" s="86"/>
      <c r="B1117" s="86"/>
      <c r="C1117" s="86"/>
      <c r="D1117" s="86"/>
      <c r="E1117" s="86"/>
      <c r="F1117" s="86"/>
      <c r="G1117" s="86"/>
      <c r="H1117" s="86"/>
      <c r="I1117" s="86"/>
      <c r="J1117" s="86"/>
      <c r="K1117" s="86"/>
      <c r="L1117" s="86"/>
      <c r="M1117" s="86"/>
      <c r="N1117" s="86"/>
    </row>
    <row r="1118" spans="1:14" x14ac:dyDescent="0.3">
      <c r="A1118" s="86"/>
      <c r="B1118" s="86"/>
      <c r="C1118" s="86"/>
      <c r="D1118" s="86"/>
      <c r="E1118" s="86"/>
      <c r="F1118" s="86"/>
      <c r="G1118" s="86"/>
      <c r="H1118" s="86"/>
      <c r="I1118" s="86"/>
      <c r="J1118" s="86"/>
      <c r="K1118" s="86"/>
      <c r="L1118" s="86"/>
      <c r="M1118" s="86"/>
      <c r="N1118" s="86"/>
    </row>
    <row r="1119" spans="1:14" x14ac:dyDescent="0.3">
      <c r="A1119" s="86"/>
      <c r="B1119" s="86"/>
      <c r="C1119" s="86"/>
      <c r="D1119" s="86"/>
      <c r="E1119" s="86"/>
      <c r="F1119" s="86"/>
      <c r="G1119" s="86"/>
      <c r="H1119" s="86"/>
      <c r="I1119" s="86"/>
      <c r="J1119" s="86"/>
      <c r="K1119" s="86"/>
      <c r="L1119" s="86"/>
      <c r="M1119" s="86"/>
      <c r="N1119" s="86"/>
    </row>
    <row r="1120" spans="1:14" x14ac:dyDescent="0.3">
      <c r="A1120" s="86"/>
      <c r="B1120" s="86"/>
      <c r="C1120" s="86"/>
      <c r="D1120" s="86"/>
      <c r="E1120" s="86"/>
      <c r="F1120" s="86"/>
      <c r="G1120" s="86"/>
      <c r="H1120" s="86"/>
      <c r="I1120" s="86"/>
      <c r="J1120" s="86"/>
      <c r="K1120" s="86"/>
      <c r="L1120" s="86"/>
      <c r="M1120" s="86"/>
      <c r="N1120" s="86"/>
    </row>
    <row r="1121" spans="1:14" x14ac:dyDescent="0.3">
      <c r="A1121" s="86"/>
      <c r="B1121" s="86"/>
      <c r="C1121" s="86"/>
      <c r="D1121" s="86"/>
      <c r="E1121" s="86"/>
      <c r="F1121" s="86"/>
      <c r="G1121" s="86"/>
      <c r="H1121" s="86"/>
      <c r="I1121" s="86"/>
      <c r="J1121" s="86"/>
      <c r="K1121" s="86"/>
      <c r="L1121" s="86"/>
      <c r="M1121" s="86"/>
      <c r="N1121" s="86"/>
    </row>
    <row r="1122" spans="1:14" x14ac:dyDescent="0.3">
      <c r="A1122" s="86"/>
      <c r="B1122" s="86"/>
      <c r="C1122" s="86"/>
      <c r="D1122" s="86"/>
      <c r="E1122" s="86"/>
      <c r="F1122" s="86"/>
      <c r="G1122" s="86"/>
      <c r="H1122" s="86"/>
      <c r="I1122" s="86"/>
      <c r="J1122" s="86"/>
      <c r="K1122" s="86"/>
      <c r="L1122" s="86"/>
      <c r="M1122" s="86"/>
      <c r="N1122" s="86"/>
    </row>
    <row r="1123" spans="1:14" x14ac:dyDescent="0.3">
      <c r="A1123" s="86"/>
      <c r="B1123" s="86"/>
      <c r="C1123" s="86"/>
      <c r="D1123" s="86"/>
      <c r="E1123" s="86"/>
      <c r="F1123" s="86"/>
      <c r="G1123" s="86"/>
      <c r="H1123" s="86"/>
      <c r="I1123" s="86"/>
      <c r="J1123" s="86"/>
      <c r="K1123" s="86"/>
      <c r="L1123" s="86"/>
      <c r="M1123" s="86"/>
      <c r="N1123" s="86"/>
    </row>
    <row r="1124" spans="1:14" x14ac:dyDescent="0.3">
      <c r="A1124" s="86"/>
      <c r="B1124" s="86"/>
      <c r="C1124" s="86"/>
      <c r="D1124" s="86"/>
      <c r="E1124" s="86"/>
      <c r="F1124" s="86"/>
      <c r="G1124" s="86"/>
      <c r="H1124" s="86"/>
      <c r="I1124" s="86"/>
      <c r="J1124" s="86"/>
      <c r="K1124" s="86"/>
      <c r="L1124" s="86"/>
      <c r="M1124" s="86"/>
      <c r="N1124" s="86"/>
    </row>
    <row r="1125" spans="1:14" x14ac:dyDescent="0.3">
      <c r="A1125" s="86"/>
      <c r="B1125" s="86"/>
      <c r="C1125" s="86"/>
      <c r="D1125" s="86"/>
      <c r="E1125" s="86"/>
      <c r="F1125" s="86"/>
      <c r="G1125" s="86"/>
      <c r="H1125" s="86"/>
      <c r="I1125" s="86"/>
      <c r="J1125" s="86"/>
      <c r="K1125" s="86"/>
      <c r="L1125" s="86"/>
      <c r="M1125" s="86"/>
      <c r="N1125" s="86"/>
    </row>
    <row r="1126" spans="1:14" x14ac:dyDescent="0.3">
      <c r="A1126" s="86"/>
      <c r="B1126" s="86"/>
      <c r="C1126" s="86"/>
      <c r="D1126" s="86"/>
      <c r="E1126" s="86"/>
      <c r="F1126" s="86"/>
      <c r="G1126" s="86"/>
      <c r="H1126" s="86"/>
      <c r="I1126" s="86"/>
      <c r="J1126" s="86"/>
      <c r="K1126" s="86"/>
      <c r="L1126" s="86"/>
      <c r="M1126" s="86"/>
      <c r="N1126" s="86"/>
    </row>
    <row r="1127" spans="1:14" x14ac:dyDescent="0.3">
      <c r="A1127" s="86"/>
      <c r="B1127" s="86"/>
      <c r="C1127" s="86"/>
      <c r="D1127" s="86"/>
      <c r="E1127" s="86"/>
      <c r="F1127" s="86"/>
      <c r="G1127" s="86"/>
      <c r="H1127" s="86"/>
      <c r="I1127" s="86"/>
      <c r="J1127" s="86"/>
      <c r="K1127" s="86"/>
      <c r="L1127" s="86"/>
      <c r="M1127" s="86"/>
      <c r="N1127" s="86"/>
    </row>
    <row r="1128" spans="1:14" x14ac:dyDescent="0.3">
      <c r="A1128" s="86"/>
      <c r="B1128" s="86"/>
      <c r="C1128" s="86"/>
      <c r="D1128" s="86"/>
      <c r="E1128" s="86"/>
      <c r="F1128" s="86"/>
      <c r="G1128" s="86"/>
      <c r="H1128" s="86"/>
      <c r="I1128" s="86"/>
      <c r="J1128" s="86"/>
      <c r="K1128" s="86"/>
      <c r="L1128" s="86"/>
      <c r="M1128" s="86"/>
      <c r="N1128" s="86"/>
    </row>
    <row r="1129" spans="1:14" x14ac:dyDescent="0.3">
      <c r="A1129" s="86"/>
      <c r="B1129" s="86"/>
      <c r="C1129" s="86"/>
      <c r="D1129" s="86"/>
      <c r="E1129" s="86"/>
      <c r="F1129" s="86"/>
      <c r="G1129" s="86"/>
      <c r="H1129" s="86"/>
      <c r="I1129" s="86"/>
      <c r="J1129" s="86"/>
      <c r="K1129" s="86"/>
      <c r="L1129" s="86"/>
      <c r="M1129" s="86"/>
      <c r="N1129" s="86"/>
    </row>
    <row r="1130" spans="1:14" x14ac:dyDescent="0.3">
      <c r="A1130" s="86"/>
      <c r="B1130" s="86"/>
      <c r="C1130" s="86"/>
      <c r="D1130" s="86"/>
      <c r="E1130" s="86"/>
      <c r="F1130" s="86"/>
      <c r="G1130" s="86"/>
      <c r="H1130" s="86"/>
      <c r="I1130" s="86"/>
      <c r="J1130" s="86"/>
      <c r="K1130" s="86"/>
      <c r="L1130" s="86"/>
      <c r="M1130" s="86"/>
      <c r="N1130" s="86"/>
    </row>
    <row r="1131" spans="1:14" x14ac:dyDescent="0.3">
      <c r="A1131" s="86"/>
      <c r="B1131" s="86"/>
      <c r="C1131" s="86"/>
      <c r="D1131" s="86"/>
      <c r="E1131" s="86"/>
      <c r="F1131" s="86"/>
      <c r="G1131" s="86"/>
      <c r="H1131" s="86"/>
      <c r="I1131" s="86"/>
      <c r="J1131" s="86"/>
      <c r="K1131" s="86"/>
      <c r="L1131" s="86"/>
      <c r="M1131" s="86"/>
      <c r="N1131" s="86"/>
    </row>
    <row r="1132" spans="1:14" x14ac:dyDescent="0.3">
      <c r="A1132" s="86"/>
      <c r="B1132" s="86"/>
      <c r="C1132" s="86"/>
      <c r="D1132" s="86"/>
      <c r="E1132" s="86"/>
      <c r="F1132" s="86"/>
      <c r="G1132" s="86"/>
      <c r="H1132" s="86"/>
      <c r="I1132" s="86"/>
      <c r="J1132" s="86"/>
      <c r="K1132" s="86"/>
      <c r="L1132" s="86"/>
      <c r="M1132" s="86"/>
      <c r="N1132" s="86"/>
    </row>
    <row r="1133" spans="1:14" x14ac:dyDescent="0.3">
      <c r="A1133" s="86"/>
      <c r="B1133" s="86"/>
      <c r="C1133" s="86"/>
      <c r="D1133" s="86"/>
      <c r="E1133" s="86"/>
      <c r="F1133" s="86"/>
      <c r="G1133" s="86"/>
      <c r="H1133" s="86"/>
      <c r="I1133" s="86"/>
      <c r="J1133" s="86"/>
      <c r="K1133" s="86"/>
      <c r="L1133" s="86"/>
      <c r="M1133" s="86"/>
      <c r="N1133" s="86"/>
    </row>
    <row r="1134" spans="1:14" x14ac:dyDescent="0.3">
      <c r="A1134" s="86"/>
      <c r="B1134" s="86"/>
      <c r="C1134" s="86"/>
      <c r="D1134" s="86"/>
      <c r="E1134" s="86"/>
      <c r="F1134" s="86"/>
      <c r="G1134" s="86"/>
      <c r="H1134" s="86"/>
      <c r="I1134" s="86"/>
      <c r="J1134" s="86"/>
      <c r="K1134" s="86"/>
      <c r="L1134" s="86"/>
      <c r="M1134" s="86"/>
      <c r="N1134" s="86"/>
    </row>
    <row r="1135" spans="1:14" x14ac:dyDescent="0.3">
      <c r="A1135" s="86"/>
      <c r="B1135" s="86"/>
      <c r="C1135" s="86"/>
      <c r="D1135" s="86"/>
      <c r="E1135" s="86"/>
      <c r="F1135" s="86"/>
      <c r="G1135" s="86"/>
      <c r="H1135" s="86"/>
      <c r="I1135" s="86"/>
      <c r="J1135" s="86"/>
      <c r="K1135" s="86"/>
      <c r="L1135" s="86"/>
      <c r="M1135" s="86"/>
      <c r="N1135" s="86"/>
    </row>
    <row r="1136" spans="1:14" x14ac:dyDescent="0.3">
      <c r="A1136" s="86"/>
      <c r="B1136" s="86"/>
      <c r="C1136" s="86"/>
      <c r="D1136" s="86"/>
      <c r="E1136" s="86"/>
      <c r="F1136" s="86"/>
      <c r="G1136" s="86"/>
      <c r="H1136" s="86"/>
      <c r="I1136" s="86"/>
      <c r="J1136" s="86"/>
      <c r="K1136" s="86"/>
      <c r="L1136" s="86"/>
      <c r="M1136" s="86"/>
      <c r="N1136" s="86"/>
    </row>
    <row r="1137" spans="1:14" x14ac:dyDescent="0.3">
      <c r="A1137" s="86"/>
      <c r="B1137" s="86"/>
      <c r="C1137" s="86"/>
      <c r="D1137" s="86"/>
      <c r="E1137" s="86"/>
      <c r="F1137" s="86"/>
      <c r="G1137" s="86"/>
      <c r="H1137" s="86"/>
      <c r="I1137" s="86"/>
      <c r="J1137" s="86"/>
      <c r="K1137" s="86"/>
      <c r="L1137" s="86"/>
      <c r="M1137" s="86"/>
      <c r="N1137" s="86"/>
    </row>
    <row r="1138" spans="1:14" x14ac:dyDescent="0.3">
      <c r="A1138" s="86"/>
      <c r="B1138" s="86"/>
      <c r="C1138" s="86"/>
      <c r="D1138" s="86"/>
      <c r="E1138" s="86"/>
      <c r="F1138" s="86"/>
      <c r="G1138" s="86"/>
      <c r="H1138" s="86"/>
      <c r="I1138" s="86"/>
      <c r="J1138" s="86"/>
      <c r="K1138" s="86"/>
      <c r="L1138" s="86"/>
      <c r="M1138" s="86"/>
      <c r="N1138" s="86"/>
    </row>
    <row r="1139" spans="1:14" x14ac:dyDescent="0.3">
      <c r="A1139" s="86"/>
      <c r="B1139" s="86"/>
      <c r="C1139" s="86"/>
      <c r="D1139" s="86"/>
      <c r="E1139" s="86"/>
      <c r="F1139" s="86"/>
      <c r="G1139" s="86"/>
      <c r="H1139" s="86"/>
      <c r="I1139" s="86"/>
      <c r="J1139" s="86"/>
      <c r="K1139" s="86"/>
      <c r="L1139" s="86"/>
      <c r="M1139" s="86"/>
      <c r="N1139" s="86"/>
    </row>
    <row r="1140" spans="1:14" x14ac:dyDescent="0.3">
      <c r="A1140" s="86"/>
      <c r="B1140" s="86"/>
      <c r="C1140" s="86"/>
      <c r="D1140" s="86"/>
      <c r="E1140" s="86"/>
      <c r="F1140" s="86"/>
      <c r="G1140" s="86"/>
      <c r="H1140" s="86"/>
      <c r="I1140" s="86"/>
      <c r="J1140" s="86"/>
      <c r="K1140" s="86"/>
      <c r="L1140" s="86"/>
      <c r="M1140" s="86"/>
      <c r="N1140" s="86"/>
    </row>
    <row r="1141" spans="1:14" x14ac:dyDescent="0.3">
      <c r="A1141" s="86"/>
      <c r="B1141" s="86"/>
      <c r="C1141" s="86"/>
      <c r="D1141" s="86"/>
      <c r="E1141" s="86"/>
      <c r="F1141" s="86"/>
      <c r="G1141" s="86"/>
      <c r="H1141" s="86"/>
      <c r="I1141" s="86"/>
      <c r="J1141" s="86"/>
      <c r="K1141" s="86"/>
      <c r="L1141" s="86"/>
      <c r="M1141" s="86"/>
      <c r="N1141" s="86"/>
    </row>
    <row r="1142" spans="1:14" x14ac:dyDescent="0.3">
      <c r="A1142" s="86"/>
      <c r="B1142" s="86"/>
      <c r="C1142" s="86"/>
      <c r="D1142" s="86"/>
      <c r="E1142" s="86"/>
      <c r="F1142" s="86"/>
      <c r="G1142" s="86"/>
      <c r="H1142" s="86"/>
      <c r="I1142" s="86"/>
      <c r="J1142" s="86"/>
      <c r="K1142" s="86"/>
      <c r="L1142" s="86"/>
      <c r="M1142" s="86"/>
      <c r="N1142" s="86"/>
    </row>
    <row r="1143" spans="1:14" x14ac:dyDescent="0.3">
      <c r="A1143" s="86"/>
      <c r="B1143" s="86"/>
      <c r="C1143" s="86"/>
      <c r="D1143" s="86"/>
      <c r="E1143" s="86"/>
      <c r="F1143" s="86"/>
      <c r="G1143" s="86"/>
      <c r="H1143" s="86"/>
      <c r="I1143" s="86"/>
      <c r="J1143" s="86"/>
      <c r="K1143" s="86"/>
      <c r="L1143" s="86"/>
      <c r="M1143" s="86"/>
      <c r="N1143" s="86"/>
    </row>
    <row r="1144" spans="1:14" x14ac:dyDescent="0.3">
      <c r="A1144" s="86"/>
      <c r="B1144" s="86"/>
      <c r="C1144" s="86"/>
      <c r="D1144" s="86"/>
      <c r="E1144" s="86"/>
      <c r="F1144" s="86"/>
      <c r="G1144" s="86"/>
      <c r="H1144" s="86"/>
      <c r="I1144" s="86"/>
      <c r="J1144" s="86"/>
      <c r="K1144" s="86"/>
      <c r="L1144" s="86"/>
      <c r="M1144" s="86"/>
      <c r="N1144" s="86"/>
    </row>
    <row r="1145" spans="1:14" x14ac:dyDescent="0.3">
      <c r="A1145" s="86"/>
      <c r="B1145" s="86"/>
      <c r="C1145" s="86"/>
      <c r="D1145" s="86"/>
      <c r="E1145" s="86"/>
      <c r="F1145" s="86"/>
      <c r="G1145" s="86"/>
      <c r="H1145" s="86"/>
      <c r="I1145" s="86"/>
      <c r="J1145" s="86"/>
      <c r="K1145" s="86"/>
      <c r="L1145" s="86"/>
      <c r="M1145" s="86"/>
      <c r="N1145" s="86"/>
    </row>
    <row r="1146" spans="1:14" x14ac:dyDescent="0.3">
      <c r="A1146" s="86"/>
      <c r="B1146" s="86"/>
      <c r="C1146" s="86"/>
      <c r="D1146" s="86"/>
      <c r="E1146" s="86"/>
      <c r="F1146" s="86"/>
      <c r="G1146" s="86"/>
      <c r="H1146" s="86"/>
      <c r="I1146" s="86"/>
      <c r="J1146" s="86"/>
      <c r="K1146" s="86"/>
      <c r="L1146" s="86"/>
      <c r="M1146" s="86"/>
      <c r="N1146" s="86"/>
    </row>
    <row r="1147" spans="1:14" x14ac:dyDescent="0.3">
      <c r="A1147" s="86"/>
      <c r="B1147" s="86"/>
      <c r="C1147" s="86"/>
      <c r="D1147" s="86"/>
      <c r="E1147" s="86"/>
      <c r="F1147" s="86"/>
      <c r="G1147" s="86"/>
      <c r="H1147" s="86"/>
      <c r="I1147" s="86"/>
      <c r="J1147" s="86"/>
      <c r="K1147" s="86"/>
      <c r="L1147" s="86"/>
      <c r="M1147" s="86"/>
      <c r="N1147" s="86"/>
    </row>
    <row r="1148" spans="1:14" x14ac:dyDescent="0.3">
      <c r="A1148" s="86"/>
      <c r="B1148" s="86"/>
      <c r="C1148" s="86"/>
      <c r="D1148" s="86"/>
      <c r="E1148" s="86"/>
      <c r="F1148" s="86"/>
      <c r="G1148" s="86"/>
      <c r="H1148" s="86"/>
      <c r="I1148" s="86"/>
      <c r="J1148" s="86"/>
      <c r="K1148" s="86"/>
      <c r="L1148" s="86"/>
      <c r="M1148" s="86"/>
      <c r="N1148" s="86"/>
    </row>
    <row r="1149" spans="1:14" x14ac:dyDescent="0.3">
      <c r="A1149" s="86"/>
      <c r="B1149" s="86"/>
      <c r="C1149" s="86"/>
      <c r="D1149" s="86"/>
      <c r="E1149" s="86"/>
      <c r="F1149" s="86"/>
      <c r="G1149" s="86"/>
      <c r="H1149" s="86"/>
      <c r="I1149" s="86"/>
      <c r="J1149" s="86"/>
      <c r="K1149" s="86"/>
      <c r="L1149" s="86"/>
      <c r="M1149" s="86"/>
      <c r="N1149" s="86"/>
    </row>
    <row r="1150" spans="1:14" x14ac:dyDescent="0.3">
      <c r="A1150" s="86"/>
      <c r="B1150" s="86"/>
      <c r="C1150" s="86"/>
      <c r="D1150" s="86"/>
      <c r="E1150" s="86"/>
      <c r="F1150" s="86"/>
      <c r="G1150" s="86"/>
      <c r="H1150" s="86"/>
      <c r="I1150" s="86"/>
      <c r="J1150" s="86"/>
      <c r="K1150" s="86"/>
      <c r="L1150" s="86"/>
      <c r="M1150" s="86"/>
      <c r="N1150" s="86"/>
    </row>
    <row r="1151" spans="1:14" x14ac:dyDescent="0.3">
      <c r="A1151" s="86"/>
      <c r="B1151" s="86"/>
      <c r="C1151" s="86"/>
      <c r="D1151" s="86"/>
      <c r="E1151" s="86"/>
      <c r="F1151" s="86"/>
      <c r="G1151" s="86"/>
      <c r="H1151" s="86"/>
      <c r="I1151" s="86"/>
      <c r="J1151" s="86"/>
      <c r="K1151" s="86"/>
      <c r="L1151" s="86"/>
      <c r="M1151" s="86"/>
      <c r="N1151" s="86"/>
    </row>
    <row r="1152" spans="1:14" x14ac:dyDescent="0.3">
      <c r="A1152" s="86"/>
      <c r="B1152" s="86"/>
      <c r="C1152" s="86"/>
      <c r="D1152" s="86"/>
      <c r="E1152" s="86"/>
      <c r="F1152" s="86"/>
      <c r="G1152" s="86"/>
      <c r="H1152" s="86"/>
      <c r="I1152" s="86"/>
      <c r="J1152" s="86"/>
      <c r="K1152" s="86"/>
      <c r="L1152" s="86"/>
      <c r="M1152" s="86"/>
      <c r="N1152" s="86"/>
    </row>
    <row r="1153" spans="1:14" x14ac:dyDescent="0.3">
      <c r="A1153" s="86"/>
      <c r="B1153" s="86"/>
      <c r="C1153" s="86"/>
      <c r="D1153" s="86"/>
      <c r="E1153" s="86"/>
      <c r="F1153" s="86"/>
      <c r="G1153" s="86"/>
      <c r="H1153" s="86"/>
      <c r="I1153" s="86"/>
      <c r="J1153" s="86"/>
      <c r="K1153" s="86"/>
      <c r="L1153" s="86"/>
      <c r="M1153" s="86"/>
      <c r="N1153" s="86"/>
    </row>
    <row r="1154" spans="1:14" x14ac:dyDescent="0.3">
      <c r="A1154" s="86"/>
      <c r="B1154" s="86"/>
      <c r="C1154" s="86"/>
      <c r="D1154" s="86"/>
      <c r="E1154" s="86"/>
      <c r="F1154" s="86"/>
      <c r="G1154" s="86"/>
      <c r="H1154" s="86"/>
      <c r="I1154" s="86"/>
      <c r="J1154" s="86"/>
      <c r="K1154" s="86"/>
      <c r="L1154" s="86"/>
      <c r="M1154" s="86"/>
      <c r="N1154" s="86"/>
    </row>
    <row r="1155" spans="1:14" x14ac:dyDescent="0.3">
      <c r="A1155" s="86"/>
      <c r="B1155" s="86"/>
      <c r="C1155" s="86"/>
      <c r="D1155" s="86"/>
      <c r="E1155" s="86"/>
      <c r="F1155" s="86"/>
      <c r="G1155" s="86"/>
      <c r="H1155" s="86"/>
      <c r="I1155" s="86"/>
      <c r="J1155" s="86"/>
      <c r="K1155" s="86"/>
      <c r="L1155" s="86"/>
      <c r="M1155" s="86"/>
      <c r="N1155" s="86"/>
    </row>
    <row r="1156" spans="1:14" x14ac:dyDescent="0.3">
      <c r="A1156" s="86"/>
      <c r="B1156" s="86"/>
      <c r="C1156" s="86"/>
      <c r="D1156" s="86"/>
      <c r="E1156" s="86"/>
      <c r="F1156" s="86"/>
      <c r="G1156" s="86"/>
      <c r="H1156" s="86"/>
      <c r="I1156" s="86"/>
      <c r="J1156" s="86"/>
      <c r="K1156" s="86"/>
      <c r="L1156" s="86"/>
      <c r="M1156" s="86"/>
      <c r="N1156" s="86"/>
    </row>
    <row r="1157" spans="1:14" x14ac:dyDescent="0.3">
      <c r="A1157" s="86"/>
      <c r="B1157" s="86"/>
      <c r="C1157" s="86"/>
      <c r="D1157" s="86"/>
      <c r="E1157" s="86"/>
      <c r="F1157" s="86"/>
      <c r="G1157" s="86"/>
      <c r="H1157" s="86"/>
      <c r="I1157" s="86"/>
      <c r="J1157" s="86"/>
      <c r="K1157" s="86"/>
      <c r="L1157" s="86"/>
      <c r="M1157" s="86"/>
      <c r="N1157" s="86"/>
    </row>
    <row r="1158" spans="1:14" x14ac:dyDescent="0.3">
      <c r="A1158" s="86"/>
      <c r="B1158" s="86"/>
      <c r="C1158" s="86"/>
      <c r="D1158" s="86"/>
      <c r="E1158" s="86"/>
      <c r="F1158" s="86"/>
      <c r="G1158" s="86"/>
      <c r="H1158" s="86"/>
      <c r="I1158" s="86"/>
      <c r="J1158" s="86"/>
      <c r="K1158" s="86"/>
      <c r="L1158" s="86"/>
      <c r="M1158" s="86"/>
      <c r="N1158" s="86"/>
    </row>
    <row r="1159" spans="1:14" x14ac:dyDescent="0.3">
      <c r="A1159" s="86"/>
      <c r="B1159" s="86"/>
      <c r="C1159" s="86"/>
      <c r="D1159" s="86"/>
      <c r="E1159" s="86"/>
      <c r="F1159" s="86"/>
      <c r="G1159" s="86"/>
      <c r="H1159" s="86"/>
      <c r="I1159" s="86"/>
      <c r="J1159" s="86"/>
      <c r="K1159" s="86"/>
      <c r="L1159" s="86"/>
      <c r="M1159" s="86"/>
      <c r="N1159" s="86"/>
    </row>
    <row r="1160" spans="1:14" x14ac:dyDescent="0.3">
      <c r="A1160" s="86"/>
      <c r="B1160" s="86"/>
      <c r="C1160" s="86"/>
      <c r="D1160" s="86"/>
      <c r="E1160" s="86"/>
      <c r="F1160" s="86"/>
      <c r="G1160" s="86"/>
      <c r="H1160" s="86"/>
      <c r="I1160" s="86"/>
      <c r="J1160" s="86"/>
      <c r="K1160" s="86"/>
      <c r="L1160" s="86"/>
      <c r="M1160" s="86"/>
      <c r="N1160" s="86"/>
    </row>
    <row r="1161" spans="1:14" x14ac:dyDescent="0.3">
      <c r="A1161" s="86"/>
      <c r="B1161" s="86"/>
      <c r="C1161" s="86"/>
      <c r="D1161" s="86"/>
      <c r="E1161" s="86"/>
      <c r="F1161" s="86"/>
      <c r="G1161" s="86"/>
      <c r="H1161" s="86"/>
      <c r="I1161" s="86"/>
      <c r="J1161" s="86"/>
      <c r="K1161" s="86"/>
      <c r="L1161" s="86"/>
      <c r="M1161" s="86"/>
      <c r="N1161" s="86"/>
    </row>
    <row r="1162" spans="1:14" x14ac:dyDescent="0.3">
      <c r="A1162" s="86"/>
      <c r="B1162" s="86"/>
      <c r="C1162" s="86"/>
      <c r="D1162" s="86"/>
      <c r="E1162" s="86"/>
      <c r="F1162" s="86"/>
      <c r="G1162" s="86"/>
      <c r="H1162" s="86"/>
      <c r="I1162" s="86"/>
      <c r="J1162" s="86"/>
      <c r="K1162" s="86"/>
      <c r="L1162" s="86"/>
      <c r="M1162" s="86"/>
      <c r="N1162" s="86"/>
    </row>
    <row r="1163" spans="1:14" x14ac:dyDescent="0.3">
      <c r="A1163" s="86"/>
      <c r="B1163" s="86"/>
      <c r="C1163" s="86"/>
      <c r="D1163" s="86"/>
      <c r="E1163" s="86"/>
      <c r="F1163" s="86"/>
      <c r="G1163" s="86"/>
      <c r="H1163" s="86"/>
      <c r="I1163" s="86"/>
      <c r="J1163" s="86"/>
      <c r="K1163" s="86"/>
      <c r="L1163" s="86"/>
      <c r="M1163" s="86"/>
      <c r="N1163" s="86"/>
    </row>
    <row r="1164" spans="1:14" x14ac:dyDescent="0.3">
      <c r="A1164" s="86"/>
      <c r="B1164" s="86"/>
      <c r="C1164" s="86"/>
      <c r="D1164" s="86"/>
      <c r="E1164" s="86"/>
      <c r="F1164" s="86"/>
      <c r="G1164" s="86"/>
      <c r="H1164" s="86"/>
      <c r="I1164" s="86"/>
      <c r="J1164" s="86"/>
      <c r="K1164" s="86"/>
      <c r="L1164" s="86"/>
      <c r="M1164" s="86"/>
      <c r="N1164" s="86"/>
    </row>
    <row r="1165" spans="1:14" x14ac:dyDescent="0.3">
      <c r="A1165" s="86"/>
      <c r="B1165" s="86"/>
      <c r="C1165" s="86"/>
      <c r="D1165" s="86"/>
      <c r="E1165" s="86"/>
      <c r="F1165" s="86"/>
      <c r="G1165" s="86"/>
      <c r="H1165" s="86"/>
      <c r="I1165" s="86"/>
      <c r="J1165" s="86"/>
      <c r="K1165" s="86"/>
      <c r="L1165" s="86"/>
      <c r="M1165" s="86"/>
      <c r="N1165" s="86"/>
    </row>
    <row r="1166" spans="1:14" x14ac:dyDescent="0.3">
      <c r="A1166" s="86"/>
      <c r="B1166" s="86"/>
      <c r="C1166" s="86"/>
      <c r="D1166" s="86"/>
      <c r="E1166" s="86"/>
      <c r="F1166" s="86"/>
      <c r="G1166" s="86"/>
      <c r="H1166" s="86"/>
      <c r="I1166" s="86"/>
      <c r="J1166" s="86"/>
      <c r="K1166" s="86"/>
      <c r="L1166" s="86"/>
      <c r="M1166" s="86"/>
      <c r="N1166" s="86"/>
    </row>
    <row r="1167" spans="1:14" x14ac:dyDescent="0.3">
      <c r="A1167" s="86"/>
      <c r="B1167" s="86"/>
      <c r="C1167" s="86"/>
      <c r="D1167" s="86"/>
      <c r="E1167" s="86"/>
      <c r="F1167" s="86"/>
      <c r="G1167" s="86"/>
      <c r="H1167" s="86"/>
      <c r="I1167" s="86"/>
      <c r="J1167" s="86"/>
      <c r="K1167" s="86"/>
      <c r="L1167" s="86"/>
      <c r="M1167" s="86"/>
      <c r="N1167" s="86"/>
    </row>
    <row r="1168" spans="1:14" x14ac:dyDescent="0.3">
      <c r="A1168" s="86"/>
      <c r="B1168" s="86"/>
      <c r="C1168" s="86"/>
      <c r="D1168" s="86"/>
      <c r="E1168" s="86"/>
      <c r="F1168" s="86"/>
      <c r="G1168" s="86"/>
      <c r="H1168" s="86"/>
      <c r="I1168" s="86"/>
      <c r="J1168" s="86"/>
      <c r="K1168" s="86"/>
      <c r="L1168" s="86"/>
      <c r="M1168" s="86"/>
      <c r="N1168" s="86"/>
    </row>
    <row r="1169" spans="1:14" x14ac:dyDescent="0.3">
      <c r="A1169" s="86"/>
      <c r="B1169" s="86"/>
      <c r="C1169" s="86"/>
      <c r="D1169" s="86"/>
      <c r="E1169" s="86"/>
      <c r="F1169" s="86"/>
      <c r="G1169" s="86"/>
      <c r="H1169" s="86"/>
      <c r="I1169" s="86"/>
      <c r="J1169" s="86"/>
      <c r="K1169" s="86"/>
      <c r="L1169" s="86"/>
      <c r="M1169" s="86"/>
      <c r="N1169" s="86"/>
    </row>
    <row r="1170" spans="1:14" x14ac:dyDescent="0.3">
      <c r="A1170" s="86"/>
      <c r="B1170" s="86"/>
      <c r="C1170" s="86"/>
      <c r="D1170" s="86"/>
      <c r="E1170" s="86"/>
      <c r="F1170" s="86"/>
      <c r="G1170" s="86"/>
      <c r="H1170" s="86"/>
      <c r="I1170" s="86"/>
      <c r="J1170" s="86"/>
      <c r="K1170" s="86"/>
      <c r="L1170" s="86"/>
      <c r="M1170" s="86"/>
      <c r="N1170" s="86"/>
    </row>
    <row r="1171" spans="1:14" x14ac:dyDescent="0.3">
      <c r="A1171" s="86"/>
      <c r="B1171" s="86"/>
      <c r="C1171" s="86"/>
      <c r="D1171" s="86"/>
      <c r="E1171" s="86"/>
      <c r="F1171" s="86"/>
      <c r="G1171" s="86"/>
      <c r="H1171" s="86"/>
      <c r="I1171" s="86"/>
      <c r="J1171" s="86"/>
      <c r="K1171" s="86"/>
      <c r="L1171" s="86"/>
      <c r="M1171" s="86"/>
      <c r="N1171" s="86"/>
    </row>
    <row r="1172" spans="1:14" x14ac:dyDescent="0.3">
      <c r="A1172" s="86"/>
      <c r="B1172" s="86"/>
      <c r="C1172" s="86"/>
      <c r="D1172" s="86"/>
      <c r="E1172" s="86"/>
      <c r="F1172" s="86"/>
      <c r="G1172" s="86"/>
      <c r="H1172" s="86"/>
      <c r="I1172" s="86"/>
      <c r="J1172" s="86"/>
      <c r="K1172" s="86"/>
      <c r="L1172" s="86"/>
      <c r="M1172" s="86"/>
      <c r="N1172" s="86"/>
    </row>
    <row r="1173" spans="1:14" x14ac:dyDescent="0.3">
      <c r="A1173" s="86"/>
      <c r="B1173" s="86"/>
      <c r="C1173" s="86"/>
      <c r="D1173" s="86"/>
      <c r="E1173" s="86"/>
      <c r="F1173" s="86"/>
      <c r="G1173" s="86"/>
      <c r="H1173" s="86"/>
      <c r="I1173" s="86"/>
      <c r="J1173" s="86"/>
      <c r="K1173" s="86"/>
      <c r="L1173" s="86"/>
      <c r="M1173" s="86"/>
      <c r="N1173" s="86"/>
    </row>
    <row r="1174" spans="1:14" x14ac:dyDescent="0.3">
      <c r="A1174" s="86"/>
      <c r="B1174" s="86"/>
      <c r="C1174" s="86"/>
      <c r="D1174" s="86"/>
      <c r="E1174" s="86"/>
      <c r="F1174" s="86"/>
      <c r="G1174" s="86"/>
      <c r="H1174" s="86"/>
      <c r="I1174" s="86"/>
      <c r="J1174" s="86"/>
      <c r="K1174" s="86"/>
      <c r="L1174" s="86"/>
      <c r="M1174" s="86"/>
      <c r="N1174" s="86"/>
    </row>
    <row r="1175" spans="1:14" x14ac:dyDescent="0.3">
      <c r="A1175" s="86"/>
      <c r="B1175" s="86"/>
      <c r="C1175" s="86"/>
      <c r="D1175" s="86"/>
      <c r="E1175" s="86"/>
      <c r="F1175" s="86"/>
      <c r="G1175" s="86"/>
      <c r="H1175" s="86"/>
      <c r="I1175" s="86"/>
      <c r="J1175" s="86"/>
      <c r="K1175" s="86"/>
      <c r="L1175" s="86"/>
      <c r="M1175" s="86"/>
      <c r="N1175" s="86"/>
    </row>
    <row r="1176" spans="1:14" x14ac:dyDescent="0.3">
      <c r="A1176" s="86"/>
      <c r="B1176" s="86"/>
      <c r="C1176" s="86"/>
      <c r="D1176" s="86"/>
      <c r="E1176" s="86"/>
      <c r="F1176" s="86"/>
      <c r="G1176" s="86"/>
      <c r="H1176" s="86"/>
      <c r="I1176" s="86"/>
      <c r="J1176" s="86"/>
      <c r="K1176" s="86"/>
      <c r="L1176" s="86"/>
      <c r="M1176" s="86"/>
      <c r="N1176" s="86"/>
    </row>
    <row r="1177" spans="1:14" x14ac:dyDescent="0.3">
      <c r="A1177" s="86"/>
      <c r="B1177" s="86"/>
      <c r="C1177" s="86"/>
      <c r="D1177" s="86"/>
      <c r="E1177" s="86"/>
      <c r="F1177" s="86"/>
      <c r="G1177" s="86"/>
      <c r="H1177" s="86"/>
      <c r="I1177" s="86"/>
      <c r="J1177" s="86"/>
      <c r="K1177" s="86"/>
      <c r="L1177" s="86"/>
      <c r="M1177" s="86"/>
      <c r="N1177" s="86"/>
    </row>
    <row r="1178" spans="1:14" x14ac:dyDescent="0.3">
      <c r="A1178" s="86"/>
      <c r="B1178" s="86"/>
      <c r="C1178" s="86"/>
      <c r="D1178" s="86"/>
      <c r="E1178" s="86"/>
      <c r="F1178" s="86"/>
      <c r="G1178" s="86"/>
      <c r="H1178" s="86"/>
      <c r="I1178" s="86"/>
      <c r="J1178" s="86"/>
      <c r="K1178" s="86"/>
      <c r="L1178" s="86"/>
      <c r="M1178" s="86"/>
      <c r="N1178" s="86"/>
    </row>
    <row r="1179" spans="1:14" x14ac:dyDescent="0.3">
      <c r="A1179" s="86"/>
      <c r="B1179" s="86"/>
      <c r="C1179" s="86"/>
      <c r="D1179" s="86"/>
      <c r="E1179" s="86"/>
      <c r="F1179" s="86"/>
      <c r="G1179" s="86"/>
      <c r="H1179" s="86"/>
      <c r="I1179" s="86"/>
      <c r="J1179" s="86"/>
      <c r="K1179" s="86"/>
      <c r="L1179" s="86"/>
      <c r="M1179" s="86"/>
      <c r="N1179" s="86"/>
    </row>
    <row r="1180" spans="1:14" x14ac:dyDescent="0.3">
      <c r="A1180" s="86"/>
      <c r="B1180" s="86"/>
      <c r="C1180" s="86"/>
      <c r="D1180" s="86"/>
      <c r="E1180" s="86"/>
      <c r="F1180" s="86"/>
      <c r="G1180" s="86"/>
      <c r="H1180" s="86"/>
      <c r="I1180" s="86"/>
      <c r="J1180" s="86"/>
      <c r="K1180" s="86"/>
      <c r="L1180" s="86"/>
      <c r="M1180" s="86"/>
      <c r="N1180" s="86"/>
    </row>
    <row r="1181" spans="1:14" x14ac:dyDescent="0.3">
      <c r="A1181" s="86"/>
      <c r="B1181" s="86"/>
      <c r="C1181" s="86"/>
      <c r="D1181" s="86"/>
      <c r="E1181" s="86"/>
      <c r="F1181" s="86"/>
      <c r="G1181" s="86"/>
      <c r="H1181" s="86"/>
      <c r="I1181" s="86"/>
      <c r="J1181" s="86"/>
      <c r="K1181" s="86"/>
      <c r="L1181" s="86"/>
      <c r="M1181" s="86"/>
      <c r="N1181" s="86"/>
    </row>
    <row r="1182" spans="1:14" x14ac:dyDescent="0.3">
      <c r="A1182" s="86"/>
      <c r="B1182" s="86"/>
      <c r="C1182" s="86"/>
      <c r="D1182" s="86"/>
      <c r="E1182" s="86"/>
      <c r="F1182" s="86"/>
      <c r="G1182" s="86"/>
      <c r="H1182" s="86"/>
      <c r="I1182" s="86"/>
      <c r="J1182" s="86"/>
      <c r="K1182" s="86"/>
      <c r="L1182" s="86"/>
      <c r="M1182" s="86"/>
      <c r="N1182" s="86"/>
    </row>
    <row r="1183" spans="1:14" x14ac:dyDescent="0.3">
      <c r="A1183" s="86"/>
      <c r="B1183" s="86"/>
      <c r="C1183" s="86"/>
      <c r="D1183" s="86"/>
      <c r="E1183" s="86"/>
      <c r="F1183" s="86"/>
      <c r="G1183" s="86"/>
      <c r="H1183" s="86"/>
      <c r="I1183" s="86"/>
      <c r="J1183" s="86"/>
      <c r="K1183" s="86"/>
      <c r="L1183" s="86"/>
      <c r="M1183" s="86"/>
      <c r="N1183" s="86"/>
    </row>
    <row r="1184" spans="1:14" x14ac:dyDescent="0.3">
      <c r="A1184" s="86"/>
      <c r="B1184" s="86"/>
      <c r="C1184" s="86"/>
      <c r="D1184" s="86"/>
      <c r="E1184" s="86"/>
      <c r="F1184" s="86"/>
      <c r="G1184" s="86"/>
      <c r="H1184" s="86"/>
      <c r="I1184" s="86"/>
      <c r="J1184" s="86"/>
      <c r="K1184" s="86"/>
      <c r="L1184" s="86"/>
      <c r="M1184" s="86"/>
      <c r="N1184" s="86"/>
    </row>
    <row r="1185" spans="1:14" x14ac:dyDescent="0.3">
      <c r="A1185" s="86"/>
      <c r="B1185" s="86"/>
      <c r="C1185" s="86"/>
      <c r="D1185" s="86"/>
      <c r="E1185" s="86"/>
      <c r="F1185" s="86"/>
      <c r="G1185" s="86"/>
      <c r="H1185" s="86"/>
      <c r="I1185" s="86"/>
      <c r="J1185" s="86"/>
      <c r="K1185" s="86"/>
      <c r="L1185" s="86"/>
      <c r="M1185" s="86"/>
      <c r="N1185" s="86"/>
    </row>
    <row r="1186" spans="1:14" x14ac:dyDescent="0.3">
      <c r="A1186" s="86"/>
      <c r="B1186" s="86"/>
      <c r="C1186" s="86"/>
      <c r="D1186" s="86"/>
      <c r="E1186" s="86"/>
      <c r="F1186" s="86"/>
      <c r="G1186" s="86"/>
      <c r="H1186" s="86"/>
      <c r="I1186" s="86"/>
      <c r="J1186" s="86"/>
      <c r="K1186" s="86"/>
      <c r="L1186" s="86"/>
      <c r="M1186" s="86"/>
      <c r="N1186" s="86"/>
    </row>
    <row r="1187" spans="1:14" x14ac:dyDescent="0.3">
      <c r="A1187" s="86"/>
      <c r="B1187" s="86"/>
      <c r="C1187" s="86"/>
      <c r="D1187" s="86"/>
      <c r="E1187" s="86"/>
      <c r="F1187" s="86"/>
      <c r="G1187" s="86"/>
      <c r="H1187" s="86"/>
      <c r="I1187" s="86"/>
      <c r="J1187" s="86"/>
      <c r="K1187" s="86"/>
      <c r="L1187" s="86"/>
      <c r="M1187" s="86"/>
      <c r="N1187" s="86"/>
    </row>
    <row r="1188" spans="1:14" x14ac:dyDescent="0.3">
      <c r="A1188" s="86"/>
      <c r="B1188" s="86"/>
      <c r="C1188" s="86"/>
      <c r="D1188" s="86"/>
      <c r="E1188" s="86"/>
      <c r="F1188" s="86"/>
      <c r="G1188" s="86"/>
      <c r="H1188" s="86"/>
      <c r="I1188" s="86"/>
      <c r="J1188" s="86"/>
      <c r="K1188" s="86"/>
      <c r="L1188" s="86"/>
      <c r="M1188" s="86"/>
      <c r="N1188" s="86"/>
    </row>
    <row r="1189" spans="1:14" x14ac:dyDescent="0.3">
      <c r="A1189" s="86"/>
      <c r="B1189" s="86"/>
      <c r="C1189" s="86"/>
      <c r="D1189" s="86"/>
      <c r="E1189" s="86"/>
      <c r="F1189" s="86"/>
      <c r="G1189" s="86"/>
      <c r="H1189" s="86"/>
      <c r="I1189" s="86"/>
      <c r="J1189" s="86"/>
      <c r="K1189" s="86"/>
      <c r="L1189" s="86"/>
      <c r="M1189" s="86"/>
      <c r="N1189" s="86"/>
    </row>
    <row r="1190" spans="1:14" x14ac:dyDescent="0.3">
      <c r="A1190" s="86"/>
      <c r="B1190" s="86"/>
      <c r="C1190" s="86"/>
      <c r="D1190" s="86"/>
      <c r="E1190" s="86"/>
      <c r="F1190" s="86"/>
      <c r="G1190" s="86"/>
      <c r="H1190" s="86"/>
      <c r="I1190" s="86"/>
      <c r="J1190" s="86"/>
      <c r="K1190" s="86"/>
      <c r="L1190" s="86"/>
      <c r="M1190" s="86"/>
      <c r="N1190" s="86"/>
    </row>
    <row r="1191" spans="1:14" x14ac:dyDescent="0.3">
      <c r="A1191" s="86"/>
      <c r="B1191" s="86"/>
      <c r="C1191" s="86"/>
      <c r="D1191" s="86"/>
      <c r="E1191" s="86"/>
      <c r="F1191" s="86"/>
      <c r="G1191" s="86"/>
      <c r="H1191" s="86"/>
      <c r="I1191" s="86"/>
      <c r="J1191" s="86"/>
      <c r="K1191" s="86"/>
      <c r="L1191" s="86"/>
      <c r="M1191" s="86"/>
      <c r="N1191" s="86"/>
    </row>
    <row r="1192" spans="1:14" x14ac:dyDescent="0.3">
      <c r="A1192" s="86"/>
      <c r="B1192" s="86"/>
      <c r="C1192" s="86"/>
      <c r="D1192" s="86"/>
      <c r="E1192" s="86"/>
      <c r="F1192" s="86"/>
      <c r="G1192" s="86"/>
      <c r="H1192" s="86"/>
      <c r="I1192" s="86"/>
      <c r="J1192" s="86"/>
      <c r="K1192" s="86"/>
      <c r="L1192" s="86"/>
      <c r="M1192" s="86"/>
      <c r="N1192" s="86"/>
    </row>
    <row r="1193" spans="1:14" x14ac:dyDescent="0.3">
      <c r="A1193" s="86"/>
      <c r="B1193" s="86"/>
      <c r="C1193" s="86"/>
      <c r="D1193" s="86"/>
      <c r="E1193" s="86"/>
      <c r="F1193" s="86"/>
      <c r="G1193" s="86"/>
      <c r="H1193" s="86"/>
      <c r="I1193" s="86"/>
      <c r="J1193" s="86"/>
      <c r="K1193" s="86"/>
      <c r="L1193" s="86"/>
      <c r="M1193" s="86"/>
      <c r="N1193" s="86"/>
    </row>
    <row r="1194" spans="1:14" x14ac:dyDescent="0.3">
      <c r="A1194" s="86"/>
      <c r="B1194" s="86"/>
      <c r="C1194" s="86"/>
      <c r="D1194" s="86"/>
      <c r="E1194" s="86"/>
      <c r="F1194" s="86"/>
      <c r="G1194" s="86"/>
      <c r="H1194" s="86"/>
      <c r="I1194" s="86"/>
      <c r="J1194" s="86"/>
      <c r="K1194" s="86"/>
      <c r="L1194" s="86"/>
      <c r="M1194" s="86"/>
      <c r="N1194" s="86"/>
    </row>
    <row r="1195" spans="1:14" x14ac:dyDescent="0.3">
      <c r="A1195" s="86"/>
      <c r="B1195" s="86"/>
      <c r="C1195" s="86"/>
      <c r="D1195" s="86"/>
      <c r="E1195" s="86"/>
      <c r="F1195" s="86"/>
      <c r="G1195" s="86"/>
      <c r="H1195" s="86"/>
      <c r="I1195" s="86"/>
      <c r="J1195" s="86"/>
      <c r="K1195" s="86"/>
      <c r="L1195" s="86"/>
      <c r="M1195" s="86"/>
      <c r="N1195" s="86"/>
    </row>
    <row r="1196" spans="1:14" x14ac:dyDescent="0.3">
      <c r="A1196" s="86"/>
      <c r="B1196" s="86"/>
      <c r="C1196" s="86"/>
      <c r="D1196" s="86"/>
      <c r="E1196" s="86"/>
      <c r="F1196" s="86"/>
      <c r="G1196" s="86"/>
      <c r="H1196" s="86"/>
      <c r="I1196" s="86"/>
      <c r="J1196" s="86"/>
      <c r="K1196" s="86"/>
      <c r="L1196" s="86"/>
      <c r="M1196" s="86"/>
      <c r="N1196" s="86"/>
    </row>
    <row r="1197" spans="1:14" x14ac:dyDescent="0.3">
      <c r="A1197" s="86"/>
      <c r="B1197" s="86"/>
      <c r="C1197" s="86"/>
      <c r="D1197" s="86"/>
      <c r="E1197" s="86"/>
      <c r="F1197" s="86"/>
      <c r="G1197" s="86"/>
      <c r="H1197" s="86"/>
      <c r="I1197" s="86"/>
      <c r="J1197" s="86"/>
      <c r="K1197" s="86"/>
      <c r="L1197" s="86"/>
      <c r="M1197" s="86"/>
      <c r="N1197" s="86"/>
    </row>
    <row r="1198" spans="1:14" x14ac:dyDescent="0.3">
      <c r="A1198" s="86"/>
      <c r="B1198" s="86"/>
      <c r="C1198" s="86"/>
      <c r="D1198" s="86"/>
      <c r="E1198" s="86"/>
      <c r="F1198" s="86"/>
      <c r="G1198" s="86"/>
      <c r="H1198" s="86"/>
      <c r="I1198" s="86"/>
      <c r="J1198" s="86"/>
      <c r="K1198" s="86"/>
      <c r="L1198" s="86"/>
      <c r="M1198" s="86"/>
      <c r="N1198" s="86"/>
    </row>
    <row r="1199" spans="1:14" x14ac:dyDescent="0.3">
      <c r="A1199" s="86"/>
      <c r="B1199" s="86"/>
      <c r="C1199" s="86"/>
      <c r="D1199" s="86"/>
      <c r="E1199" s="86"/>
      <c r="F1199" s="86"/>
      <c r="G1199" s="86"/>
      <c r="H1199" s="86"/>
      <c r="I1199" s="86"/>
      <c r="J1199" s="86"/>
      <c r="K1199" s="86"/>
      <c r="L1199" s="86"/>
      <c r="M1199" s="86"/>
      <c r="N1199" s="86"/>
    </row>
    <row r="1200" spans="1:14" x14ac:dyDescent="0.3">
      <c r="A1200" s="86"/>
      <c r="B1200" s="86"/>
      <c r="C1200" s="86"/>
      <c r="D1200" s="86"/>
      <c r="E1200" s="86"/>
      <c r="F1200" s="86"/>
      <c r="G1200" s="86"/>
      <c r="H1200" s="86"/>
      <c r="I1200" s="86"/>
      <c r="J1200" s="86"/>
      <c r="K1200" s="86"/>
      <c r="L1200" s="86"/>
      <c r="M1200" s="86"/>
      <c r="N1200" s="86"/>
    </row>
    <row r="1201" spans="1:14" x14ac:dyDescent="0.3">
      <c r="A1201" s="86"/>
      <c r="B1201" s="86"/>
      <c r="C1201" s="86"/>
      <c r="D1201" s="86"/>
      <c r="E1201" s="86"/>
      <c r="F1201" s="86"/>
      <c r="G1201" s="86"/>
      <c r="H1201" s="86"/>
      <c r="I1201" s="86"/>
      <c r="J1201" s="86"/>
      <c r="K1201" s="86"/>
      <c r="L1201" s="86"/>
      <c r="M1201" s="86"/>
      <c r="N1201" s="86"/>
    </row>
    <row r="1202" spans="1:14" x14ac:dyDescent="0.3">
      <c r="A1202" s="86"/>
      <c r="B1202" s="86"/>
      <c r="C1202" s="86"/>
      <c r="D1202" s="86"/>
      <c r="E1202" s="86"/>
      <c r="F1202" s="86"/>
      <c r="G1202" s="86"/>
      <c r="H1202" s="86"/>
      <c r="I1202" s="86"/>
      <c r="J1202" s="86"/>
      <c r="K1202" s="86"/>
      <c r="L1202" s="86"/>
      <c r="M1202" s="86"/>
      <c r="N1202" s="86"/>
    </row>
    <row r="1203" spans="1:14" x14ac:dyDescent="0.3">
      <c r="A1203" s="86"/>
      <c r="B1203" s="86"/>
      <c r="C1203" s="86"/>
      <c r="D1203" s="86"/>
      <c r="E1203" s="86"/>
      <c r="F1203" s="86"/>
      <c r="G1203" s="86"/>
      <c r="H1203" s="86"/>
      <c r="I1203" s="86"/>
      <c r="J1203" s="86"/>
      <c r="K1203" s="86"/>
      <c r="L1203" s="86"/>
      <c r="M1203" s="86"/>
      <c r="N1203" s="86"/>
    </row>
    <row r="1204" spans="1:14" x14ac:dyDescent="0.3">
      <c r="A1204" s="86"/>
      <c r="B1204" s="86"/>
      <c r="C1204" s="86"/>
      <c r="D1204" s="86"/>
      <c r="E1204" s="86"/>
      <c r="F1204" s="86"/>
      <c r="G1204" s="86"/>
      <c r="H1204" s="86"/>
      <c r="I1204" s="86"/>
      <c r="J1204" s="86"/>
      <c r="K1204" s="86"/>
      <c r="L1204" s="86"/>
      <c r="M1204" s="86"/>
      <c r="N1204" s="86"/>
    </row>
    <row r="1205" spans="1:14" x14ac:dyDescent="0.3">
      <c r="A1205" s="86"/>
      <c r="B1205" s="86"/>
      <c r="C1205" s="86"/>
      <c r="D1205" s="86"/>
      <c r="E1205" s="86"/>
      <c r="F1205" s="86"/>
      <c r="G1205" s="86"/>
      <c r="H1205" s="86"/>
      <c r="I1205" s="86"/>
      <c r="J1205" s="86"/>
      <c r="K1205" s="86"/>
      <c r="L1205" s="86"/>
      <c r="M1205" s="86"/>
      <c r="N1205" s="86"/>
    </row>
    <row r="1206" spans="1:14" x14ac:dyDescent="0.3">
      <c r="A1206" s="86"/>
      <c r="B1206" s="86"/>
      <c r="C1206" s="86"/>
      <c r="D1206" s="86"/>
      <c r="E1206" s="86"/>
      <c r="F1206" s="86"/>
      <c r="G1206" s="86"/>
      <c r="H1206" s="86"/>
      <c r="I1206" s="86"/>
      <c r="J1206" s="86"/>
      <c r="K1206" s="86"/>
      <c r="L1206" s="86"/>
      <c r="M1206" s="86"/>
      <c r="N1206" s="86"/>
    </row>
    <row r="1207" spans="1:14" x14ac:dyDescent="0.3">
      <c r="A1207" s="86"/>
      <c r="B1207" s="86"/>
      <c r="C1207" s="86"/>
      <c r="D1207" s="86"/>
      <c r="E1207" s="86"/>
      <c r="F1207" s="86"/>
      <c r="G1207" s="86"/>
      <c r="H1207" s="86"/>
      <c r="I1207" s="86"/>
      <c r="J1207" s="86"/>
      <c r="K1207" s="86"/>
      <c r="L1207" s="86"/>
      <c r="M1207" s="86"/>
      <c r="N1207" s="86"/>
    </row>
    <row r="1208" spans="1:14" x14ac:dyDescent="0.3">
      <c r="A1208" s="86"/>
      <c r="B1208" s="86"/>
      <c r="C1208" s="86"/>
      <c r="D1208" s="86"/>
      <c r="E1208" s="86"/>
      <c r="F1208" s="86"/>
      <c r="G1208" s="86"/>
      <c r="H1208" s="86"/>
      <c r="I1208" s="86"/>
      <c r="J1208" s="86"/>
      <c r="K1208" s="86"/>
      <c r="L1208" s="86"/>
      <c r="M1208" s="86"/>
      <c r="N1208" s="86"/>
    </row>
    <row r="1209" spans="1:14" x14ac:dyDescent="0.3">
      <c r="A1209" s="86"/>
      <c r="B1209" s="86"/>
      <c r="C1209" s="86"/>
      <c r="D1209" s="86"/>
      <c r="E1209" s="86"/>
      <c r="F1209" s="86"/>
      <c r="G1209" s="86"/>
      <c r="H1209" s="86"/>
      <c r="I1209" s="86"/>
      <c r="J1209" s="86"/>
      <c r="K1209" s="86"/>
      <c r="L1209" s="86"/>
      <c r="M1209" s="86"/>
      <c r="N1209" s="86"/>
    </row>
    <row r="1210" spans="1:14" x14ac:dyDescent="0.3">
      <c r="A1210" s="86"/>
      <c r="B1210" s="86"/>
      <c r="C1210" s="86"/>
      <c r="D1210" s="86"/>
      <c r="E1210" s="86"/>
      <c r="F1210" s="86"/>
      <c r="G1210" s="86"/>
      <c r="H1210" s="86"/>
      <c r="I1210" s="86"/>
      <c r="J1210" s="86"/>
      <c r="K1210" s="86"/>
      <c r="L1210" s="86"/>
      <c r="M1210" s="86"/>
      <c r="N1210" s="86"/>
    </row>
    <row r="1211" spans="1:14" x14ac:dyDescent="0.3">
      <c r="A1211" s="86"/>
      <c r="B1211" s="86"/>
      <c r="C1211" s="86"/>
      <c r="D1211" s="86"/>
      <c r="E1211" s="86"/>
      <c r="F1211" s="86"/>
      <c r="G1211" s="86"/>
      <c r="H1211" s="86"/>
      <c r="I1211" s="86"/>
      <c r="J1211" s="86"/>
      <c r="K1211" s="86"/>
      <c r="L1211" s="86"/>
      <c r="M1211" s="86"/>
      <c r="N1211" s="86"/>
    </row>
    <row r="1212" spans="1:14" x14ac:dyDescent="0.3">
      <c r="A1212" s="86"/>
      <c r="B1212" s="86"/>
      <c r="C1212" s="86"/>
      <c r="D1212" s="86"/>
      <c r="E1212" s="86"/>
      <c r="F1212" s="86"/>
      <c r="G1212" s="86"/>
      <c r="H1212" s="86"/>
      <c r="I1212" s="86"/>
      <c r="J1212" s="86"/>
      <c r="K1212" s="86"/>
      <c r="L1212" s="86"/>
      <c r="M1212" s="86"/>
      <c r="N1212" s="86"/>
    </row>
    <row r="1213" spans="1:14" x14ac:dyDescent="0.3">
      <c r="A1213" s="86"/>
      <c r="B1213" s="86"/>
      <c r="C1213" s="86"/>
      <c r="D1213" s="86"/>
      <c r="E1213" s="86"/>
      <c r="F1213" s="86"/>
      <c r="G1213" s="86"/>
      <c r="H1213" s="86"/>
      <c r="I1213" s="86"/>
      <c r="J1213" s="86"/>
      <c r="K1213" s="86"/>
      <c r="L1213" s="86"/>
      <c r="M1213" s="86"/>
      <c r="N1213" s="86"/>
    </row>
    <row r="1214" spans="1:14" x14ac:dyDescent="0.3">
      <c r="A1214" s="86"/>
      <c r="B1214" s="86"/>
      <c r="C1214" s="86"/>
      <c r="D1214" s="86"/>
      <c r="E1214" s="86"/>
      <c r="F1214" s="86"/>
      <c r="G1214" s="86"/>
      <c r="H1214" s="86"/>
      <c r="I1214" s="86"/>
      <c r="J1214" s="86"/>
      <c r="K1214" s="86"/>
      <c r="L1214" s="86"/>
      <c r="M1214" s="86"/>
      <c r="N1214" s="86"/>
    </row>
    <row r="1215" spans="1:14" x14ac:dyDescent="0.3">
      <c r="A1215" s="86"/>
      <c r="B1215" s="86"/>
      <c r="C1215" s="86"/>
      <c r="D1215" s="86"/>
      <c r="E1215" s="86"/>
      <c r="F1215" s="86"/>
      <c r="G1215" s="86"/>
      <c r="H1215" s="86"/>
      <c r="I1215" s="86"/>
      <c r="J1215" s="86"/>
      <c r="K1215" s="86"/>
      <c r="L1215" s="86"/>
      <c r="M1215" s="86"/>
      <c r="N1215" s="86"/>
    </row>
    <row r="1216" spans="1:14" x14ac:dyDescent="0.3">
      <c r="A1216" s="86"/>
      <c r="B1216" s="86"/>
      <c r="C1216" s="86"/>
      <c r="D1216" s="86"/>
      <c r="E1216" s="86"/>
      <c r="F1216" s="86"/>
      <c r="G1216" s="86"/>
      <c r="H1216" s="86"/>
      <c r="I1216" s="86"/>
      <c r="J1216" s="86"/>
      <c r="K1216" s="86"/>
      <c r="L1216" s="86"/>
      <c r="M1216" s="86"/>
      <c r="N1216" s="86"/>
    </row>
    <row r="1217" spans="1:14" x14ac:dyDescent="0.3">
      <c r="A1217" s="86"/>
      <c r="B1217" s="86"/>
      <c r="C1217" s="86"/>
      <c r="D1217" s="86"/>
      <c r="E1217" s="86"/>
      <c r="F1217" s="86"/>
      <c r="G1217" s="86"/>
      <c r="H1217" s="86"/>
      <c r="I1217" s="86"/>
      <c r="J1217" s="86"/>
      <c r="K1217" s="86"/>
      <c r="L1217" s="86"/>
      <c r="M1217" s="86"/>
      <c r="N1217" s="86"/>
    </row>
    <row r="1218" spans="1:14" x14ac:dyDescent="0.3">
      <c r="A1218" s="86"/>
      <c r="B1218" s="86"/>
      <c r="C1218" s="86"/>
      <c r="D1218" s="86"/>
      <c r="E1218" s="86"/>
      <c r="F1218" s="86"/>
      <c r="G1218" s="86"/>
      <c r="H1218" s="86"/>
      <c r="I1218" s="86"/>
      <c r="J1218" s="86"/>
      <c r="K1218" s="86"/>
      <c r="L1218" s="86"/>
      <c r="M1218" s="86"/>
      <c r="N1218" s="86"/>
    </row>
    <row r="1219" spans="1:14" x14ac:dyDescent="0.3">
      <c r="A1219" s="86"/>
      <c r="B1219" s="86"/>
      <c r="C1219" s="86"/>
      <c r="D1219" s="86"/>
      <c r="E1219" s="86"/>
      <c r="F1219" s="86"/>
      <c r="G1219" s="86"/>
      <c r="H1219" s="86"/>
      <c r="I1219" s="86"/>
      <c r="J1219" s="86"/>
      <c r="K1219" s="86"/>
      <c r="L1219" s="86"/>
      <c r="M1219" s="86"/>
      <c r="N1219" s="86"/>
    </row>
    <row r="1220" spans="1:14" x14ac:dyDescent="0.3">
      <c r="A1220" s="86"/>
      <c r="B1220" s="86"/>
      <c r="C1220" s="86"/>
      <c r="D1220" s="86"/>
      <c r="E1220" s="86"/>
      <c r="F1220" s="86"/>
      <c r="G1220" s="86"/>
      <c r="H1220" s="86"/>
      <c r="I1220" s="86"/>
      <c r="J1220" s="86"/>
      <c r="K1220" s="86"/>
      <c r="L1220" s="86"/>
      <c r="M1220" s="86"/>
      <c r="N1220" s="86"/>
    </row>
    <row r="1221" spans="1:14" x14ac:dyDescent="0.3">
      <c r="A1221" s="86"/>
      <c r="B1221" s="86"/>
      <c r="C1221" s="86"/>
      <c r="D1221" s="86"/>
      <c r="E1221" s="86"/>
      <c r="F1221" s="86"/>
      <c r="G1221" s="86"/>
      <c r="H1221" s="86"/>
      <c r="I1221" s="86"/>
      <c r="J1221" s="86"/>
      <c r="K1221" s="86"/>
      <c r="L1221" s="86"/>
      <c r="M1221" s="86"/>
      <c r="N1221" s="86"/>
    </row>
    <row r="1222" spans="1:14" x14ac:dyDescent="0.3">
      <c r="A1222" s="86"/>
      <c r="B1222" s="86"/>
      <c r="C1222" s="86"/>
      <c r="D1222" s="86"/>
      <c r="E1222" s="86"/>
      <c r="F1222" s="86"/>
      <c r="G1222" s="86"/>
      <c r="H1222" s="86"/>
      <c r="I1222" s="86"/>
      <c r="J1222" s="86"/>
      <c r="K1222" s="86"/>
      <c r="L1222" s="86"/>
      <c r="M1222" s="86"/>
      <c r="N1222" s="86"/>
    </row>
    <row r="1223" spans="1:14" x14ac:dyDescent="0.3">
      <c r="A1223" s="86"/>
      <c r="B1223" s="86"/>
      <c r="C1223" s="86"/>
      <c r="D1223" s="86"/>
      <c r="E1223" s="86"/>
      <c r="F1223" s="86"/>
      <c r="G1223" s="86"/>
      <c r="H1223" s="86"/>
      <c r="I1223" s="86"/>
      <c r="J1223" s="86"/>
      <c r="K1223" s="86"/>
      <c r="L1223" s="86"/>
      <c r="M1223" s="86"/>
      <c r="N1223" s="86"/>
    </row>
    <row r="1224" spans="1:14" x14ac:dyDescent="0.3">
      <c r="A1224" s="86"/>
      <c r="B1224" s="86"/>
      <c r="C1224" s="86"/>
      <c r="D1224" s="86"/>
      <c r="E1224" s="86"/>
      <c r="F1224" s="86"/>
      <c r="G1224" s="86"/>
      <c r="H1224" s="86"/>
      <c r="I1224" s="86"/>
      <c r="J1224" s="86"/>
      <c r="K1224" s="86"/>
      <c r="L1224" s="86"/>
      <c r="M1224" s="86"/>
      <c r="N1224" s="86"/>
    </row>
    <row r="1225" spans="1:14" x14ac:dyDescent="0.3">
      <c r="A1225" s="86"/>
      <c r="B1225" s="86"/>
      <c r="C1225" s="86"/>
      <c r="D1225" s="86"/>
      <c r="E1225" s="86"/>
      <c r="F1225" s="86"/>
      <c r="G1225" s="86"/>
      <c r="H1225" s="86"/>
      <c r="I1225" s="86"/>
      <c r="J1225" s="86"/>
      <c r="K1225" s="86"/>
      <c r="L1225" s="86"/>
      <c r="M1225" s="86"/>
      <c r="N1225" s="86"/>
    </row>
    <row r="1226" spans="1:14" x14ac:dyDescent="0.3">
      <c r="A1226" s="86"/>
      <c r="B1226" s="86"/>
      <c r="C1226" s="86"/>
      <c r="D1226" s="86"/>
      <c r="E1226" s="86"/>
      <c r="F1226" s="86"/>
      <c r="G1226" s="86"/>
      <c r="H1226" s="86"/>
      <c r="I1226" s="86"/>
      <c r="J1226" s="86"/>
      <c r="K1226" s="86"/>
      <c r="L1226" s="86"/>
      <c r="M1226" s="86"/>
      <c r="N1226" s="86"/>
    </row>
    <row r="1227" spans="1:14" x14ac:dyDescent="0.3">
      <c r="A1227" s="86"/>
      <c r="B1227" s="86"/>
      <c r="C1227" s="86"/>
      <c r="D1227" s="86"/>
      <c r="E1227" s="86"/>
      <c r="F1227" s="86"/>
      <c r="G1227" s="86"/>
      <c r="H1227" s="86"/>
      <c r="I1227" s="86"/>
      <c r="J1227" s="86"/>
      <c r="K1227" s="86"/>
      <c r="L1227" s="86"/>
      <c r="M1227" s="86"/>
      <c r="N1227" s="86"/>
    </row>
    <row r="1228" spans="1:14" x14ac:dyDescent="0.3">
      <c r="A1228" s="86"/>
      <c r="B1228" s="86"/>
      <c r="C1228" s="86"/>
      <c r="D1228" s="86"/>
      <c r="E1228" s="86"/>
      <c r="F1228" s="86"/>
      <c r="G1228" s="86"/>
      <c r="H1228" s="86"/>
      <c r="I1228" s="86"/>
      <c r="J1228" s="86"/>
      <c r="K1228" s="86"/>
      <c r="L1228" s="86"/>
      <c r="M1228" s="86"/>
      <c r="N1228" s="86"/>
    </row>
    <row r="1229" spans="1:14" x14ac:dyDescent="0.3">
      <c r="A1229" s="86"/>
      <c r="B1229" s="86"/>
      <c r="C1229" s="86"/>
      <c r="D1229" s="86"/>
      <c r="E1229" s="86"/>
      <c r="F1229" s="86"/>
      <c r="G1229" s="86"/>
      <c r="H1229" s="86"/>
      <c r="I1229" s="86"/>
      <c r="J1229" s="86"/>
      <c r="K1229" s="86"/>
      <c r="L1229" s="86"/>
      <c r="M1229" s="86"/>
      <c r="N1229" s="86"/>
    </row>
    <row r="1230" spans="1:14" x14ac:dyDescent="0.3">
      <c r="A1230" s="86"/>
      <c r="B1230" s="86"/>
      <c r="C1230" s="86"/>
      <c r="D1230" s="86"/>
      <c r="E1230" s="86"/>
      <c r="F1230" s="86"/>
      <c r="G1230" s="86"/>
      <c r="H1230" s="86"/>
      <c r="I1230" s="86"/>
      <c r="J1230" s="86"/>
      <c r="K1230" s="86"/>
      <c r="L1230" s="86"/>
      <c r="M1230" s="86"/>
      <c r="N1230" s="86"/>
    </row>
    <row r="1231" spans="1:14" x14ac:dyDescent="0.3">
      <c r="A1231" s="86"/>
      <c r="B1231" s="86"/>
      <c r="C1231" s="86"/>
      <c r="D1231" s="86"/>
      <c r="E1231" s="86"/>
      <c r="F1231" s="86"/>
      <c r="G1231" s="86"/>
      <c r="H1231" s="86"/>
      <c r="I1231" s="86"/>
      <c r="J1231" s="86"/>
      <c r="K1231" s="86"/>
      <c r="L1231" s="86"/>
      <c r="M1231" s="86"/>
      <c r="N1231" s="86"/>
    </row>
    <row r="1232" spans="1:14" x14ac:dyDescent="0.3">
      <c r="A1232" s="86"/>
      <c r="B1232" s="86"/>
      <c r="C1232" s="86"/>
      <c r="D1232" s="86"/>
      <c r="E1232" s="86"/>
      <c r="F1232" s="86"/>
      <c r="G1232" s="86"/>
      <c r="H1232" s="86"/>
      <c r="I1232" s="86"/>
      <c r="J1232" s="86"/>
      <c r="K1232" s="86"/>
      <c r="L1232" s="86"/>
      <c r="M1232" s="86"/>
      <c r="N1232" s="86"/>
    </row>
    <row r="1233" spans="1:14" x14ac:dyDescent="0.3">
      <c r="A1233" s="86"/>
      <c r="B1233" s="86"/>
      <c r="C1233" s="86"/>
      <c r="D1233" s="86"/>
      <c r="E1233" s="86"/>
      <c r="F1233" s="86"/>
      <c r="G1233" s="86"/>
      <c r="H1233" s="86"/>
      <c r="I1233" s="86"/>
      <c r="J1233" s="86"/>
      <c r="K1233" s="86"/>
      <c r="L1233" s="86"/>
      <c r="M1233" s="86"/>
      <c r="N1233" s="86"/>
    </row>
    <row r="1234" spans="1:14" x14ac:dyDescent="0.3">
      <c r="A1234" s="86"/>
      <c r="B1234" s="86"/>
      <c r="C1234" s="86"/>
      <c r="D1234" s="86"/>
      <c r="E1234" s="86"/>
      <c r="F1234" s="86"/>
      <c r="G1234" s="86"/>
      <c r="H1234" s="86"/>
      <c r="I1234" s="86"/>
      <c r="J1234" s="86"/>
      <c r="K1234" s="86"/>
      <c r="L1234" s="86"/>
      <c r="M1234" s="86"/>
      <c r="N1234" s="86"/>
    </row>
    <row r="1235" spans="1:14" x14ac:dyDescent="0.3">
      <c r="A1235" s="86"/>
      <c r="B1235" s="86"/>
      <c r="C1235" s="86"/>
      <c r="D1235" s="86"/>
      <c r="E1235" s="86"/>
      <c r="F1235" s="86"/>
      <c r="G1235" s="86"/>
      <c r="H1235" s="86"/>
      <c r="I1235" s="86"/>
      <c r="J1235" s="86"/>
      <c r="K1235" s="86"/>
      <c r="L1235" s="86"/>
      <c r="M1235" s="86"/>
      <c r="N1235" s="86"/>
    </row>
    <row r="1236" spans="1:14" x14ac:dyDescent="0.3">
      <c r="A1236" s="86"/>
      <c r="B1236" s="86"/>
      <c r="C1236" s="86"/>
      <c r="D1236" s="86"/>
      <c r="E1236" s="86"/>
      <c r="F1236" s="86"/>
      <c r="G1236" s="86"/>
      <c r="H1236" s="86"/>
      <c r="I1236" s="86"/>
      <c r="J1236" s="86"/>
      <c r="K1236" s="86"/>
      <c r="L1236" s="86"/>
      <c r="M1236" s="86"/>
      <c r="N1236" s="86"/>
    </row>
    <row r="1237" spans="1:14" x14ac:dyDescent="0.3">
      <c r="A1237" s="86"/>
      <c r="B1237" s="86"/>
      <c r="C1237" s="86"/>
      <c r="D1237" s="86"/>
      <c r="E1237" s="86"/>
      <c r="F1237" s="86"/>
      <c r="G1237" s="86"/>
      <c r="H1237" s="86"/>
      <c r="I1237" s="86"/>
      <c r="J1237" s="86"/>
      <c r="K1237" s="86"/>
      <c r="L1237" s="86"/>
      <c r="M1237" s="86"/>
      <c r="N1237" s="86"/>
    </row>
    <row r="1238" spans="1:14" x14ac:dyDescent="0.3">
      <c r="A1238" s="86"/>
      <c r="B1238" s="86"/>
      <c r="C1238" s="86"/>
      <c r="D1238" s="86"/>
      <c r="E1238" s="86"/>
      <c r="F1238" s="86"/>
      <c r="G1238" s="86"/>
      <c r="H1238" s="86"/>
      <c r="I1238" s="86"/>
      <c r="J1238" s="86"/>
      <c r="K1238" s="86"/>
      <c r="L1238" s="86"/>
      <c r="M1238" s="86"/>
      <c r="N1238" s="86"/>
    </row>
    <row r="1239" spans="1:14" x14ac:dyDescent="0.3">
      <c r="A1239" s="86"/>
      <c r="B1239" s="86"/>
      <c r="C1239" s="86"/>
      <c r="D1239" s="86"/>
      <c r="E1239" s="86"/>
      <c r="F1239" s="86"/>
      <c r="G1239" s="86"/>
      <c r="H1239" s="86"/>
      <c r="I1239" s="86"/>
      <c r="J1239" s="86"/>
      <c r="K1239" s="86"/>
      <c r="L1239" s="86"/>
      <c r="M1239" s="86"/>
      <c r="N1239" s="86"/>
    </row>
    <row r="1240" spans="1:14" x14ac:dyDescent="0.3">
      <c r="A1240" s="86"/>
      <c r="B1240" s="86"/>
      <c r="C1240" s="86"/>
      <c r="D1240" s="86"/>
      <c r="E1240" s="86"/>
      <c r="F1240" s="86"/>
      <c r="G1240" s="86"/>
      <c r="H1240" s="86"/>
      <c r="I1240" s="86"/>
      <c r="J1240" s="86"/>
      <c r="K1240" s="86"/>
      <c r="L1240" s="86"/>
      <c r="M1240" s="86"/>
      <c r="N1240" s="86"/>
    </row>
    <row r="1241" spans="1:14" x14ac:dyDescent="0.3">
      <c r="A1241" s="86"/>
      <c r="B1241" s="86"/>
      <c r="C1241" s="86"/>
      <c r="D1241" s="86"/>
      <c r="E1241" s="86"/>
      <c r="F1241" s="86"/>
      <c r="G1241" s="86"/>
      <c r="H1241" s="86"/>
      <c r="I1241" s="86"/>
      <c r="J1241" s="86"/>
      <c r="K1241" s="86"/>
      <c r="L1241" s="86"/>
      <c r="M1241" s="86"/>
      <c r="N1241" s="86"/>
    </row>
    <row r="1242" spans="1:14" x14ac:dyDescent="0.3">
      <c r="A1242" s="86"/>
      <c r="B1242" s="86"/>
      <c r="C1242" s="86"/>
      <c r="D1242" s="86"/>
      <c r="E1242" s="86"/>
      <c r="F1242" s="86"/>
      <c r="G1242" s="86"/>
      <c r="H1242" s="86"/>
      <c r="I1242" s="86"/>
      <c r="J1242" s="86"/>
      <c r="K1242" s="86"/>
      <c r="L1242" s="86"/>
      <c r="M1242" s="86"/>
      <c r="N1242" s="86"/>
    </row>
    <row r="1243" spans="1:14" x14ac:dyDescent="0.3">
      <c r="A1243" s="86"/>
      <c r="B1243" s="86"/>
      <c r="C1243" s="86"/>
      <c r="D1243" s="86"/>
      <c r="E1243" s="86"/>
      <c r="F1243" s="86"/>
      <c r="G1243" s="86"/>
      <c r="H1243" s="86"/>
      <c r="I1243" s="86"/>
      <c r="J1243" s="86"/>
      <c r="K1243" s="86"/>
      <c r="L1243" s="86"/>
      <c r="M1243" s="86"/>
      <c r="N1243" s="86"/>
    </row>
    <row r="1244" spans="1:14" x14ac:dyDescent="0.3">
      <c r="A1244" s="86"/>
      <c r="B1244" s="86"/>
      <c r="C1244" s="86"/>
      <c r="D1244" s="86"/>
      <c r="E1244" s="86"/>
      <c r="F1244" s="86"/>
      <c r="G1244" s="86"/>
      <c r="H1244" s="86"/>
      <c r="I1244" s="86"/>
      <c r="J1244" s="86"/>
      <c r="K1244" s="86"/>
      <c r="L1244" s="86"/>
      <c r="M1244" s="86"/>
      <c r="N1244" s="86"/>
    </row>
    <row r="1245" spans="1:14" x14ac:dyDescent="0.3">
      <c r="A1245" s="86"/>
      <c r="B1245" s="86"/>
      <c r="C1245" s="86"/>
      <c r="D1245" s="86"/>
      <c r="E1245" s="86"/>
      <c r="F1245" s="86"/>
      <c r="G1245" s="86"/>
      <c r="H1245" s="86"/>
      <c r="I1245" s="86"/>
      <c r="J1245" s="86"/>
      <c r="K1245" s="86"/>
      <c r="L1245" s="86"/>
      <c r="M1245" s="86"/>
      <c r="N1245" s="86"/>
    </row>
    <row r="1246" spans="1:14" x14ac:dyDescent="0.3">
      <c r="A1246" s="86"/>
      <c r="B1246" s="86"/>
      <c r="C1246" s="86"/>
      <c r="D1246" s="86"/>
      <c r="E1246" s="86"/>
      <c r="F1246" s="86"/>
      <c r="G1246" s="86"/>
      <c r="H1246" s="86"/>
      <c r="I1246" s="86"/>
      <c r="J1246" s="86"/>
      <c r="K1246" s="86"/>
      <c r="L1246" s="86"/>
      <c r="M1246" s="86"/>
      <c r="N1246" s="86"/>
    </row>
    <row r="1247" spans="1:14" x14ac:dyDescent="0.3">
      <c r="A1247" s="86"/>
      <c r="B1247" s="86"/>
      <c r="C1247" s="86"/>
      <c r="D1247" s="86"/>
      <c r="E1247" s="86"/>
      <c r="F1247" s="86"/>
      <c r="G1247" s="86"/>
      <c r="H1247" s="86"/>
      <c r="I1247" s="86"/>
      <c r="J1247" s="86"/>
      <c r="K1247" s="86"/>
      <c r="L1247" s="86"/>
      <c r="M1247" s="86"/>
      <c r="N1247" s="86"/>
    </row>
    <row r="1248" spans="1:14" x14ac:dyDescent="0.3">
      <c r="A1248" s="86"/>
      <c r="B1248" s="86"/>
      <c r="C1248" s="86"/>
      <c r="D1248" s="86"/>
      <c r="E1248" s="86"/>
      <c r="F1248" s="86"/>
      <c r="G1248" s="86"/>
      <c r="H1248" s="86"/>
      <c r="I1248" s="86"/>
      <c r="J1248" s="86"/>
      <c r="K1248" s="86"/>
      <c r="L1248" s="86"/>
      <c r="M1248" s="86"/>
      <c r="N1248" s="86"/>
    </row>
    <row r="1249" spans="1:14" x14ac:dyDescent="0.3">
      <c r="A1249" s="86"/>
      <c r="B1249" s="86"/>
      <c r="C1249" s="86"/>
      <c r="D1249" s="86"/>
      <c r="E1249" s="86"/>
      <c r="F1249" s="86"/>
      <c r="G1249" s="86"/>
      <c r="H1249" s="86"/>
      <c r="I1249" s="86"/>
      <c r="J1249" s="86"/>
      <c r="K1249" s="86"/>
      <c r="L1249" s="86"/>
      <c r="M1249" s="86"/>
      <c r="N1249" s="86"/>
    </row>
    <row r="1250" spans="1:14" x14ac:dyDescent="0.3">
      <c r="A1250" s="86"/>
      <c r="B1250" s="86"/>
      <c r="C1250" s="86"/>
      <c r="D1250" s="86"/>
      <c r="E1250" s="86"/>
      <c r="F1250" s="86"/>
      <c r="G1250" s="86"/>
      <c r="H1250" s="86"/>
      <c r="I1250" s="86"/>
      <c r="J1250" s="86"/>
      <c r="K1250" s="86"/>
      <c r="L1250" s="86"/>
      <c r="M1250" s="86"/>
      <c r="N1250" s="86"/>
    </row>
    <row r="1251" spans="1:14" x14ac:dyDescent="0.3">
      <c r="A1251" s="86"/>
      <c r="B1251" s="86"/>
      <c r="C1251" s="86"/>
      <c r="D1251" s="86"/>
      <c r="E1251" s="86"/>
      <c r="F1251" s="86"/>
      <c r="G1251" s="86"/>
      <c r="H1251" s="86"/>
      <c r="I1251" s="86"/>
      <c r="J1251" s="86"/>
      <c r="K1251" s="86"/>
      <c r="L1251" s="86"/>
      <c r="M1251" s="86"/>
      <c r="N1251" s="86"/>
    </row>
    <row r="1252" spans="1:14" x14ac:dyDescent="0.3">
      <c r="A1252" s="86"/>
      <c r="B1252" s="86"/>
      <c r="C1252" s="86"/>
      <c r="D1252" s="86"/>
      <c r="E1252" s="86"/>
      <c r="F1252" s="86"/>
      <c r="G1252" s="86"/>
      <c r="H1252" s="86"/>
      <c r="I1252" s="86"/>
      <c r="J1252" s="86"/>
      <c r="K1252" s="86"/>
      <c r="L1252" s="86"/>
      <c r="M1252" s="86"/>
      <c r="N1252" s="86"/>
    </row>
    <row r="1253" spans="1:14" x14ac:dyDescent="0.3">
      <c r="A1253" s="86"/>
      <c r="B1253" s="86"/>
      <c r="C1253" s="86"/>
      <c r="D1253" s="86"/>
      <c r="E1253" s="86"/>
      <c r="F1253" s="86"/>
      <c r="G1253" s="86"/>
      <c r="H1253" s="86"/>
      <c r="I1253" s="86"/>
      <c r="J1253" s="86"/>
      <c r="K1253" s="86"/>
      <c r="L1253" s="86"/>
      <c r="M1253" s="86"/>
      <c r="N1253" s="86"/>
    </row>
    <row r="1254" spans="1:14" x14ac:dyDescent="0.3">
      <c r="A1254" s="86"/>
      <c r="B1254" s="86"/>
      <c r="C1254" s="86"/>
      <c r="D1254" s="86"/>
      <c r="E1254" s="86"/>
      <c r="F1254" s="86"/>
      <c r="G1254" s="86"/>
      <c r="H1254" s="86"/>
      <c r="I1254" s="86"/>
      <c r="J1254" s="86"/>
      <c r="K1254" s="86"/>
      <c r="L1254" s="86"/>
      <c r="M1254" s="86"/>
      <c r="N1254" s="86"/>
    </row>
    <row r="1255" spans="1:14" x14ac:dyDescent="0.3">
      <c r="A1255" s="86"/>
      <c r="B1255" s="86"/>
      <c r="C1255" s="86"/>
      <c r="D1255" s="86"/>
      <c r="E1255" s="86"/>
      <c r="F1255" s="86"/>
      <c r="G1255" s="86"/>
      <c r="H1255" s="86"/>
      <c r="I1255" s="86"/>
      <c r="J1255" s="86"/>
      <c r="K1255" s="86"/>
      <c r="L1255" s="86"/>
      <c r="M1255" s="86"/>
      <c r="N1255" s="86"/>
    </row>
    <row r="1256" spans="1:14" x14ac:dyDescent="0.3">
      <c r="A1256" s="86"/>
      <c r="B1256" s="86"/>
      <c r="C1256" s="86"/>
      <c r="D1256" s="86"/>
      <c r="E1256" s="86"/>
      <c r="F1256" s="86"/>
      <c r="G1256" s="86"/>
      <c r="H1256" s="86"/>
      <c r="I1256" s="86"/>
      <c r="J1256" s="86"/>
      <c r="K1256" s="86"/>
      <c r="L1256" s="86"/>
      <c r="M1256" s="86"/>
      <c r="N1256" s="86"/>
    </row>
    <row r="1257" spans="1:14" x14ac:dyDescent="0.3">
      <c r="A1257" s="86"/>
      <c r="B1257" s="86"/>
      <c r="C1257" s="86"/>
      <c r="D1257" s="86"/>
      <c r="E1257" s="86"/>
      <c r="F1257" s="86"/>
      <c r="G1257" s="86"/>
      <c r="H1257" s="86"/>
      <c r="I1257" s="86"/>
      <c r="J1257" s="86"/>
      <c r="K1257" s="86"/>
      <c r="L1257" s="86"/>
      <c r="M1257" s="86"/>
      <c r="N1257" s="86"/>
    </row>
    <row r="1258" spans="1:14" x14ac:dyDescent="0.3">
      <c r="A1258" s="86"/>
      <c r="B1258" s="86"/>
      <c r="C1258" s="86"/>
      <c r="D1258" s="86"/>
      <c r="E1258" s="86"/>
      <c r="F1258" s="86"/>
      <c r="G1258" s="86"/>
      <c r="H1258" s="86"/>
      <c r="I1258" s="86"/>
      <c r="J1258" s="86"/>
      <c r="K1258" s="86"/>
      <c r="L1258" s="86"/>
      <c r="M1258" s="86"/>
      <c r="N1258" s="86"/>
    </row>
    <row r="1259" spans="1:14" x14ac:dyDescent="0.3">
      <c r="A1259" s="86"/>
      <c r="B1259" s="86"/>
      <c r="C1259" s="86"/>
      <c r="D1259" s="86"/>
      <c r="E1259" s="86"/>
      <c r="F1259" s="86"/>
      <c r="G1259" s="86"/>
      <c r="H1259" s="86"/>
      <c r="I1259" s="86"/>
      <c r="J1259" s="86"/>
      <c r="K1259" s="86"/>
      <c r="L1259" s="86"/>
      <c r="M1259" s="86"/>
      <c r="N1259" s="86"/>
    </row>
    <row r="1260" spans="1:14" x14ac:dyDescent="0.3">
      <c r="A1260" s="86"/>
      <c r="B1260" s="86"/>
      <c r="C1260" s="86"/>
      <c r="D1260" s="86"/>
      <c r="E1260" s="86"/>
      <c r="F1260" s="86"/>
      <c r="G1260" s="86"/>
      <c r="H1260" s="86"/>
      <c r="I1260" s="86"/>
      <c r="J1260" s="86"/>
      <c r="K1260" s="86"/>
      <c r="L1260" s="86"/>
      <c r="M1260" s="86"/>
      <c r="N1260" s="86"/>
    </row>
    <row r="1261" spans="1:14" x14ac:dyDescent="0.3">
      <c r="A1261" s="86"/>
      <c r="B1261" s="86"/>
      <c r="C1261" s="86"/>
      <c r="D1261" s="86"/>
      <c r="E1261" s="86"/>
      <c r="F1261" s="86"/>
      <c r="G1261" s="86"/>
      <c r="H1261" s="86"/>
      <c r="I1261" s="86"/>
      <c r="J1261" s="86"/>
      <c r="K1261" s="86"/>
      <c r="L1261" s="86"/>
      <c r="M1261" s="86"/>
      <c r="N1261" s="86"/>
    </row>
    <row r="1262" spans="1:14" x14ac:dyDescent="0.3">
      <c r="A1262" s="86"/>
      <c r="B1262" s="86"/>
      <c r="C1262" s="86"/>
      <c r="D1262" s="86"/>
      <c r="E1262" s="86"/>
      <c r="F1262" s="86"/>
      <c r="G1262" s="86"/>
      <c r="H1262" s="86"/>
      <c r="I1262" s="86"/>
      <c r="J1262" s="86"/>
      <c r="K1262" s="86"/>
      <c r="L1262" s="86"/>
      <c r="M1262" s="86"/>
      <c r="N1262" s="86"/>
    </row>
    <row r="1263" spans="1:14" x14ac:dyDescent="0.3">
      <c r="A1263" s="86"/>
      <c r="B1263" s="86"/>
      <c r="C1263" s="86"/>
      <c r="D1263" s="86"/>
      <c r="E1263" s="86"/>
      <c r="F1263" s="86"/>
      <c r="G1263" s="86"/>
      <c r="H1263" s="86"/>
      <c r="I1263" s="86"/>
      <c r="J1263" s="86"/>
      <c r="K1263" s="86"/>
      <c r="L1263" s="86"/>
      <c r="M1263" s="86"/>
      <c r="N1263" s="86"/>
    </row>
    <row r="1264" spans="1:14" x14ac:dyDescent="0.3">
      <c r="A1264" s="86"/>
      <c r="B1264" s="86"/>
      <c r="C1264" s="86"/>
      <c r="D1264" s="86"/>
      <c r="E1264" s="86"/>
      <c r="F1264" s="86"/>
      <c r="G1264" s="86"/>
      <c r="H1264" s="86"/>
      <c r="I1264" s="86"/>
      <c r="J1264" s="86"/>
      <c r="K1264" s="86"/>
      <c r="L1264" s="86"/>
      <c r="M1264" s="86"/>
      <c r="N1264" s="86"/>
    </row>
    <row r="1265" spans="1:14" x14ac:dyDescent="0.3">
      <c r="A1265" s="86"/>
      <c r="B1265" s="86"/>
      <c r="C1265" s="86"/>
      <c r="D1265" s="86"/>
      <c r="E1265" s="86"/>
      <c r="F1265" s="86"/>
      <c r="G1265" s="86"/>
      <c r="H1265" s="86"/>
      <c r="I1265" s="86"/>
      <c r="J1265" s="86"/>
      <c r="K1265" s="86"/>
      <c r="L1265" s="86"/>
      <c r="M1265" s="86"/>
      <c r="N1265" s="86"/>
    </row>
    <row r="1266" spans="1:14" x14ac:dyDescent="0.3">
      <c r="A1266" s="86"/>
      <c r="B1266" s="86"/>
      <c r="C1266" s="86"/>
      <c r="D1266" s="86"/>
      <c r="E1266" s="86"/>
      <c r="F1266" s="86"/>
      <c r="G1266" s="86"/>
      <c r="H1266" s="86"/>
      <c r="I1266" s="86"/>
      <c r="J1266" s="86"/>
      <c r="K1266" s="86"/>
      <c r="L1266" s="86"/>
      <c r="M1266" s="86"/>
      <c r="N1266" s="86"/>
    </row>
    <row r="1267" spans="1:14" x14ac:dyDescent="0.3">
      <c r="A1267" s="86"/>
      <c r="B1267" s="86"/>
      <c r="C1267" s="86"/>
      <c r="D1267" s="86"/>
      <c r="E1267" s="86"/>
      <c r="F1267" s="86"/>
      <c r="G1267" s="86"/>
      <c r="H1267" s="86"/>
      <c r="I1267" s="86"/>
      <c r="J1267" s="86"/>
      <c r="K1267" s="86"/>
      <c r="L1267" s="86"/>
      <c r="M1267" s="86"/>
      <c r="N1267" s="86"/>
    </row>
    <row r="1268" spans="1:14" x14ac:dyDescent="0.3">
      <c r="A1268" s="86"/>
      <c r="B1268" s="86"/>
      <c r="C1268" s="86"/>
      <c r="D1268" s="86"/>
      <c r="E1268" s="86"/>
      <c r="F1268" s="86"/>
      <c r="G1268" s="86"/>
      <c r="H1268" s="86"/>
      <c r="I1268" s="86"/>
      <c r="J1268" s="86"/>
      <c r="K1268" s="86"/>
      <c r="L1268" s="86"/>
      <c r="M1268" s="86"/>
      <c r="N1268" s="86"/>
    </row>
    <row r="1269" spans="1:14" x14ac:dyDescent="0.3">
      <c r="A1269" s="86"/>
      <c r="B1269" s="86"/>
      <c r="C1269" s="86"/>
      <c r="D1269" s="86"/>
      <c r="E1269" s="86"/>
      <c r="F1269" s="86"/>
      <c r="G1269" s="86"/>
      <c r="H1269" s="86"/>
      <c r="I1269" s="86"/>
      <c r="J1269" s="86"/>
      <c r="K1269" s="86"/>
      <c r="L1269" s="86"/>
      <c r="M1269" s="86"/>
      <c r="N1269" s="86"/>
    </row>
    <row r="1270" spans="1:14" x14ac:dyDescent="0.3">
      <c r="A1270" s="86"/>
      <c r="B1270" s="86"/>
      <c r="C1270" s="86"/>
      <c r="D1270" s="86"/>
      <c r="E1270" s="86"/>
      <c r="F1270" s="86"/>
      <c r="G1270" s="86"/>
      <c r="H1270" s="86"/>
      <c r="I1270" s="86"/>
      <c r="J1270" s="86"/>
      <c r="K1270" s="86"/>
      <c r="L1270" s="86"/>
      <c r="M1270" s="86"/>
      <c r="N1270" s="86"/>
    </row>
    <row r="1271" spans="1:14" x14ac:dyDescent="0.3">
      <c r="A1271" s="86"/>
      <c r="B1271" s="86"/>
      <c r="C1271" s="86"/>
      <c r="D1271" s="86"/>
      <c r="E1271" s="86"/>
      <c r="F1271" s="86"/>
      <c r="G1271" s="86"/>
      <c r="H1271" s="86"/>
      <c r="I1271" s="86"/>
      <c r="J1271" s="86"/>
      <c r="K1271" s="86"/>
      <c r="L1271" s="86"/>
      <c r="M1271" s="86"/>
      <c r="N1271" s="86"/>
    </row>
    <row r="1272" spans="1:14" x14ac:dyDescent="0.3">
      <c r="A1272" s="86"/>
      <c r="B1272" s="86"/>
      <c r="C1272" s="86"/>
      <c r="D1272" s="86"/>
      <c r="E1272" s="86"/>
      <c r="F1272" s="86"/>
      <c r="G1272" s="86"/>
      <c r="H1272" s="86"/>
      <c r="I1272" s="86"/>
      <c r="J1272" s="86"/>
      <c r="K1272" s="86"/>
      <c r="L1272" s="86"/>
      <c r="M1272" s="86"/>
      <c r="N1272" s="86"/>
    </row>
    <row r="1273" spans="1:14" x14ac:dyDescent="0.3">
      <c r="A1273" s="86"/>
      <c r="B1273" s="86"/>
      <c r="C1273" s="86"/>
      <c r="D1273" s="86"/>
      <c r="E1273" s="86"/>
      <c r="F1273" s="86"/>
      <c r="G1273" s="86"/>
      <c r="H1273" s="86"/>
      <c r="I1273" s="86"/>
      <c r="J1273" s="86"/>
      <c r="K1273" s="86"/>
      <c r="L1273" s="86"/>
      <c r="M1273" s="86"/>
      <c r="N1273" s="86"/>
    </row>
    <row r="1274" spans="1:14" x14ac:dyDescent="0.3">
      <c r="A1274" s="86"/>
      <c r="B1274" s="86"/>
      <c r="C1274" s="86"/>
      <c r="D1274" s="86"/>
      <c r="E1274" s="86"/>
      <c r="F1274" s="86"/>
      <c r="G1274" s="86"/>
      <c r="H1274" s="86"/>
      <c r="I1274" s="86"/>
      <c r="J1274" s="86"/>
      <c r="K1274" s="86"/>
      <c r="L1274" s="86"/>
      <c r="M1274" s="86"/>
      <c r="N1274" s="86"/>
    </row>
    <row r="1275" spans="1:14" x14ac:dyDescent="0.3">
      <c r="A1275" s="86"/>
      <c r="B1275" s="86"/>
      <c r="C1275" s="86"/>
      <c r="D1275" s="86"/>
      <c r="E1275" s="86"/>
      <c r="F1275" s="86"/>
      <c r="G1275" s="86"/>
      <c r="H1275" s="86"/>
      <c r="I1275" s="86"/>
      <c r="J1275" s="86"/>
      <c r="K1275" s="86"/>
      <c r="L1275" s="86"/>
      <c r="M1275" s="86"/>
      <c r="N1275" s="86"/>
    </row>
    <row r="1276" spans="1:14" x14ac:dyDescent="0.3">
      <c r="A1276" s="86"/>
      <c r="B1276" s="86"/>
      <c r="C1276" s="86"/>
      <c r="D1276" s="86"/>
      <c r="E1276" s="86"/>
      <c r="F1276" s="86"/>
      <c r="G1276" s="86"/>
      <c r="H1276" s="86"/>
      <c r="I1276" s="86"/>
      <c r="J1276" s="86"/>
      <c r="K1276" s="86"/>
      <c r="L1276" s="86"/>
      <c r="M1276" s="86"/>
      <c r="N1276" s="86"/>
    </row>
    <row r="1277" spans="1:14" x14ac:dyDescent="0.3">
      <c r="A1277" s="86"/>
      <c r="B1277" s="86"/>
      <c r="C1277" s="86"/>
      <c r="D1277" s="86"/>
      <c r="E1277" s="86"/>
      <c r="F1277" s="86"/>
      <c r="G1277" s="86"/>
      <c r="H1277" s="86"/>
      <c r="I1277" s="86"/>
      <c r="J1277" s="86"/>
      <c r="K1277" s="86"/>
      <c r="L1277" s="86"/>
      <c r="M1277" s="86"/>
      <c r="N1277" s="86"/>
    </row>
    <row r="1278" spans="1:14" x14ac:dyDescent="0.3">
      <c r="A1278" s="86"/>
      <c r="B1278" s="86"/>
      <c r="C1278" s="86"/>
      <c r="D1278" s="86"/>
      <c r="E1278" s="86"/>
      <c r="F1278" s="86"/>
      <c r="G1278" s="86"/>
      <c r="H1278" s="86"/>
      <c r="I1278" s="86"/>
      <c r="J1278" s="86"/>
      <c r="K1278" s="86"/>
      <c r="L1278" s="86"/>
      <c r="M1278" s="86"/>
      <c r="N1278" s="86"/>
    </row>
    <row r="1279" spans="1:14" x14ac:dyDescent="0.3">
      <c r="A1279" s="86"/>
      <c r="B1279" s="86"/>
      <c r="C1279" s="86"/>
      <c r="D1279" s="86"/>
      <c r="E1279" s="86"/>
      <c r="F1279" s="86"/>
      <c r="G1279" s="86"/>
      <c r="H1279" s="86"/>
      <c r="I1279" s="86"/>
      <c r="J1279" s="86"/>
      <c r="K1279" s="86"/>
      <c r="L1279" s="86"/>
      <c r="M1279" s="86"/>
      <c r="N1279" s="86"/>
    </row>
    <row r="1280" spans="1:14" x14ac:dyDescent="0.3">
      <c r="A1280" s="86"/>
      <c r="B1280" s="86"/>
      <c r="C1280" s="86"/>
      <c r="D1280" s="86"/>
      <c r="E1280" s="86"/>
      <c r="F1280" s="86"/>
      <c r="G1280" s="86"/>
      <c r="H1280" s="86"/>
      <c r="I1280" s="86"/>
      <c r="J1280" s="86"/>
      <c r="K1280" s="86"/>
      <c r="L1280" s="86"/>
      <c r="M1280" s="86"/>
      <c r="N1280" s="86"/>
    </row>
    <row r="1281" spans="1:14" x14ac:dyDescent="0.3">
      <c r="A1281" s="86"/>
      <c r="B1281" s="86"/>
      <c r="C1281" s="86"/>
      <c r="D1281" s="86"/>
      <c r="E1281" s="86"/>
      <c r="F1281" s="86"/>
      <c r="G1281" s="86"/>
      <c r="H1281" s="86"/>
      <c r="I1281" s="86"/>
      <c r="J1281" s="86"/>
      <c r="K1281" s="86"/>
      <c r="L1281" s="86"/>
      <c r="M1281" s="86"/>
      <c r="N1281" s="86"/>
    </row>
    <row r="1282" spans="1:14" x14ac:dyDescent="0.3">
      <c r="A1282" s="86"/>
      <c r="B1282" s="86"/>
      <c r="C1282" s="86"/>
      <c r="D1282" s="86"/>
      <c r="E1282" s="86"/>
      <c r="F1282" s="86"/>
      <c r="G1282" s="86"/>
      <c r="H1282" s="86"/>
      <c r="I1282" s="86"/>
      <c r="J1282" s="86"/>
      <c r="K1282" s="86"/>
      <c r="L1282" s="86"/>
      <c r="M1282" s="86"/>
      <c r="N1282" s="86"/>
    </row>
    <row r="1283" spans="1:14" x14ac:dyDescent="0.3">
      <c r="A1283" s="86"/>
      <c r="B1283" s="86"/>
      <c r="C1283" s="86"/>
      <c r="D1283" s="86"/>
      <c r="E1283" s="86"/>
      <c r="F1283" s="86"/>
      <c r="G1283" s="86"/>
      <c r="H1283" s="86"/>
      <c r="I1283" s="86"/>
      <c r="J1283" s="86"/>
      <c r="K1283" s="86"/>
      <c r="L1283" s="86"/>
      <c r="M1283" s="86"/>
      <c r="N1283" s="86"/>
    </row>
    <row r="1284" spans="1:14" x14ac:dyDescent="0.3">
      <c r="A1284" s="86"/>
      <c r="B1284" s="86"/>
      <c r="C1284" s="86"/>
      <c r="D1284" s="86"/>
      <c r="E1284" s="86"/>
      <c r="F1284" s="86"/>
      <c r="G1284" s="86"/>
      <c r="H1284" s="86"/>
      <c r="I1284" s="86"/>
      <c r="J1284" s="86"/>
      <c r="K1284" s="86"/>
      <c r="L1284" s="86"/>
      <c r="M1284" s="86"/>
      <c r="N1284" s="86"/>
    </row>
    <row r="1285" spans="1:14" x14ac:dyDescent="0.3">
      <c r="A1285" s="86"/>
      <c r="B1285" s="86"/>
      <c r="C1285" s="86"/>
      <c r="D1285" s="86"/>
      <c r="E1285" s="86"/>
      <c r="F1285" s="86"/>
      <c r="G1285" s="86"/>
      <c r="H1285" s="86"/>
      <c r="I1285" s="86"/>
      <c r="J1285" s="86"/>
      <c r="K1285" s="86"/>
      <c r="L1285" s="86"/>
      <c r="M1285" s="86"/>
      <c r="N1285" s="86"/>
    </row>
    <row r="1286" spans="1:14" x14ac:dyDescent="0.3">
      <c r="A1286" s="86"/>
      <c r="B1286" s="86"/>
      <c r="C1286" s="86"/>
      <c r="D1286" s="86"/>
      <c r="E1286" s="86"/>
      <c r="F1286" s="86"/>
      <c r="G1286" s="86"/>
      <c r="H1286" s="86"/>
      <c r="I1286" s="86"/>
      <c r="J1286" s="86"/>
      <c r="K1286" s="86"/>
      <c r="L1286" s="86"/>
      <c r="M1286" s="86"/>
      <c r="N1286" s="86"/>
    </row>
    <row r="1287" spans="1:14" x14ac:dyDescent="0.3">
      <c r="A1287" s="86"/>
      <c r="B1287" s="86"/>
      <c r="C1287" s="86"/>
      <c r="D1287" s="86"/>
      <c r="E1287" s="86"/>
      <c r="F1287" s="86"/>
      <c r="G1287" s="86"/>
      <c r="H1287" s="86"/>
      <c r="I1287" s="86"/>
      <c r="J1287" s="86"/>
      <c r="K1287" s="86"/>
      <c r="L1287" s="86"/>
      <c r="M1287" s="86"/>
      <c r="N1287" s="86"/>
    </row>
    <row r="1288" spans="1:14" x14ac:dyDescent="0.3">
      <c r="A1288" s="86"/>
      <c r="B1288" s="86"/>
      <c r="C1288" s="86"/>
      <c r="D1288" s="86"/>
      <c r="E1288" s="86"/>
      <c r="F1288" s="86"/>
      <c r="G1288" s="86"/>
      <c r="H1288" s="86"/>
      <c r="I1288" s="86"/>
      <c r="J1288" s="86"/>
      <c r="K1288" s="86"/>
      <c r="L1288" s="86"/>
      <c r="M1288" s="86"/>
      <c r="N1288" s="86"/>
    </row>
    <row r="1289" spans="1:14" x14ac:dyDescent="0.3">
      <c r="A1289" s="86"/>
      <c r="B1289" s="86"/>
      <c r="C1289" s="86"/>
      <c r="D1289" s="86"/>
      <c r="E1289" s="86"/>
      <c r="F1289" s="86"/>
      <c r="G1289" s="86"/>
      <c r="H1289" s="86"/>
      <c r="I1289" s="86"/>
      <c r="J1289" s="86"/>
      <c r="K1289" s="86"/>
      <c r="L1289" s="86"/>
      <c r="M1289" s="86"/>
      <c r="N1289" s="86"/>
    </row>
    <row r="1290" spans="1:14" x14ac:dyDescent="0.3">
      <c r="A1290" s="86"/>
      <c r="B1290" s="86"/>
      <c r="C1290" s="86"/>
      <c r="D1290" s="86"/>
      <c r="E1290" s="86"/>
      <c r="F1290" s="86"/>
      <c r="G1290" s="86"/>
      <c r="H1290" s="86"/>
      <c r="I1290" s="86"/>
      <c r="J1290" s="86"/>
      <c r="K1290" s="86"/>
      <c r="L1290" s="86"/>
      <c r="M1290" s="86"/>
      <c r="N1290" s="86"/>
    </row>
    <row r="1291" spans="1:14" x14ac:dyDescent="0.3">
      <c r="A1291" s="86"/>
      <c r="B1291" s="86"/>
      <c r="C1291" s="86"/>
      <c r="D1291" s="86"/>
      <c r="E1291" s="86"/>
      <c r="F1291" s="86"/>
      <c r="G1291" s="86"/>
      <c r="H1291" s="86"/>
      <c r="I1291" s="86"/>
      <c r="J1291" s="86"/>
      <c r="K1291" s="86"/>
      <c r="L1291" s="86"/>
      <c r="M1291" s="86"/>
      <c r="N1291" s="86"/>
    </row>
    <row r="1292" spans="1:14" x14ac:dyDescent="0.3">
      <c r="A1292" s="86"/>
      <c r="B1292" s="86"/>
      <c r="C1292" s="86"/>
      <c r="D1292" s="86"/>
      <c r="E1292" s="86"/>
      <c r="F1292" s="86"/>
      <c r="G1292" s="86"/>
      <c r="H1292" s="86"/>
      <c r="I1292" s="86"/>
      <c r="J1292" s="86"/>
      <c r="K1292" s="86"/>
      <c r="L1292" s="86"/>
      <c r="M1292" s="86"/>
      <c r="N1292" s="86"/>
    </row>
    <row r="1293" spans="1:14" x14ac:dyDescent="0.3">
      <c r="A1293" s="86"/>
      <c r="B1293" s="86"/>
      <c r="C1293" s="86"/>
      <c r="D1293" s="86"/>
      <c r="E1293" s="86"/>
      <c r="F1293" s="86"/>
      <c r="G1293" s="86"/>
      <c r="H1293" s="86"/>
      <c r="I1293" s="86"/>
      <c r="J1293" s="86"/>
      <c r="K1293" s="86"/>
      <c r="L1293" s="86"/>
      <c r="M1293" s="86"/>
      <c r="N1293" s="86"/>
    </row>
    <row r="1294" spans="1:14" x14ac:dyDescent="0.3">
      <c r="A1294" s="86"/>
      <c r="B1294" s="86"/>
      <c r="C1294" s="86"/>
      <c r="D1294" s="86"/>
      <c r="E1294" s="86"/>
      <c r="F1294" s="86"/>
      <c r="G1294" s="86"/>
      <c r="H1294" s="86"/>
      <c r="I1294" s="86"/>
      <c r="J1294" s="86"/>
      <c r="K1294" s="86"/>
      <c r="L1294" s="86"/>
      <c r="M1294" s="86"/>
      <c r="N1294" s="86"/>
    </row>
    <row r="1295" spans="1:14" x14ac:dyDescent="0.3">
      <c r="A1295" s="86"/>
      <c r="B1295" s="86"/>
      <c r="C1295" s="86"/>
      <c r="D1295" s="86"/>
      <c r="E1295" s="86"/>
      <c r="F1295" s="86"/>
      <c r="G1295" s="86"/>
      <c r="H1295" s="86"/>
      <c r="I1295" s="86"/>
      <c r="J1295" s="86"/>
      <c r="K1295" s="86"/>
      <c r="L1295" s="86"/>
      <c r="M1295" s="86"/>
      <c r="N1295" s="86"/>
    </row>
    <row r="1296" spans="1:14" x14ac:dyDescent="0.3">
      <c r="A1296" s="86"/>
      <c r="B1296" s="86"/>
      <c r="C1296" s="86"/>
      <c r="D1296" s="86"/>
      <c r="E1296" s="86"/>
      <c r="F1296" s="86"/>
      <c r="G1296" s="86"/>
      <c r="H1296" s="86"/>
      <c r="I1296" s="86"/>
      <c r="J1296" s="86"/>
      <c r="K1296" s="86"/>
      <c r="L1296" s="86"/>
      <c r="M1296" s="86"/>
      <c r="N1296" s="86"/>
    </row>
    <row r="1297" spans="1:14" x14ac:dyDescent="0.3">
      <c r="A1297" s="86"/>
      <c r="B1297" s="86"/>
      <c r="C1297" s="86"/>
      <c r="D1297" s="86"/>
      <c r="E1297" s="86"/>
      <c r="F1297" s="86"/>
      <c r="G1297" s="86"/>
      <c r="H1297" s="86"/>
      <c r="I1297" s="86"/>
      <c r="J1297" s="86"/>
      <c r="K1297" s="86"/>
      <c r="L1297" s="86"/>
      <c r="M1297" s="86"/>
      <c r="N1297" s="86"/>
    </row>
    <row r="1298" spans="1:14" x14ac:dyDescent="0.3">
      <c r="A1298" s="86"/>
      <c r="B1298" s="86"/>
      <c r="C1298" s="86"/>
      <c r="D1298" s="86"/>
      <c r="E1298" s="86"/>
      <c r="F1298" s="86"/>
      <c r="G1298" s="86"/>
      <c r="H1298" s="86"/>
      <c r="I1298" s="86"/>
      <c r="J1298" s="86"/>
      <c r="K1298" s="86"/>
      <c r="L1298" s="86"/>
      <c r="M1298" s="86"/>
      <c r="N1298" s="86"/>
    </row>
    <row r="1299" spans="1:14" x14ac:dyDescent="0.3">
      <c r="A1299" s="86"/>
      <c r="B1299" s="86"/>
      <c r="C1299" s="86"/>
      <c r="D1299" s="86"/>
      <c r="E1299" s="86"/>
      <c r="F1299" s="86"/>
      <c r="G1299" s="86"/>
      <c r="H1299" s="86"/>
      <c r="I1299" s="86"/>
      <c r="J1299" s="86"/>
      <c r="K1299" s="86"/>
      <c r="L1299" s="86"/>
      <c r="M1299" s="86"/>
      <c r="N1299" s="86"/>
    </row>
    <row r="1300" spans="1:14" x14ac:dyDescent="0.3">
      <c r="A1300" s="86"/>
      <c r="B1300" s="86"/>
      <c r="C1300" s="86"/>
      <c r="D1300" s="86"/>
      <c r="E1300" s="86"/>
      <c r="F1300" s="86"/>
      <c r="G1300" s="86"/>
      <c r="H1300" s="86"/>
      <c r="I1300" s="86"/>
      <c r="J1300" s="86"/>
      <c r="K1300" s="86"/>
      <c r="L1300" s="86"/>
      <c r="M1300" s="86"/>
      <c r="N1300" s="86"/>
    </row>
    <row r="1301" spans="1:14" x14ac:dyDescent="0.3">
      <c r="A1301" s="86"/>
      <c r="B1301" s="86"/>
      <c r="C1301" s="86"/>
      <c r="D1301" s="86"/>
      <c r="E1301" s="86"/>
      <c r="F1301" s="86"/>
      <c r="G1301" s="86"/>
      <c r="H1301" s="86"/>
      <c r="I1301" s="86"/>
      <c r="J1301" s="86"/>
      <c r="K1301" s="86"/>
      <c r="L1301" s="86"/>
      <c r="M1301" s="86"/>
      <c r="N1301" s="86"/>
    </row>
    <row r="1302" spans="1:14" x14ac:dyDescent="0.3">
      <c r="A1302" s="86"/>
      <c r="B1302" s="86"/>
      <c r="C1302" s="86"/>
      <c r="D1302" s="86"/>
      <c r="E1302" s="86"/>
      <c r="F1302" s="86"/>
      <c r="G1302" s="86"/>
      <c r="H1302" s="86"/>
      <c r="I1302" s="86"/>
      <c r="J1302" s="86"/>
      <c r="K1302" s="86"/>
      <c r="L1302" s="86"/>
      <c r="M1302" s="86"/>
      <c r="N1302" s="86"/>
    </row>
    <row r="1303" spans="1:14" x14ac:dyDescent="0.3">
      <c r="A1303" s="86"/>
      <c r="B1303" s="86"/>
      <c r="C1303" s="86"/>
      <c r="D1303" s="86"/>
      <c r="E1303" s="86"/>
      <c r="F1303" s="86"/>
      <c r="G1303" s="86"/>
      <c r="H1303" s="86"/>
      <c r="I1303" s="86"/>
      <c r="J1303" s="86"/>
      <c r="K1303" s="86"/>
      <c r="L1303" s="86"/>
      <c r="M1303" s="86"/>
      <c r="N1303" s="86"/>
    </row>
    <row r="1304" spans="1:14" x14ac:dyDescent="0.3">
      <c r="A1304" s="86"/>
      <c r="B1304" s="86"/>
      <c r="C1304" s="86"/>
      <c r="D1304" s="86"/>
      <c r="E1304" s="86"/>
      <c r="F1304" s="86"/>
      <c r="G1304" s="86"/>
      <c r="H1304" s="86"/>
      <c r="I1304" s="86"/>
      <c r="J1304" s="86"/>
      <c r="K1304" s="86"/>
      <c r="L1304" s="86"/>
      <c r="M1304" s="86"/>
      <c r="N1304" s="86"/>
    </row>
    <row r="1305" spans="1:14" x14ac:dyDescent="0.3">
      <c r="A1305" s="86"/>
      <c r="B1305" s="86"/>
      <c r="C1305" s="86"/>
      <c r="D1305" s="86"/>
      <c r="E1305" s="86"/>
      <c r="F1305" s="86"/>
      <c r="G1305" s="86"/>
      <c r="H1305" s="86"/>
      <c r="I1305" s="86"/>
      <c r="J1305" s="86"/>
      <c r="K1305" s="86"/>
      <c r="L1305" s="86"/>
      <c r="M1305" s="86"/>
      <c r="N1305" s="86"/>
    </row>
    <row r="1306" spans="1:14" x14ac:dyDescent="0.3">
      <c r="A1306" s="86"/>
      <c r="B1306" s="86"/>
      <c r="C1306" s="86"/>
      <c r="D1306" s="86"/>
      <c r="E1306" s="86"/>
      <c r="F1306" s="86"/>
      <c r="G1306" s="86"/>
      <c r="H1306" s="86"/>
      <c r="I1306" s="86"/>
      <c r="J1306" s="86"/>
      <c r="K1306" s="86"/>
      <c r="L1306" s="86"/>
      <c r="M1306" s="86"/>
      <c r="N1306" s="86"/>
    </row>
    <row r="1307" spans="1:14" x14ac:dyDescent="0.3">
      <c r="A1307" s="86"/>
      <c r="B1307" s="86"/>
      <c r="C1307" s="86"/>
      <c r="D1307" s="86"/>
      <c r="E1307" s="86"/>
      <c r="F1307" s="86"/>
      <c r="G1307" s="86"/>
      <c r="H1307" s="86"/>
      <c r="I1307" s="86"/>
      <c r="J1307" s="86"/>
      <c r="K1307" s="86"/>
      <c r="L1307" s="86"/>
      <c r="M1307" s="86"/>
      <c r="N1307" s="86"/>
    </row>
    <row r="1308" spans="1:14" x14ac:dyDescent="0.3">
      <c r="A1308" s="86"/>
      <c r="B1308" s="86"/>
      <c r="C1308" s="86"/>
      <c r="D1308" s="86"/>
      <c r="E1308" s="86"/>
      <c r="F1308" s="86"/>
      <c r="G1308" s="86"/>
      <c r="H1308" s="86"/>
      <c r="I1308" s="86"/>
      <c r="J1308" s="86"/>
      <c r="K1308" s="86"/>
      <c r="L1308" s="86"/>
      <c r="M1308" s="86"/>
      <c r="N1308" s="86"/>
    </row>
    <row r="1309" spans="1:14" x14ac:dyDescent="0.3">
      <c r="A1309" s="86"/>
      <c r="B1309" s="86"/>
      <c r="C1309" s="86"/>
      <c r="D1309" s="86"/>
      <c r="E1309" s="86"/>
      <c r="F1309" s="86"/>
      <c r="G1309" s="86"/>
      <c r="H1309" s="86"/>
      <c r="I1309" s="86"/>
      <c r="J1309" s="86"/>
      <c r="K1309" s="86"/>
      <c r="L1309" s="86"/>
      <c r="M1309" s="86"/>
      <c r="N1309" s="86"/>
    </row>
    <row r="1310" spans="1:14" x14ac:dyDescent="0.3">
      <c r="A1310" s="86"/>
      <c r="B1310" s="86"/>
      <c r="C1310" s="86"/>
      <c r="D1310" s="86"/>
      <c r="E1310" s="86"/>
      <c r="F1310" s="86"/>
      <c r="G1310" s="86"/>
      <c r="H1310" s="86"/>
      <c r="I1310" s="86"/>
      <c r="J1310" s="86"/>
      <c r="K1310" s="86"/>
      <c r="L1310" s="86"/>
      <c r="M1310" s="86"/>
      <c r="N1310" s="86"/>
    </row>
    <row r="1311" spans="1:14" x14ac:dyDescent="0.3">
      <c r="A1311" s="86"/>
      <c r="B1311" s="86"/>
      <c r="C1311" s="86"/>
      <c r="D1311" s="86"/>
      <c r="E1311" s="86"/>
      <c r="F1311" s="86"/>
      <c r="G1311" s="86"/>
      <c r="H1311" s="86"/>
      <c r="I1311" s="86"/>
      <c r="J1311" s="86"/>
      <c r="K1311" s="86"/>
      <c r="L1311" s="86"/>
      <c r="M1311" s="86"/>
      <c r="N1311" s="86"/>
    </row>
    <row r="1312" spans="1:14" x14ac:dyDescent="0.3">
      <c r="A1312" s="86"/>
      <c r="B1312" s="86"/>
      <c r="C1312" s="86"/>
      <c r="D1312" s="86"/>
      <c r="E1312" s="86"/>
      <c r="F1312" s="86"/>
      <c r="G1312" s="86"/>
      <c r="H1312" s="86"/>
      <c r="I1312" s="86"/>
      <c r="J1312" s="86"/>
      <c r="K1312" s="86"/>
      <c r="L1312" s="86"/>
      <c r="M1312" s="86"/>
      <c r="N1312" s="86"/>
    </row>
    <row r="1313" spans="1:14" x14ac:dyDescent="0.3">
      <c r="A1313" s="86"/>
      <c r="B1313" s="86"/>
      <c r="C1313" s="86"/>
      <c r="D1313" s="86"/>
      <c r="E1313" s="86"/>
      <c r="F1313" s="86"/>
      <c r="G1313" s="86"/>
      <c r="H1313" s="86"/>
      <c r="I1313" s="86"/>
      <c r="J1313" s="86"/>
      <c r="K1313" s="86"/>
      <c r="L1313" s="86"/>
      <c r="M1313" s="86"/>
      <c r="N1313" s="86"/>
    </row>
    <row r="1314" spans="1:14" x14ac:dyDescent="0.3">
      <c r="A1314" s="86"/>
      <c r="B1314" s="86"/>
      <c r="C1314" s="86"/>
      <c r="D1314" s="86"/>
      <c r="E1314" s="86"/>
      <c r="F1314" s="86"/>
      <c r="G1314" s="86"/>
      <c r="H1314" s="86"/>
      <c r="I1314" s="86"/>
      <c r="J1314" s="86"/>
      <c r="K1314" s="86"/>
      <c r="L1314" s="86"/>
      <c r="M1314" s="86"/>
      <c r="N1314" s="86"/>
    </row>
    <row r="1315" spans="1:14" x14ac:dyDescent="0.3">
      <c r="A1315" s="86"/>
      <c r="B1315" s="86"/>
      <c r="C1315" s="86"/>
      <c r="D1315" s="86"/>
      <c r="E1315" s="86"/>
      <c r="F1315" s="86"/>
      <c r="G1315" s="86"/>
      <c r="H1315" s="86"/>
      <c r="I1315" s="86"/>
      <c r="J1315" s="86"/>
      <c r="K1315" s="86"/>
      <c r="L1315" s="86"/>
      <c r="M1315" s="86"/>
      <c r="N1315" s="86"/>
    </row>
    <row r="1316" spans="1:14" x14ac:dyDescent="0.3">
      <c r="A1316" s="86"/>
      <c r="B1316" s="86"/>
      <c r="C1316" s="86"/>
      <c r="D1316" s="86"/>
      <c r="E1316" s="86"/>
      <c r="F1316" s="86"/>
      <c r="G1316" s="86"/>
      <c r="H1316" s="86"/>
      <c r="I1316" s="86"/>
      <c r="J1316" s="86"/>
      <c r="K1316" s="86"/>
      <c r="L1316" s="86"/>
      <c r="M1316" s="86"/>
      <c r="N1316" s="86"/>
    </row>
    <row r="1317" spans="1:14" x14ac:dyDescent="0.3">
      <c r="A1317" s="86"/>
      <c r="B1317" s="86"/>
      <c r="C1317" s="86"/>
      <c r="D1317" s="86"/>
      <c r="E1317" s="86"/>
      <c r="F1317" s="86"/>
      <c r="G1317" s="86"/>
      <c r="H1317" s="86"/>
      <c r="I1317" s="86"/>
      <c r="J1317" s="86"/>
      <c r="K1317" s="86"/>
      <c r="L1317" s="86"/>
      <c r="M1317" s="86"/>
      <c r="N1317" s="86"/>
    </row>
    <row r="1318" spans="1:14" x14ac:dyDescent="0.3">
      <c r="A1318" s="86"/>
      <c r="B1318" s="86"/>
      <c r="C1318" s="86"/>
      <c r="D1318" s="86"/>
      <c r="E1318" s="86"/>
      <c r="F1318" s="86"/>
      <c r="G1318" s="86"/>
      <c r="H1318" s="86"/>
      <c r="I1318" s="86"/>
      <c r="J1318" s="86"/>
      <c r="K1318" s="86"/>
      <c r="L1318" s="86"/>
      <c r="M1318" s="86"/>
      <c r="N1318" s="86"/>
    </row>
    <row r="1319" spans="1:14" x14ac:dyDescent="0.3">
      <c r="A1319" s="86"/>
      <c r="B1319" s="86"/>
      <c r="C1319" s="86"/>
      <c r="D1319" s="86"/>
      <c r="E1319" s="86"/>
      <c r="F1319" s="86"/>
      <c r="G1319" s="86"/>
      <c r="H1319" s="86"/>
      <c r="I1319" s="86"/>
      <c r="J1319" s="86"/>
      <c r="K1319" s="86"/>
      <c r="L1319" s="86"/>
      <c r="M1319" s="86"/>
      <c r="N1319" s="86"/>
    </row>
    <row r="1320" spans="1:14" x14ac:dyDescent="0.3">
      <c r="A1320" s="86"/>
      <c r="B1320" s="86"/>
      <c r="C1320" s="86"/>
      <c r="D1320" s="86"/>
      <c r="E1320" s="86"/>
      <c r="F1320" s="86"/>
      <c r="G1320" s="86"/>
      <c r="H1320" s="86"/>
      <c r="I1320" s="86"/>
      <c r="J1320" s="86"/>
      <c r="K1320" s="86"/>
      <c r="L1320" s="86"/>
      <c r="M1320" s="86"/>
      <c r="N1320" s="86"/>
    </row>
    <row r="1321" spans="1:14" x14ac:dyDescent="0.3">
      <c r="A1321" s="86"/>
      <c r="B1321" s="86"/>
      <c r="C1321" s="86"/>
      <c r="D1321" s="86"/>
      <c r="E1321" s="86"/>
      <c r="F1321" s="86"/>
      <c r="G1321" s="86"/>
      <c r="H1321" s="86"/>
      <c r="I1321" s="86"/>
      <c r="J1321" s="86"/>
      <c r="K1321" s="86"/>
      <c r="L1321" s="86"/>
      <c r="M1321" s="86"/>
      <c r="N1321" s="86"/>
    </row>
    <row r="1322" spans="1:14" x14ac:dyDescent="0.3">
      <c r="A1322" s="86"/>
      <c r="B1322" s="86"/>
      <c r="C1322" s="86"/>
      <c r="D1322" s="86"/>
      <c r="E1322" s="86"/>
      <c r="F1322" s="86"/>
      <c r="G1322" s="86"/>
      <c r="H1322" s="86"/>
      <c r="I1322" s="86"/>
      <c r="J1322" s="86"/>
      <c r="K1322" s="86"/>
      <c r="L1322" s="86"/>
      <c r="M1322" s="86"/>
      <c r="N1322" s="86"/>
    </row>
    <row r="1323" spans="1:14" x14ac:dyDescent="0.3">
      <c r="A1323" s="86"/>
      <c r="B1323" s="86"/>
      <c r="C1323" s="86"/>
      <c r="D1323" s="86"/>
      <c r="E1323" s="86"/>
      <c r="F1323" s="86"/>
      <c r="G1323" s="86"/>
      <c r="H1323" s="86"/>
      <c r="I1323" s="86"/>
      <c r="J1323" s="86"/>
      <c r="K1323" s="86"/>
      <c r="L1323" s="86"/>
      <c r="M1323" s="86"/>
      <c r="N1323" s="86"/>
    </row>
    <row r="1324" spans="1:14" x14ac:dyDescent="0.3">
      <c r="A1324" s="86"/>
      <c r="B1324" s="86"/>
      <c r="C1324" s="86"/>
      <c r="D1324" s="86"/>
      <c r="E1324" s="86"/>
      <c r="F1324" s="86"/>
      <c r="G1324" s="86"/>
      <c r="H1324" s="86"/>
      <c r="I1324" s="86"/>
      <c r="J1324" s="86"/>
      <c r="K1324" s="86"/>
      <c r="L1324" s="86"/>
      <c r="M1324" s="86"/>
      <c r="N1324" s="86"/>
    </row>
    <row r="1325" spans="1:14" x14ac:dyDescent="0.3">
      <c r="A1325" s="86"/>
      <c r="B1325" s="86"/>
      <c r="C1325" s="86"/>
      <c r="D1325" s="86"/>
      <c r="E1325" s="86"/>
      <c r="F1325" s="86"/>
      <c r="G1325" s="86"/>
      <c r="H1325" s="86"/>
      <c r="I1325" s="86"/>
      <c r="J1325" s="86"/>
      <c r="K1325" s="86"/>
      <c r="L1325" s="86"/>
      <c r="M1325" s="86"/>
      <c r="N1325" s="86"/>
    </row>
    <row r="1326" spans="1:14" x14ac:dyDescent="0.3">
      <c r="A1326" s="86"/>
      <c r="B1326" s="86"/>
      <c r="C1326" s="86"/>
      <c r="D1326" s="86"/>
      <c r="E1326" s="86"/>
      <c r="F1326" s="86"/>
      <c r="G1326" s="86"/>
      <c r="H1326" s="86"/>
      <c r="I1326" s="86"/>
      <c r="J1326" s="86"/>
      <c r="K1326" s="86"/>
      <c r="L1326" s="86"/>
      <c r="M1326" s="86"/>
      <c r="N1326" s="86"/>
    </row>
    <row r="1327" spans="1:14" x14ac:dyDescent="0.3">
      <c r="A1327" s="86"/>
      <c r="B1327" s="86"/>
      <c r="C1327" s="86"/>
      <c r="D1327" s="86"/>
      <c r="E1327" s="86"/>
      <c r="F1327" s="86"/>
      <c r="G1327" s="86"/>
      <c r="H1327" s="86"/>
      <c r="I1327" s="86"/>
      <c r="J1327" s="86"/>
      <c r="K1327" s="86"/>
      <c r="L1327" s="86"/>
      <c r="M1327" s="86"/>
      <c r="N1327" s="86"/>
    </row>
    <row r="1328" spans="1:14" x14ac:dyDescent="0.3">
      <c r="A1328" s="86"/>
      <c r="B1328" s="86"/>
      <c r="C1328" s="86"/>
      <c r="D1328" s="86"/>
      <c r="E1328" s="86"/>
      <c r="F1328" s="86"/>
      <c r="G1328" s="86"/>
      <c r="H1328" s="86"/>
      <c r="I1328" s="86"/>
      <c r="J1328" s="86"/>
      <c r="K1328" s="86"/>
      <c r="L1328" s="86"/>
      <c r="M1328" s="86"/>
      <c r="N1328" s="86"/>
    </row>
    <row r="1329" spans="1:14" x14ac:dyDescent="0.3">
      <c r="A1329" s="86"/>
      <c r="B1329" s="86"/>
      <c r="C1329" s="86"/>
      <c r="D1329" s="86"/>
      <c r="E1329" s="86"/>
      <c r="F1329" s="86"/>
      <c r="G1329" s="86"/>
      <c r="H1329" s="86"/>
      <c r="I1329" s="86"/>
      <c r="J1329" s="86"/>
      <c r="K1329" s="86"/>
      <c r="L1329" s="86"/>
      <c r="M1329" s="86"/>
      <c r="N1329" s="86"/>
    </row>
    <row r="1330" spans="1:14" x14ac:dyDescent="0.3">
      <c r="A1330" s="86"/>
      <c r="B1330" s="86"/>
      <c r="C1330" s="86"/>
      <c r="D1330" s="86"/>
      <c r="E1330" s="86"/>
      <c r="F1330" s="86"/>
      <c r="G1330" s="86"/>
      <c r="H1330" s="86"/>
      <c r="I1330" s="86"/>
      <c r="J1330" s="86"/>
      <c r="K1330" s="86"/>
      <c r="L1330" s="86"/>
      <c r="M1330" s="86"/>
      <c r="N1330" s="86"/>
    </row>
    <row r="1331" spans="1:14" x14ac:dyDescent="0.3">
      <c r="A1331" s="86"/>
      <c r="B1331" s="86"/>
      <c r="C1331" s="86"/>
      <c r="D1331" s="86"/>
      <c r="E1331" s="86"/>
      <c r="F1331" s="86"/>
      <c r="G1331" s="86"/>
      <c r="H1331" s="86"/>
      <c r="I1331" s="86"/>
      <c r="J1331" s="86"/>
      <c r="K1331" s="86"/>
      <c r="L1331" s="86"/>
      <c r="M1331" s="86"/>
      <c r="N1331" s="86"/>
    </row>
    <row r="1332" spans="1:14" x14ac:dyDescent="0.3">
      <c r="A1332" s="86"/>
      <c r="B1332" s="86"/>
      <c r="C1332" s="86"/>
      <c r="D1332" s="86"/>
      <c r="E1332" s="86"/>
      <c r="F1332" s="86"/>
      <c r="G1332" s="86"/>
      <c r="H1332" s="86"/>
      <c r="I1332" s="86"/>
      <c r="J1332" s="86"/>
      <c r="K1332" s="86"/>
      <c r="L1332" s="86"/>
      <c r="M1332" s="86"/>
      <c r="N1332" s="86"/>
    </row>
    <row r="1333" spans="1:14" x14ac:dyDescent="0.3">
      <c r="A1333" s="86"/>
      <c r="B1333" s="86"/>
      <c r="C1333" s="86"/>
      <c r="D1333" s="86"/>
      <c r="E1333" s="86"/>
      <c r="F1333" s="86"/>
      <c r="G1333" s="86"/>
      <c r="H1333" s="86"/>
      <c r="I1333" s="86"/>
      <c r="J1333" s="86"/>
      <c r="K1333" s="86"/>
      <c r="L1333" s="86"/>
      <c r="M1333" s="86"/>
      <c r="N1333" s="86"/>
    </row>
    <row r="1334" spans="1:14" x14ac:dyDescent="0.3">
      <c r="A1334" s="86"/>
      <c r="B1334" s="86"/>
      <c r="C1334" s="86"/>
      <c r="D1334" s="86"/>
      <c r="E1334" s="86"/>
      <c r="F1334" s="86"/>
      <c r="G1334" s="86"/>
      <c r="H1334" s="86"/>
      <c r="I1334" s="86"/>
      <c r="J1334" s="86"/>
      <c r="K1334" s="86"/>
      <c r="L1334" s="86"/>
      <c r="M1334" s="86"/>
      <c r="N1334" s="86"/>
    </row>
    <row r="1335" spans="1:14" x14ac:dyDescent="0.3">
      <c r="A1335" s="86"/>
      <c r="B1335" s="86"/>
      <c r="C1335" s="86"/>
      <c r="D1335" s="86"/>
      <c r="E1335" s="86"/>
      <c r="F1335" s="86"/>
      <c r="G1335" s="86"/>
      <c r="H1335" s="86"/>
      <c r="I1335" s="86"/>
      <c r="J1335" s="86"/>
      <c r="K1335" s="86"/>
      <c r="L1335" s="86"/>
      <c r="M1335" s="86"/>
      <c r="N1335" s="86"/>
    </row>
    <row r="1336" spans="1:14" x14ac:dyDescent="0.3">
      <c r="A1336" s="86"/>
      <c r="B1336" s="86"/>
      <c r="C1336" s="86"/>
      <c r="D1336" s="86"/>
      <c r="E1336" s="86"/>
      <c r="F1336" s="86"/>
      <c r="G1336" s="86"/>
      <c r="H1336" s="86"/>
      <c r="I1336" s="86"/>
      <c r="J1336" s="86"/>
      <c r="K1336" s="86"/>
      <c r="L1336" s="86"/>
      <c r="M1336" s="86"/>
      <c r="N1336" s="86"/>
    </row>
    <row r="1337" spans="1:14" x14ac:dyDescent="0.3">
      <c r="A1337" s="86"/>
      <c r="B1337" s="86"/>
      <c r="C1337" s="86"/>
      <c r="D1337" s="86"/>
      <c r="E1337" s="86"/>
      <c r="F1337" s="86"/>
      <c r="G1337" s="86"/>
      <c r="H1337" s="86"/>
      <c r="I1337" s="86"/>
      <c r="J1337" s="86"/>
      <c r="K1337" s="86"/>
      <c r="L1337" s="86"/>
      <c r="M1337" s="86"/>
      <c r="N1337" s="86"/>
    </row>
    <row r="1338" spans="1:14" x14ac:dyDescent="0.3">
      <c r="A1338" s="86"/>
      <c r="B1338" s="86"/>
      <c r="C1338" s="86"/>
      <c r="D1338" s="86"/>
      <c r="E1338" s="86"/>
      <c r="F1338" s="86"/>
      <c r="G1338" s="86"/>
      <c r="H1338" s="86"/>
      <c r="I1338" s="86"/>
      <c r="J1338" s="86"/>
      <c r="K1338" s="86"/>
      <c r="L1338" s="86"/>
      <c r="M1338" s="86"/>
      <c r="N1338" s="86"/>
    </row>
    <row r="1339" spans="1:14" x14ac:dyDescent="0.3">
      <c r="A1339" s="86"/>
      <c r="B1339" s="86"/>
      <c r="C1339" s="86"/>
      <c r="D1339" s="86"/>
      <c r="E1339" s="86"/>
      <c r="F1339" s="86"/>
      <c r="G1339" s="86"/>
      <c r="H1339" s="86"/>
      <c r="I1339" s="86"/>
      <c r="J1339" s="86"/>
      <c r="K1339" s="86"/>
      <c r="L1339" s="86"/>
      <c r="M1339" s="86"/>
      <c r="N1339" s="86"/>
    </row>
    <row r="1340" spans="1:14" x14ac:dyDescent="0.3">
      <c r="A1340" s="86"/>
      <c r="B1340" s="86"/>
      <c r="C1340" s="86"/>
      <c r="D1340" s="86"/>
      <c r="E1340" s="86"/>
      <c r="F1340" s="86"/>
      <c r="G1340" s="86"/>
      <c r="H1340" s="86"/>
      <c r="I1340" s="86"/>
      <c r="J1340" s="86"/>
      <c r="K1340" s="86"/>
      <c r="L1340" s="86"/>
      <c r="M1340" s="86"/>
      <c r="N1340" s="86"/>
    </row>
    <row r="1341" spans="1:14" x14ac:dyDescent="0.3">
      <c r="A1341" s="86"/>
      <c r="B1341" s="86"/>
      <c r="C1341" s="86"/>
      <c r="D1341" s="86"/>
      <c r="E1341" s="86"/>
      <c r="F1341" s="86"/>
      <c r="G1341" s="86"/>
      <c r="H1341" s="86"/>
      <c r="I1341" s="86"/>
      <c r="J1341" s="86"/>
      <c r="K1341" s="86"/>
      <c r="L1341" s="86"/>
      <c r="M1341" s="86"/>
      <c r="N1341" s="86"/>
    </row>
    <row r="1342" spans="1:14" x14ac:dyDescent="0.3">
      <c r="A1342" s="86"/>
      <c r="B1342" s="86"/>
      <c r="C1342" s="86"/>
      <c r="D1342" s="86"/>
      <c r="E1342" s="86"/>
      <c r="F1342" s="86"/>
      <c r="G1342" s="86"/>
      <c r="H1342" s="86"/>
      <c r="I1342" s="86"/>
      <c r="J1342" s="86"/>
      <c r="K1342" s="86"/>
      <c r="L1342" s="86"/>
      <c r="M1342" s="86"/>
      <c r="N1342" s="86"/>
    </row>
    <row r="1343" spans="1:14" x14ac:dyDescent="0.3">
      <c r="A1343" s="86"/>
      <c r="B1343" s="86"/>
      <c r="C1343" s="86"/>
      <c r="D1343" s="86"/>
      <c r="E1343" s="86"/>
      <c r="F1343" s="86"/>
      <c r="G1343" s="86"/>
      <c r="H1343" s="86"/>
      <c r="I1343" s="86"/>
      <c r="J1343" s="86"/>
      <c r="K1343" s="86"/>
      <c r="L1343" s="86"/>
      <c r="M1343" s="86"/>
      <c r="N1343" s="86"/>
    </row>
    <row r="1344" spans="1:14" x14ac:dyDescent="0.3">
      <c r="A1344" s="86"/>
      <c r="B1344" s="86"/>
      <c r="C1344" s="86"/>
      <c r="D1344" s="86"/>
      <c r="E1344" s="86"/>
      <c r="F1344" s="86"/>
      <c r="G1344" s="86"/>
      <c r="H1344" s="86"/>
      <c r="I1344" s="86"/>
      <c r="J1344" s="86"/>
      <c r="K1344" s="86"/>
      <c r="L1344" s="86"/>
      <c r="M1344" s="86"/>
      <c r="N1344" s="86"/>
    </row>
    <row r="1345" spans="1:14" x14ac:dyDescent="0.3">
      <c r="A1345" s="86"/>
      <c r="B1345" s="86"/>
      <c r="C1345" s="86"/>
      <c r="D1345" s="86"/>
      <c r="E1345" s="86"/>
      <c r="F1345" s="86"/>
      <c r="G1345" s="86"/>
      <c r="H1345" s="86"/>
      <c r="I1345" s="86"/>
      <c r="J1345" s="86"/>
      <c r="K1345" s="86"/>
      <c r="L1345" s="86"/>
      <c r="M1345" s="86"/>
      <c r="N1345" s="86"/>
    </row>
    <row r="1346" spans="1:14" x14ac:dyDescent="0.3">
      <c r="A1346" s="86"/>
      <c r="B1346" s="86"/>
      <c r="C1346" s="86"/>
      <c r="D1346" s="86"/>
      <c r="E1346" s="86"/>
      <c r="F1346" s="86"/>
      <c r="G1346" s="86"/>
      <c r="H1346" s="86"/>
      <c r="I1346" s="86"/>
      <c r="J1346" s="86"/>
      <c r="K1346" s="86"/>
      <c r="L1346" s="86"/>
      <c r="M1346" s="86"/>
      <c r="N1346" s="86"/>
    </row>
    <row r="1347" spans="1:14" x14ac:dyDescent="0.3">
      <c r="A1347" s="86"/>
      <c r="B1347" s="86"/>
      <c r="C1347" s="86"/>
      <c r="D1347" s="86"/>
      <c r="E1347" s="86"/>
      <c r="F1347" s="86"/>
      <c r="G1347" s="86"/>
      <c r="H1347" s="86"/>
      <c r="I1347" s="86"/>
      <c r="J1347" s="86"/>
      <c r="K1347" s="86"/>
      <c r="L1347" s="86"/>
      <c r="M1347" s="86"/>
      <c r="N1347" s="86"/>
    </row>
    <row r="1348" spans="1:14" x14ac:dyDescent="0.3">
      <c r="A1348" s="86"/>
      <c r="E1348" s="86"/>
      <c r="F1348" s="86"/>
      <c r="G1348" s="86"/>
      <c r="H1348" s="86"/>
      <c r="I1348" s="86"/>
      <c r="J1348" s="86"/>
      <c r="K1348" s="86"/>
      <c r="L1348" s="86"/>
      <c r="M1348" s="86"/>
      <c r="N1348" s="86"/>
    </row>
    <row r="1349" spans="1:14" x14ac:dyDescent="0.3">
      <c r="A1349" s="86"/>
      <c r="J1349" s="86"/>
      <c r="K1349" s="86"/>
      <c r="L1349" s="86"/>
      <c r="M1349" s="86"/>
      <c r="N1349" s="86"/>
    </row>
    <row r="1350" spans="1:14" x14ac:dyDescent="0.3">
      <c r="A1350" s="86"/>
      <c r="J1350" s="86"/>
      <c r="K1350" s="86"/>
      <c r="L1350" s="86"/>
      <c r="M1350" s="86"/>
      <c r="N1350" s="86"/>
    </row>
    <row r="1351" spans="1:14" x14ac:dyDescent="0.3">
      <c r="A1351" s="86"/>
      <c r="J1351" s="86"/>
      <c r="K1351" s="86"/>
      <c r="L1351" s="86"/>
      <c r="M1351" s="86"/>
      <c r="N1351" s="86"/>
    </row>
    <row r="1352" spans="1:14" x14ac:dyDescent="0.3">
      <c r="A1352" s="86"/>
      <c r="J1352" s="86"/>
      <c r="K1352" s="86"/>
      <c r="L1352" s="86"/>
      <c r="M1352" s="86"/>
      <c r="N1352" s="86"/>
    </row>
    <row r="1353" spans="1:14" x14ac:dyDescent="0.3">
      <c r="A1353" s="86"/>
      <c r="J1353" s="86"/>
      <c r="K1353" s="86"/>
      <c r="L1353" s="86"/>
      <c r="M1353" s="86"/>
      <c r="N1353" s="86"/>
    </row>
    <row r="1354" spans="1:14" x14ac:dyDescent="0.3">
      <c r="A1354" s="86"/>
      <c r="J1354" s="86"/>
      <c r="K1354" s="86"/>
      <c r="L1354" s="86"/>
      <c r="M1354" s="86"/>
      <c r="N1354" s="86"/>
    </row>
    <row r="1355" spans="1:14" x14ac:dyDescent="0.3">
      <c r="A1355" s="86"/>
      <c r="J1355" s="86"/>
      <c r="K1355" s="86"/>
      <c r="L1355" s="86"/>
      <c r="M1355" s="86"/>
      <c r="N1355" s="86"/>
    </row>
    <row r="1356" spans="1:14" x14ac:dyDescent="0.3">
      <c r="A1356" s="86"/>
      <c r="J1356" s="86"/>
      <c r="K1356" s="86"/>
      <c r="L1356" s="86"/>
      <c r="M1356" s="86"/>
      <c r="N1356" s="86"/>
    </row>
    <row r="1357" spans="1:14" x14ac:dyDescent="0.3">
      <c r="A1357" s="86"/>
      <c r="J1357" s="86"/>
      <c r="K1357" s="86"/>
      <c r="L1357" s="86"/>
      <c r="M1357" s="86"/>
      <c r="N1357" s="86"/>
    </row>
    <row r="1358" spans="1:14" x14ac:dyDescent="0.3">
      <c r="A1358" s="86"/>
      <c r="J1358" s="86"/>
      <c r="K1358" s="86"/>
      <c r="L1358" s="86"/>
      <c r="M1358" s="86"/>
      <c r="N1358" s="86"/>
    </row>
    <row r="1359" spans="1:14" x14ac:dyDescent="0.3">
      <c r="A1359" s="86"/>
      <c r="J1359" s="86"/>
      <c r="K1359" s="86"/>
      <c r="L1359" s="86"/>
      <c r="M1359" s="86"/>
      <c r="N1359" s="86"/>
    </row>
    <row r="1360" spans="1:14" x14ac:dyDescent="0.3">
      <c r="A1360" s="86"/>
      <c r="J1360" s="86"/>
      <c r="K1360" s="86"/>
      <c r="L1360" s="86"/>
      <c r="M1360" s="86"/>
      <c r="N1360" s="86"/>
    </row>
    <row r="1361" spans="1:14" x14ac:dyDescent="0.3">
      <c r="A1361" s="86"/>
      <c r="J1361" s="86"/>
      <c r="K1361" s="86"/>
      <c r="L1361" s="86"/>
      <c r="M1361" s="86"/>
      <c r="N1361" s="86"/>
    </row>
    <row r="1362" spans="1:14" x14ac:dyDescent="0.3">
      <c r="L1362" s="86"/>
      <c r="M1362" s="86"/>
      <c r="N1362" s="86"/>
    </row>
    <row r="1363" spans="1:14" x14ac:dyDescent="0.3">
      <c r="L1363" s="86"/>
      <c r="M1363" s="86"/>
      <c r="N1363" s="86"/>
    </row>
    <row r="1364" spans="1:14" x14ac:dyDescent="0.3">
      <c r="L1364" s="86"/>
      <c r="M1364" s="86"/>
      <c r="N1364" s="86"/>
    </row>
    <row r="1365" spans="1:14" x14ac:dyDescent="0.3">
      <c r="L1365" s="86"/>
      <c r="M1365" s="86"/>
      <c r="N1365" s="86"/>
    </row>
    <row r="1366" spans="1:14" x14ac:dyDescent="0.3">
      <c r="L1366" s="86"/>
      <c r="M1366" s="86"/>
      <c r="N1366" s="86"/>
    </row>
    <row r="1367" spans="1:14" x14ac:dyDescent="0.3">
      <c r="L1367" s="86"/>
      <c r="M1367" s="86"/>
      <c r="N1367" s="86"/>
    </row>
    <row r="1368" spans="1:14" x14ac:dyDescent="0.3">
      <c r="L1368" s="86"/>
      <c r="M1368" s="86"/>
      <c r="N1368" s="86"/>
    </row>
  </sheetData>
  <sheetProtection selectLockedCells="1"/>
  <sortState ref="AD9:AE100">
    <sortCondition ref="AD9"/>
  </sortState>
  <mergeCells count="42">
    <mergeCell ref="B15:C15"/>
    <mergeCell ref="D15:E15"/>
    <mergeCell ref="B8:C8"/>
    <mergeCell ref="B9:C9"/>
    <mergeCell ref="B10:C10"/>
    <mergeCell ref="B11:C11"/>
    <mergeCell ref="D8:E8"/>
    <mergeCell ref="D9:E9"/>
    <mergeCell ref="D10:E10"/>
    <mergeCell ref="B2:M2"/>
    <mergeCell ref="B6:C6"/>
    <mergeCell ref="D6:E6"/>
    <mergeCell ref="B4:E4"/>
    <mergeCell ref="B5:C5"/>
    <mergeCell ref="D5:E5"/>
    <mergeCell ref="B16:C16"/>
    <mergeCell ref="D16:E16"/>
    <mergeCell ref="B17:C17"/>
    <mergeCell ref="D17:E17"/>
    <mergeCell ref="B94:D94"/>
    <mergeCell ref="B18:C18"/>
    <mergeCell ref="B19:C19"/>
    <mergeCell ref="B20:C20"/>
    <mergeCell ref="D19:E19"/>
    <mergeCell ref="D20:E20"/>
    <mergeCell ref="D18:E18"/>
    <mergeCell ref="F92:G92"/>
    <mergeCell ref="B49:H49"/>
    <mergeCell ref="B29:E29"/>
    <mergeCell ref="B83:D83"/>
    <mergeCell ref="B81:G81"/>
    <mergeCell ref="B33:F33"/>
    <mergeCell ref="B92:C92"/>
    <mergeCell ref="B7:C7"/>
    <mergeCell ref="D7:E7"/>
    <mergeCell ref="B13:C13"/>
    <mergeCell ref="D13:E13"/>
    <mergeCell ref="B14:C14"/>
    <mergeCell ref="D14:E14"/>
    <mergeCell ref="D12:E12"/>
    <mergeCell ref="B12:C12"/>
    <mergeCell ref="D11:E11"/>
  </mergeCells>
  <phoneticPr fontId="8" type="noConversion"/>
  <conditionalFormatting sqref="H36:L46 G31:K31 D31:E31">
    <cfRule type="containsErrors" dxfId="0" priority="1">
      <formula>ISERROR(D31)</formula>
    </cfRule>
  </conditionalFormatting>
  <dataValidations count="7">
    <dataValidation type="list" allowBlank="1" showInputMessage="1" showErrorMessage="1" sqref="C35:C46">
      <formula1>LPDAreas_SpaceBySpace</formula1>
    </dataValidation>
    <dataValidation type="list" allowBlank="1" showInputMessage="1" showErrorMessage="1" sqref="G35:G46 F31">
      <formula1>SpaceType</formula1>
    </dataValidation>
    <dataValidation type="list" allowBlank="1" showInputMessage="1" showErrorMessage="1" sqref="B31">
      <formula1>LPDAreas_BuildingAreaMethod</formula1>
    </dataValidation>
    <dataValidation type="custom" allowBlank="1" showInputMessage="1" showErrorMessage="1" error="This value has to be a valid account number. There should be 5 numbers a - symbol and 5 numbers in your account code or 11111-11111 as an example." sqref="D8:E8">
      <formula1>ISNUMBER(VALUE(LEFT(D8,5)))*ISNUMBER(VALUE(RIGHT(D8,5)))*(MID(D8,6,1)="-")*(LEN(D8)=11)</formula1>
    </dataValidation>
    <dataValidation type="list" allowBlank="1" showInputMessage="1" showErrorMessage="1" sqref="D17:E17">
      <formula1>$Y$9:$Y$11</formula1>
    </dataValidation>
    <dataValidation type="list" showInputMessage="1" showErrorMessage="1" sqref="B58:B80">
      <formula1>$B$36:$B$46</formula1>
    </dataValidation>
    <dataValidation type="list" allowBlank="1" showInputMessage="1" showErrorMessage="1" sqref="D13:E13">
      <formula1>$Y$15:$Y$21</formula1>
    </dataValidation>
  </dataValidations>
  <hyperlinks>
    <hyperlink ref="O4" location="Manual!A1" display="For instructions, see the Users Guide in the &quot;Manual&quot; sheet."/>
  </hyperlinks>
  <pageMargins left="0.7" right="0.7" top="0.5" bottom="0.75" header="0.3" footer="0.3"/>
  <pageSetup scale="51" orientation="landscape" r:id="rId1"/>
  <rowBreaks count="1" manualBreakCount="1">
    <brk id="48" max="16383" man="1"/>
  </rowBreak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'02 Interior User Input'!$B$4:$B$30</xm:f>
          </x14:formula1>
          <xm:sqref>D18:E18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8000"/>
    <pageSetUpPr fitToPage="1"/>
  </sheetPr>
  <dimension ref="A1:J29"/>
  <sheetViews>
    <sheetView zoomScale="80" zoomScaleNormal="80" workbookViewId="0">
      <selection activeCell="G17" sqref="G17"/>
    </sheetView>
  </sheetViews>
  <sheetFormatPr defaultColWidth="9.109375" defaultRowHeight="14.4" x14ac:dyDescent="0.3"/>
  <cols>
    <col min="1" max="1" width="4" style="1" customWidth="1"/>
    <col min="2" max="2" width="31.5546875" style="1" bestFit="1" customWidth="1"/>
    <col min="3" max="3" width="10.109375" style="1" customWidth="1"/>
    <col min="4" max="4" width="4.5546875" style="1" bestFit="1" customWidth="1"/>
    <col min="5" max="5" width="9.109375" style="1"/>
    <col min="6" max="6" width="15" style="1" customWidth="1"/>
    <col min="7" max="7" width="70.44140625" style="1" customWidth="1"/>
    <col min="8" max="8" width="13.109375" style="1" bestFit="1" customWidth="1"/>
    <col min="9" max="9" width="9.109375" style="1"/>
    <col min="10" max="10" width="45.44140625" style="1" customWidth="1"/>
    <col min="11" max="11" width="9.109375" style="1"/>
    <col min="12" max="12" width="11.33203125" style="1" bestFit="1" customWidth="1"/>
    <col min="13" max="13" width="10" style="1" bestFit="1" customWidth="1"/>
    <col min="14" max="16384" width="9.109375" style="1"/>
  </cols>
  <sheetData>
    <row r="1" spans="1:10" ht="15" x14ac:dyDescent="0.25">
      <c r="B1" s="33"/>
    </row>
    <row r="2" spans="1:10" ht="15" x14ac:dyDescent="0.25">
      <c r="A2" s="33"/>
      <c r="B2" s="477" t="s">
        <v>2566</v>
      </c>
      <c r="C2" s="477"/>
      <c r="D2" s="477"/>
      <c r="E2" s="33"/>
      <c r="F2" s="477" t="s">
        <v>2567</v>
      </c>
      <c r="G2" s="477"/>
      <c r="H2" s="477"/>
      <c r="I2" s="33"/>
      <c r="J2" s="34"/>
    </row>
    <row r="3" spans="1:10" ht="15" x14ac:dyDescent="0.25">
      <c r="B3" s="335" t="s">
        <v>1698</v>
      </c>
      <c r="C3" s="335" t="s">
        <v>2070</v>
      </c>
      <c r="D3" s="335" t="s">
        <v>1703</v>
      </c>
      <c r="F3" s="35" t="s">
        <v>2071</v>
      </c>
      <c r="G3" s="36" t="s">
        <v>2072</v>
      </c>
      <c r="H3" s="37" t="s">
        <v>2073</v>
      </c>
    </row>
    <row r="4" spans="1:10" ht="15" x14ac:dyDescent="0.25">
      <c r="B4" s="336" t="s">
        <v>2114</v>
      </c>
      <c r="C4" s="52">
        <v>4056</v>
      </c>
      <c r="D4" s="53">
        <v>0.62</v>
      </c>
      <c r="F4" s="40" t="s">
        <v>818</v>
      </c>
      <c r="G4" s="41" t="s">
        <v>1538</v>
      </c>
      <c r="H4" s="2" t="s">
        <v>1538</v>
      </c>
    </row>
    <row r="5" spans="1:10" ht="15" x14ac:dyDescent="0.25">
      <c r="B5" s="336" t="s">
        <v>2056</v>
      </c>
      <c r="C5" s="52">
        <v>2590</v>
      </c>
      <c r="D5" s="53">
        <v>0.62</v>
      </c>
      <c r="F5" s="40" t="s">
        <v>819</v>
      </c>
      <c r="G5" s="41" t="s">
        <v>1538</v>
      </c>
      <c r="H5" s="2" t="s">
        <v>1538</v>
      </c>
    </row>
    <row r="6" spans="1:10" x14ac:dyDescent="0.3">
      <c r="B6" s="336" t="s">
        <v>2159</v>
      </c>
      <c r="C6" s="52">
        <v>1632</v>
      </c>
      <c r="D6" s="53">
        <v>0.31</v>
      </c>
      <c r="F6" s="40" t="s">
        <v>820</v>
      </c>
      <c r="G6" s="41" t="s">
        <v>1538</v>
      </c>
      <c r="H6" s="2" t="s">
        <v>1538</v>
      </c>
    </row>
    <row r="7" spans="1:10" x14ac:dyDescent="0.3">
      <c r="B7" s="336" t="s">
        <v>2160</v>
      </c>
      <c r="C7" s="52">
        <v>2348</v>
      </c>
      <c r="D7" s="53">
        <v>0.76</v>
      </c>
      <c r="F7" s="40" t="s">
        <v>821</v>
      </c>
      <c r="G7" s="41" t="s">
        <v>1538</v>
      </c>
      <c r="H7" s="2" t="s">
        <v>1538</v>
      </c>
    </row>
    <row r="8" spans="1:10" ht="15" x14ac:dyDescent="0.25">
      <c r="B8" s="336" t="s">
        <v>1705</v>
      </c>
      <c r="C8" s="52">
        <v>4660</v>
      </c>
      <c r="D8" s="53">
        <v>0.87</v>
      </c>
      <c r="F8" s="40" t="s">
        <v>822</v>
      </c>
      <c r="G8" s="41" t="s">
        <v>1538</v>
      </c>
      <c r="H8" s="2" t="s">
        <v>1538</v>
      </c>
    </row>
    <row r="9" spans="1:10" x14ac:dyDescent="0.3">
      <c r="B9" s="336" t="s">
        <v>2161</v>
      </c>
      <c r="C9" s="52">
        <v>3213</v>
      </c>
      <c r="D9" s="53">
        <v>0.73</v>
      </c>
      <c r="F9" s="40" t="s">
        <v>823</v>
      </c>
      <c r="G9" s="41" t="s">
        <v>1538</v>
      </c>
      <c r="H9" s="2" t="s">
        <v>1538</v>
      </c>
    </row>
    <row r="10" spans="1:10" ht="15" x14ac:dyDescent="0.25">
      <c r="B10" s="336" t="s">
        <v>2057</v>
      </c>
      <c r="C10" s="52">
        <v>5182</v>
      </c>
      <c r="D10" s="53">
        <v>0.8</v>
      </c>
      <c r="F10" s="40" t="s">
        <v>824</v>
      </c>
      <c r="G10" s="41" t="s">
        <v>1538</v>
      </c>
      <c r="H10" s="2" t="s">
        <v>1538</v>
      </c>
    </row>
    <row r="11" spans="1:10" x14ac:dyDescent="0.3">
      <c r="B11" s="336" t="s">
        <v>2115</v>
      </c>
      <c r="C11" s="52">
        <v>2857</v>
      </c>
      <c r="D11" s="53">
        <v>0.56999999999999995</v>
      </c>
      <c r="F11" s="40" t="s">
        <v>825</v>
      </c>
      <c r="G11" s="41" t="s">
        <v>1538</v>
      </c>
      <c r="H11" s="2" t="s">
        <v>1538</v>
      </c>
    </row>
    <row r="12" spans="1:10" x14ac:dyDescent="0.3">
      <c r="B12" s="336" t="s">
        <v>2116</v>
      </c>
      <c r="C12" s="52">
        <v>4730</v>
      </c>
      <c r="D12" s="53">
        <v>0.56999999999999995</v>
      </c>
      <c r="F12" s="40" t="s">
        <v>826</v>
      </c>
      <c r="G12" s="41" t="s">
        <v>1538</v>
      </c>
      <c r="H12" s="2" t="s">
        <v>1538</v>
      </c>
    </row>
    <row r="13" spans="1:10" x14ac:dyDescent="0.3">
      <c r="B13" s="336" t="s">
        <v>2117</v>
      </c>
      <c r="C13" s="52">
        <v>6631</v>
      </c>
      <c r="D13" s="53">
        <v>0.56999999999999995</v>
      </c>
      <c r="F13" s="40" t="s">
        <v>827</v>
      </c>
      <c r="G13" s="41" t="s">
        <v>1538</v>
      </c>
      <c r="H13" s="2" t="s">
        <v>1538</v>
      </c>
    </row>
    <row r="14" spans="1:10" ht="15" x14ac:dyDescent="0.25">
      <c r="B14" s="336" t="s">
        <v>2058</v>
      </c>
      <c r="C14" s="52">
        <v>2566</v>
      </c>
      <c r="D14" s="53">
        <v>0.62</v>
      </c>
      <c r="F14" s="40" t="s">
        <v>828</v>
      </c>
      <c r="G14" s="41" t="s">
        <v>1538</v>
      </c>
      <c r="H14" s="2" t="s">
        <v>1538</v>
      </c>
    </row>
    <row r="15" spans="1:10" x14ac:dyDescent="0.3">
      <c r="B15" s="336" t="s">
        <v>2118</v>
      </c>
      <c r="C15" s="52">
        <v>914</v>
      </c>
      <c r="D15" s="53">
        <v>0.09</v>
      </c>
      <c r="F15" s="40" t="s">
        <v>829</v>
      </c>
      <c r="G15" s="41" t="s">
        <v>1538</v>
      </c>
      <c r="H15" s="2" t="s">
        <v>1538</v>
      </c>
    </row>
    <row r="16" spans="1:10" x14ac:dyDescent="0.3">
      <c r="B16" s="336" t="s">
        <v>2119</v>
      </c>
      <c r="C16" s="52">
        <v>7884</v>
      </c>
      <c r="D16" s="53">
        <v>0.9</v>
      </c>
      <c r="F16" s="40" t="s">
        <v>830</v>
      </c>
      <c r="G16" s="41" t="s">
        <v>1538</v>
      </c>
      <c r="H16" s="2" t="s">
        <v>1538</v>
      </c>
    </row>
    <row r="17" spans="2:8" ht="15" x14ac:dyDescent="0.25">
      <c r="B17" s="336" t="s">
        <v>2162</v>
      </c>
      <c r="C17" s="52">
        <v>5950</v>
      </c>
      <c r="D17" s="53">
        <v>0.62</v>
      </c>
      <c r="F17" s="40" t="s">
        <v>831</v>
      </c>
      <c r="G17" s="41" t="s">
        <v>1538</v>
      </c>
      <c r="H17" s="2" t="s">
        <v>1538</v>
      </c>
    </row>
    <row r="18" spans="2:8" ht="15" x14ac:dyDescent="0.25">
      <c r="B18" s="336" t="s">
        <v>2120</v>
      </c>
      <c r="C18" s="52">
        <v>4160</v>
      </c>
      <c r="D18" s="53">
        <v>0.62</v>
      </c>
      <c r="F18" s="40" t="s">
        <v>832</v>
      </c>
      <c r="G18" s="41" t="s">
        <v>1538</v>
      </c>
      <c r="H18" s="2" t="s">
        <v>1538</v>
      </c>
    </row>
    <row r="19" spans="2:8" ht="15" x14ac:dyDescent="0.25">
      <c r="B19" s="336" t="s">
        <v>1717</v>
      </c>
      <c r="C19" s="52">
        <v>2567</v>
      </c>
      <c r="D19" s="53">
        <v>0.61</v>
      </c>
      <c r="F19" s="40" t="s">
        <v>833</v>
      </c>
      <c r="G19" s="41" t="s">
        <v>1538</v>
      </c>
      <c r="H19" s="2" t="s">
        <v>1538</v>
      </c>
    </row>
    <row r="20" spans="2:8" ht="15" x14ac:dyDescent="0.25">
      <c r="B20" s="336" t="s">
        <v>2059</v>
      </c>
      <c r="C20" s="52">
        <v>6552</v>
      </c>
      <c r="D20" s="53">
        <v>0.62</v>
      </c>
      <c r="F20" s="40" t="s">
        <v>834</v>
      </c>
      <c r="G20" s="41" t="s">
        <v>1538</v>
      </c>
      <c r="H20" s="2" t="s">
        <v>1538</v>
      </c>
    </row>
    <row r="21" spans="2:8" ht="15" x14ac:dyDescent="0.25">
      <c r="B21" s="336" t="s">
        <v>2060</v>
      </c>
      <c r="C21" s="52">
        <v>5366</v>
      </c>
      <c r="D21" s="53">
        <v>0.62</v>
      </c>
      <c r="F21" s="40" t="s">
        <v>835</v>
      </c>
      <c r="G21" s="41" t="s">
        <v>1538</v>
      </c>
      <c r="H21" s="2" t="s">
        <v>1538</v>
      </c>
    </row>
    <row r="22" spans="2:8" ht="15" x14ac:dyDescent="0.25">
      <c r="B22" s="336" t="s">
        <v>2163</v>
      </c>
      <c r="C22" s="52">
        <v>2610</v>
      </c>
      <c r="D22" s="53">
        <v>0.62</v>
      </c>
      <c r="F22" s="40" t="s">
        <v>836</v>
      </c>
      <c r="G22" s="41" t="s">
        <v>1538</v>
      </c>
      <c r="H22" s="2" t="s">
        <v>1538</v>
      </c>
    </row>
    <row r="23" spans="2:8" ht="15" x14ac:dyDescent="0.25">
      <c r="B23" s="336" t="s">
        <v>2164</v>
      </c>
      <c r="C23" s="52">
        <v>3425</v>
      </c>
      <c r="D23" s="53">
        <v>0.62</v>
      </c>
      <c r="F23" s="40" t="s">
        <v>837</v>
      </c>
      <c r="G23" s="41" t="s">
        <v>1538</v>
      </c>
      <c r="H23" s="2" t="s">
        <v>1538</v>
      </c>
    </row>
    <row r="24" spans="2:8" ht="15" x14ac:dyDescent="0.25">
      <c r="B24" s="336" t="s">
        <v>2165</v>
      </c>
      <c r="C24" s="52">
        <v>3613</v>
      </c>
      <c r="D24" s="53">
        <v>0.65</v>
      </c>
    </row>
    <row r="25" spans="2:8" ht="15" x14ac:dyDescent="0.25">
      <c r="B25" s="336" t="s">
        <v>1692</v>
      </c>
      <c r="C25" s="52">
        <v>2829</v>
      </c>
      <c r="D25" s="53">
        <v>0.73</v>
      </c>
    </row>
    <row r="26" spans="2:8" ht="15" x14ac:dyDescent="0.25">
      <c r="B26" s="336" t="s">
        <v>2166</v>
      </c>
      <c r="C26" s="52">
        <v>1810</v>
      </c>
      <c r="D26" s="53">
        <v>0.62</v>
      </c>
    </row>
    <row r="27" spans="2:8" ht="15" x14ac:dyDescent="0.25">
      <c r="B27" s="336" t="s">
        <v>2167</v>
      </c>
      <c r="C27" s="52">
        <v>3420</v>
      </c>
      <c r="D27" s="53">
        <v>0.62</v>
      </c>
    </row>
    <row r="28" spans="2:8" ht="15" x14ac:dyDescent="0.25">
      <c r="B28" s="336" t="s">
        <v>1697</v>
      </c>
      <c r="C28" s="52">
        <v>2316</v>
      </c>
      <c r="D28" s="53">
        <v>0.54</v>
      </c>
    </row>
    <row r="29" spans="2:8" ht="15" x14ac:dyDescent="0.25">
      <c r="B29" s="336" t="s">
        <v>2168</v>
      </c>
      <c r="C29" s="2" t="s">
        <v>1538</v>
      </c>
      <c r="D29" s="2" t="s">
        <v>1538</v>
      </c>
    </row>
  </sheetData>
  <sheetProtection selectLockedCells="1"/>
  <mergeCells count="2">
    <mergeCell ref="B2:D2"/>
    <mergeCell ref="F2:H2"/>
  </mergeCells>
  <hyperlinks>
    <hyperlink ref="D3" location="_ftn1" display="_ftn1"/>
  </hyperlinks>
  <pageMargins left="0.7" right="0.7" top="0.75" bottom="0.75" header="0.3" footer="0.3"/>
  <pageSetup scale="51" fitToHeight="2" orientation="landscape"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6" tint="0.39997558519241921"/>
  </sheetPr>
  <dimension ref="A1:BD504"/>
  <sheetViews>
    <sheetView topLeftCell="A45" zoomScale="70" zoomScaleNormal="70" zoomScaleSheetLayoutView="80" workbookViewId="0">
      <selection activeCell="J59" sqref="J59"/>
    </sheetView>
  </sheetViews>
  <sheetFormatPr defaultColWidth="9.109375" defaultRowHeight="14.4" x14ac:dyDescent="0.3"/>
  <cols>
    <col min="1" max="1" width="5.6640625" style="1" customWidth="1"/>
    <col min="2" max="2" width="28.88671875" style="1" customWidth="1"/>
    <col min="3" max="3" width="25.6640625" style="1" customWidth="1"/>
    <col min="4" max="4" width="36.109375" style="296" customWidth="1"/>
    <col min="5" max="5" width="26.5546875" style="1" customWidth="1"/>
    <col min="6" max="6" width="23.5546875" style="1" customWidth="1"/>
    <col min="7" max="7" width="18.109375" style="1" customWidth="1"/>
    <col min="8" max="8" width="15.44140625" style="1" customWidth="1"/>
    <col min="9" max="9" width="15.109375" style="1" customWidth="1"/>
    <col min="10" max="10" width="17" style="1" customWidth="1"/>
    <col min="11" max="11" width="5.6640625" style="1" customWidth="1"/>
    <col min="12" max="15" width="9.109375" style="86"/>
    <col min="16" max="16" width="29.33203125" style="86" bestFit="1" customWidth="1"/>
    <col min="17" max="18" width="9.109375" style="86"/>
    <col min="19" max="19" width="58.33203125" style="86" customWidth="1"/>
    <col min="20" max="20" width="12.109375" style="86" customWidth="1"/>
    <col min="21" max="21" width="19" style="86" customWidth="1"/>
    <col min="22" max="22" width="17.44140625" style="86" customWidth="1"/>
    <col min="23" max="23" width="3" style="86" customWidth="1"/>
    <col min="24" max="56" width="9.109375" style="86"/>
    <col min="57" max="16384" width="9.109375" style="1"/>
  </cols>
  <sheetData>
    <row r="1" spans="1:18" ht="15.75" thickBot="1" x14ac:dyDescent="0.3">
      <c r="A1" s="226"/>
      <c r="B1" s="226"/>
      <c r="C1" s="226"/>
      <c r="D1" s="294"/>
      <c r="E1" s="226"/>
      <c r="F1" s="226"/>
      <c r="G1" s="226"/>
      <c r="H1" s="226"/>
      <c r="I1" s="226"/>
      <c r="J1" s="226"/>
      <c r="K1" s="226"/>
    </row>
    <row r="2" spans="1:18" ht="24" thickBot="1" x14ac:dyDescent="0.3">
      <c r="A2" s="294"/>
      <c r="B2" s="508" t="str">
        <f>'01 Interior Lighting Form'!B2:M2</f>
        <v>Appendix E: Lighting Audit and Design Tool for Commercial and Industrial New Construction Projects</v>
      </c>
      <c r="C2" s="509"/>
      <c r="D2" s="509"/>
      <c r="E2" s="509"/>
      <c r="F2" s="509"/>
      <c r="G2" s="509"/>
      <c r="H2" s="509"/>
      <c r="I2" s="509"/>
      <c r="J2" s="510"/>
      <c r="K2" s="294"/>
      <c r="M2" s="295" t="s">
        <v>2564</v>
      </c>
      <c r="N2" s="295"/>
      <c r="O2" s="295"/>
      <c r="P2" s="295"/>
      <c r="Q2" s="295"/>
      <c r="R2" s="295"/>
    </row>
    <row r="3" spans="1:18" ht="15.75" thickBot="1" x14ac:dyDescent="0.3">
      <c r="A3" s="226"/>
      <c r="B3" s="226"/>
      <c r="C3" s="226"/>
      <c r="D3" s="294"/>
      <c r="E3" s="226"/>
      <c r="F3" s="226"/>
      <c r="G3" s="226"/>
      <c r="H3" s="226"/>
      <c r="I3" s="226"/>
      <c r="J3" s="226"/>
      <c r="K3" s="226"/>
    </row>
    <row r="4" spans="1:18" ht="19.5" thickBot="1" x14ac:dyDescent="0.3">
      <c r="A4" s="226"/>
      <c r="B4" s="501" t="s">
        <v>1972</v>
      </c>
      <c r="C4" s="502"/>
      <c r="D4" s="502"/>
      <c r="E4" s="503"/>
      <c r="F4" s="226"/>
      <c r="G4" s="226"/>
      <c r="H4" s="226"/>
      <c r="I4" s="226"/>
      <c r="J4" s="226"/>
      <c r="K4" s="226"/>
      <c r="M4" s="195" t="s">
        <v>2565</v>
      </c>
      <c r="N4" s="193"/>
      <c r="O4" s="194"/>
      <c r="P4" s="193"/>
    </row>
    <row r="5" spans="1:18" ht="21" customHeight="1" x14ac:dyDescent="0.25">
      <c r="A5" s="226"/>
      <c r="B5" s="504" t="s">
        <v>817</v>
      </c>
      <c r="C5" s="505"/>
      <c r="D5" s="506"/>
      <c r="E5" s="507"/>
      <c r="F5" s="226"/>
      <c r="G5" s="226"/>
      <c r="H5" s="226"/>
      <c r="I5" s="226"/>
      <c r="J5" s="226"/>
      <c r="K5" s="226"/>
    </row>
    <row r="6" spans="1:18" ht="21" customHeight="1" x14ac:dyDescent="0.25">
      <c r="A6" s="226"/>
      <c r="B6" s="481" t="s">
        <v>777</v>
      </c>
      <c r="C6" s="482"/>
      <c r="D6" s="485"/>
      <c r="E6" s="486"/>
      <c r="F6" s="226"/>
      <c r="G6" s="226"/>
      <c r="H6" s="226"/>
      <c r="I6" s="226"/>
      <c r="J6" s="226"/>
      <c r="K6" s="226"/>
    </row>
    <row r="7" spans="1:18" ht="21" customHeight="1" x14ac:dyDescent="0.25">
      <c r="A7" s="226"/>
      <c r="B7" s="481" t="s">
        <v>1970</v>
      </c>
      <c r="C7" s="482"/>
      <c r="D7" s="485"/>
      <c r="E7" s="486"/>
      <c r="F7" s="226"/>
      <c r="G7" s="226"/>
      <c r="H7" s="226"/>
      <c r="I7" s="226"/>
      <c r="J7" s="226"/>
      <c r="K7" s="226"/>
    </row>
    <row r="8" spans="1:18" ht="21" customHeight="1" x14ac:dyDescent="0.25">
      <c r="A8" s="226"/>
      <c r="B8" s="481" t="s">
        <v>1969</v>
      </c>
      <c r="C8" s="482"/>
      <c r="D8" s="490"/>
      <c r="E8" s="491"/>
      <c r="F8" s="226"/>
      <c r="G8" s="226"/>
      <c r="H8" s="226"/>
      <c r="I8" s="226"/>
      <c r="J8" s="226"/>
      <c r="K8" s="226"/>
      <c r="P8" s="272" t="s">
        <v>2157</v>
      </c>
    </row>
    <row r="9" spans="1:18" ht="21" customHeight="1" x14ac:dyDescent="0.25">
      <c r="A9" s="226"/>
      <c r="B9" s="481" t="s">
        <v>814</v>
      </c>
      <c r="C9" s="482"/>
      <c r="D9" s="483"/>
      <c r="E9" s="484"/>
      <c r="F9" s="226"/>
      <c r="G9" s="226"/>
      <c r="H9" s="226"/>
      <c r="I9" s="226"/>
      <c r="J9" s="226"/>
      <c r="K9" s="226"/>
    </row>
    <row r="10" spans="1:18" ht="21" customHeight="1" x14ac:dyDescent="0.25">
      <c r="A10" s="226"/>
      <c r="B10" s="481" t="s">
        <v>815</v>
      </c>
      <c r="C10" s="482"/>
      <c r="D10" s="485"/>
      <c r="E10" s="486"/>
      <c r="F10" s="226"/>
      <c r="G10" s="226"/>
      <c r="H10" s="226"/>
      <c r="I10" s="226"/>
      <c r="J10" s="226"/>
      <c r="K10" s="226"/>
    </row>
    <row r="11" spans="1:18" ht="21" customHeight="1" x14ac:dyDescent="0.25">
      <c r="A11" s="226"/>
      <c r="B11" s="481" t="s">
        <v>778</v>
      </c>
      <c r="C11" s="482"/>
      <c r="D11" s="485"/>
      <c r="E11" s="486"/>
      <c r="F11" s="226"/>
      <c r="G11" s="226"/>
      <c r="H11" s="226"/>
      <c r="I11" s="226"/>
      <c r="J11" s="226"/>
      <c r="K11" s="226"/>
      <c r="P11" s="297" t="s">
        <v>2573</v>
      </c>
    </row>
    <row r="12" spans="1:18" ht="19.5" customHeight="1" x14ac:dyDescent="0.25">
      <c r="A12" s="226"/>
      <c r="B12" s="481" t="s">
        <v>2126</v>
      </c>
      <c r="C12" s="482"/>
      <c r="D12" s="485"/>
      <c r="E12" s="486"/>
      <c r="F12" s="226"/>
      <c r="G12" s="226"/>
      <c r="H12" s="226"/>
      <c r="I12" s="226"/>
      <c r="J12" s="226"/>
      <c r="K12" s="226"/>
      <c r="P12" s="298" t="s">
        <v>2574</v>
      </c>
    </row>
    <row r="13" spans="1:18" ht="19.5" customHeight="1" x14ac:dyDescent="0.25">
      <c r="A13" s="226"/>
      <c r="B13" s="481" t="s">
        <v>2131</v>
      </c>
      <c r="C13" s="482"/>
      <c r="D13" s="483"/>
      <c r="E13" s="484"/>
      <c r="F13" s="226"/>
      <c r="G13" s="226"/>
      <c r="H13" s="226"/>
      <c r="I13" s="226"/>
      <c r="J13" s="226"/>
      <c r="K13" s="226"/>
      <c r="P13" s="298" t="s">
        <v>2575</v>
      </c>
    </row>
    <row r="14" spans="1:18" ht="19.5" customHeight="1" x14ac:dyDescent="0.25">
      <c r="A14" s="226"/>
      <c r="B14" s="481" t="s">
        <v>2127</v>
      </c>
      <c r="C14" s="482"/>
      <c r="D14" s="485"/>
      <c r="E14" s="486"/>
      <c r="F14" s="226"/>
      <c r="G14" s="226"/>
      <c r="H14" s="226"/>
      <c r="I14" s="226"/>
      <c r="J14" s="226"/>
      <c r="K14" s="226"/>
      <c r="P14" s="298" t="s">
        <v>2576</v>
      </c>
    </row>
    <row r="15" spans="1:18" ht="19.5" customHeight="1" x14ac:dyDescent="0.25">
      <c r="A15" s="226"/>
      <c r="B15" s="481" t="s">
        <v>2128</v>
      </c>
      <c r="C15" s="482"/>
      <c r="D15" s="483"/>
      <c r="E15" s="484"/>
      <c r="F15" s="226"/>
      <c r="G15" s="226"/>
      <c r="H15" s="226"/>
      <c r="I15" s="226"/>
      <c r="J15" s="226"/>
      <c r="K15" s="226"/>
    </row>
    <row r="16" spans="1:18" ht="19.5" customHeight="1" x14ac:dyDescent="0.25">
      <c r="A16" s="226"/>
      <c r="B16" s="481" t="s">
        <v>2129</v>
      </c>
      <c r="C16" s="482"/>
      <c r="D16" s="485"/>
      <c r="E16" s="486"/>
      <c r="F16" s="226"/>
      <c r="G16" s="226"/>
      <c r="H16" s="226"/>
      <c r="I16" s="226"/>
      <c r="J16" s="226"/>
      <c r="K16" s="226"/>
    </row>
    <row r="17" spans="1:22" ht="19.5" customHeight="1" thickBot="1" x14ac:dyDescent="0.3">
      <c r="A17" s="226"/>
      <c r="B17" s="497" t="s">
        <v>2130</v>
      </c>
      <c r="C17" s="498"/>
      <c r="D17" s="499"/>
      <c r="E17" s="500"/>
      <c r="F17" s="226"/>
      <c r="G17" s="226"/>
      <c r="H17" s="226"/>
      <c r="I17" s="226"/>
      <c r="J17" s="226"/>
      <c r="K17" s="226"/>
      <c r="P17" s="301" t="s">
        <v>2132</v>
      </c>
    </row>
    <row r="18" spans="1:22" ht="21" x14ac:dyDescent="0.35">
      <c r="A18" s="226"/>
      <c r="B18" s="304"/>
      <c r="C18" s="304"/>
      <c r="D18" s="337"/>
      <c r="E18" s="305"/>
      <c r="F18" s="226"/>
      <c r="G18" s="226"/>
      <c r="H18" s="226"/>
      <c r="I18" s="226"/>
      <c r="J18" s="226"/>
      <c r="K18" s="226"/>
      <c r="P18" s="302" t="s">
        <v>2133</v>
      </c>
    </row>
    <row r="19" spans="1:22" ht="15" x14ac:dyDescent="0.25">
      <c r="A19" s="226"/>
      <c r="B19" s="306"/>
      <c r="C19" s="295" t="s">
        <v>2140</v>
      </c>
      <c r="D19" s="295"/>
      <c r="E19" s="86"/>
      <c r="F19" s="226"/>
      <c r="G19" s="226"/>
      <c r="H19" s="226"/>
      <c r="I19" s="226"/>
      <c r="J19" s="226"/>
      <c r="K19" s="226"/>
      <c r="P19" s="302" t="s">
        <v>2134</v>
      </c>
    </row>
    <row r="20" spans="1:22" ht="21.75" thickBot="1" x14ac:dyDescent="0.4">
      <c r="A20" s="226"/>
      <c r="B20" s="307"/>
      <c r="C20" s="295" t="s">
        <v>2141</v>
      </c>
      <c r="D20" s="313"/>
      <c r="E20" s="338"/>
      <c r="F20" s="226"/>
      <c r="G20" s="226"/>
      <c r="H20" s="226"/>
      <c r="I20" s="226"/>
      <c r="J20" s="226"/>
      <c r="K20" s="226"/>
      <c r="P20" s="302" t="s">
        <v>2135</v>
      </c>
      <c r="S20" s="339" t="s">
        <v>2075</v>
      </c>
      <c r="T20" s="339"/>
      <c r="U20" s="339"/>
    </row>
    <row r="21" spans="1:22" ht="21.75" thickBot="1" x14ac:dyDescent="0.4">
      <c r="A21" s="226"/>
      <c r="B21" s="86"/>
      <c r="C21" s="86"/>
      <c r="D21" s="295"/>
      <c r="E21" s="338"/>
      <c r="F21" s="226"/>
      <c r="G21" s="226"/>
      <c r="H21" s="226"/>
      <c r="I21" s="226"/>
      <c r="J21" s="226"/>
      <c r="K21" s="226"/>
      <c r="P21" s="302" t="s">
        <v>2136</v>
      </c>
      <c r="S21" s="340" t="s">
        <v>2076</v>
      </c>
      <c r="T21" s="341" t="s">
        <v>2077</v>
      </c>
      <c r="U21" s="342" t="s">
        <v>2078</v>
      </c>
      <c r="V21" s="343" t="s">
        <v>2079</v>
      </c>
    </row>
    <row r="22" spans="1:22" ht="21" x14ac:dyDescent="0.35">
      <c r="A22" s="226"/>
      <c r="B22" s="308" t="s">
        <v>2062</v>
      </c>
      <c r="C22" s="304"/>
      <c r="D22" s="337"/>
      <c r="E22" s="305"/>
      <c r="F22" s="226"/>
      <c r="G22" s="226"/>
      <c r="H22" s="226"/>
      <c r="I22" s="226"/>
      <c r="J22" s="226"/>
      <c r="K22" s="226"/>
      <c r="P22" s="302" t="s">
        <v>2137</v>
      </c>
      <c r="S22" s="344" t="s">
        <v>2080</v>
      </c>
      <c r="T22" s="345">
        <v>0.15</v>
      </c>
      <c r="U22" s="346" t="s">
        <v>2081</v>
      </c>
      <c r="V22" s="347" t="s">
        <v>2082</v>
      </c>
    </row>
    <row r="23" spans="1:22" ht="15.75" thickBot="1" x14ac:dyDescent="0.3">
      <c r="A23" s="226"/>
      <c r="B23" s="226"/>
      <c r="C23" s="226"/>
      <c r="D23" s="294"/>
      <c r="E23" s="226"/>
      <c r="F23" s="226"/>
      <c r="G23" s="226"/>
      <c r="H23" s="226"/>
      <c r="I23" s="226"/>
      <c r="J23" s="226"/>
      <c r="K23" s="226"/>
      <c r="P23" s="302" t="s">
        <v>2138</v>
      </c>
      <c r="S23" s="348" t="s">
        <v>2065</v>
      </c>
      <c r="T23" s="345">
        <v>1</v>
      </c>
      <c r="U23" s="349" t="s">
        <v>2083</v>
      </c>
      <c r="V23" s="350" t="s">
        <v>2084</v>
      </c>
    </row>
    <row r="24" spans="1:22" ht="26.25" customHeight="1" thickBot="1" x14ac:dyDescent="0.35">
      <c r="A24" s="226"/>
      <c r="B24" s="494" t="s">
        <v>2449</v>
      </c>
      <c r="C24" s="495"/>
      <c r="D24" s="495"/>
      <c r="E24" s="495"/>
      <c r="F24" s="495"/>
      <c r="G24" s="496"/>
      <c r="H24" s="351"/>
      <c r="I24" s="226"/>
      <c r="J24" s="226"/>
      <c r="K24" s="226"/>
      <c r="P24" s="302" t="s">
        <v>2139</v>
      </c>
      <c r="S24" s="344" t="s">
        <v>2085</v>
      </c>
      <c r="T24" s="345">
        <v>0.2</v>
      </c>
      <c r="U24" s="346" t="s">
        <v>2081</v>
      </c>
      <c r="V24" s="347" t="s">
        <v>2082</v>
      </c>
    </row>
    <row r="25" spans="1:22" ht="74.25" customHeight="1" x14ac:dyDescent="0.25">
      <c r="A25" s="294"/>
      <c r="B25" s="352" t="s">
        <v>2173</v>
      </c>
      <c r="C25" s="353" t="s">
        <v>2174</v>
      </c>
      <c r="D25" s="353" t="s">
        <v>2175</v>
      </c>
      <c r="E25" s="353" t="s">
        <v>2176</v>
      </c>
      <c r="F25" s="354" t="s">
        <v>2063</v>
      </c>
      <c r="G25" s="355" t="s">
        <v>2149</v>
      </c>
      <c r="H25" s="294"/>
      <c r="I25" s="294"/>
      <c r="J25" s="294"/>
      <c r="K25" s="294"/>
      <c r="S25" s="344" t="s">
        <v>2086</v>
      </c>
      <c r="T25" s="345">
        <v>0.2</v>
      </c>
      <c r="U25" s="346" t="s">
        <v>2081</v>
      </c>
      <c r="V25" s="347" t="s">
        <v>2082</v>
      </c>
    </row>
    <row r="26" spans="1:22" ht="45" x14ac:dyDescent="0.25">
      <c r="A26" s="294"/>
      <c r="B26" s="245" t="s">
        <v>2064</v>
      </c>
      <c r="C26" s="356" t="s">
        <v>2065</v>
      </c>
      <c r="D26" s="69" t="str">
        <f>IF(C26="","",VLOOKUP(C26,$S$22:$U$40,3,FALSE))</f>
        <v>Linear Feet</v>
      </c>
      <c r="E26" s="357">
        <v>1000</v>
      </c>
      <c r="F26" s="358">
        <f>IF(C26="","",VLOOKUP(C26,$S$22:$T$40,2,FALSE))</f>
        <v>1</v>
      </c>
      <c r="G26" s="359">
        <f>IF(F26="", "", E26*F26)</f>
        <v>1000</v>
      </c>
      <c r="H26" s="294"/>
      <c r="I26" s="294"/>
      <c r="J26" s="294"/>
      <c r="K26" s="294"/>
      <c r="S26" s="344" t="s">
        <v>2087</v>
      </c>
      <c r="T26" s="345">
        <v>0.2</v>
      </c>
      <c r="U26" s="346" t="s">
        <v>2081</v>
      </c>
      <c r="V26" s="347" t="s">
        <v>2082</v>
      </c>
    </row>
    <row r="27" spans="1:22" ht="17.25" x14ac:dyDescent="0.25">
      <c r="A27" s="294"/>
      <c r="B27" s="256"/>
      <c r="C27" s="84"/>
      <c r="D27" s="69" t="str">
        <f>IF(C27="","",VLOOKUP(C27,$S$22:$U$40,3,FALSE))</f>
        <v/>
      </c>
      <c r="E27" s="258"/>
      <c r="F27" s="358" t="str">
        <f>IF(C27="","",VLOOKUP(C27,$S$22:$T$40,2,FALSE))</f>
        <v/>
      </c>
      <c r="G27" s="359" t="str">
        <f>IF(F27="", "", E27*F27)</f>
        <v/>
      </c>
      <c r="H27" s="294"/>
      <c r="I27" s="294"/>
      <c r="J27" s="294"/>
      <c r="K27" s="294"/>
      <c r="S27" s="344" t="s">
        <v>2088</v>
      </c>
      <c r="T27" s="345">
        <v>1</v>
      </c>
      <c r="U27" s="346" t="s">
        <v>2081</v>
      </c>
      <c r="V27" s="347" t="s">
        <v>2082</v>
      </c>
    </row>
    <row r="28" spans="1:22" ht="18" customHeight="1" x14ac:dyDescent="0.25">
      <c r="A28" s="226"/>
      <c r="B28" s="256"/>
      <c r="C28" s="84"/>
      <c r="D28" s="69" t="str">
        <f t="shared" ref="D28:D39" si="0">IF(C28="","",VLOOKUP(C28,$S$22:$U$40,3,FALSE))</f>
        <v/>
      </c>
      <c r="E28" s="258"/>
      <c r="F28" s="358" t="str">
        <f t="shared" ref="F28:F39" si="1">IF(C28="","",VLOOKUP(C28,$S$22:$T$40,2,FALSE))</f>
        <v/>
      </c>
      <c r="G28" s="359" t="str">
        <f>IF(F28="", "", E28*F28)</f>
        <v/>
      </c>
      <c r="H28" s="294"/>
      <c r="I28" s="226"/>
      <c r="J28" s="226"/>
      <c r="K28" s="226"/>
      <c r="S28" s="344" t="s">
        <v>2089</v>
      </c>
      <c r="T28" s="345">
        <v>30</v>
      </c>
      <c r="U28" s="349" t="s">
        <v>2125</v>
      </c>
      <c r="V28" s="347" t="s">
        <v>2090</v>
      </c>
    </row>
    <row r="29" spans="1:22" ht="18.75" customHeight="1" x14ac:dyDescent="0.25">
      <c r="A29" s="226"/>
      <c r="B29" s="256"/>
      <c r="C29" s="84"/>
      <c r="D29" s="69" t="str">
        <f t="shared" si="0"/>
        <v/>
      </c>
      <c r="E29" s="258"/>
      <c r="F29" s="358" t="str">
        <f t="shared" si="1"/>
        <v/>
      </c>
      <c r="G29" s="359" t="str">
        <f t="shared" ref="G29:G39" si="2">IF(F29="", "", E29*F29)</f>
        <v/>
      </c>
      <c r="H29" s="294"/>
      <c r="I29" s="226"/>
      <c r="J29" s="226"/>
      <c r="K29" s="226"/>
      <c r="S29" s="344" t="s">
        <v>2091</v>
      </c>
      <c r="T29" s="345">
        <v>20</v>
      </c>
      <c r="U29" s="349" t="s">
        <v>2125</v>
      </c>
      <c r="V29" s="347" t="s">
        <v>2090</v>
      </c>
    </row>
    <row r="30" spans="1:22" ht="15.75" customHeight="1" x14ac:dyDescent="0.25">
      <c r="A30" s="226"/>
      <c r="B30" s="256"/>
      <c r="C30" s="84"/>
      <c r="D30" s="69" t="str">
        <f t="shared" si="0"/>
        <v/>
      </c>
      <c r="E30" s="258"/>
      <c r="F30" s="358" t="str">
        <f t="shared" si="1"/>
        <v/>
      </c>
      <c r="G30" s="359" t="str">
        <f t="shared" si="2"/>
        <v/>
      </c>
      <c r="H30" s="294"/>
      <c r="I30" s="226"/>
      <c r="J30" s="226"/>
      <c r="K30" s="226"/>
      <c r="S30" s="344" t="s">
        <v>2092</v>
      </c>
      <c r="T30" s="345">
        <v>1.25</v>
      </c>
      <c r="U30" s="346" t="s">
        <v>2081</v>
      </c>
      <c r="V30" s="347" t="s">
        <v>2082</v>
      </c>
    </row>
    <row r="31" spans="1:22" ht="17.25" x14ac:dyDescent="0.25">
      <c r="A31" s="226"/>
      <c r="B31" s="256"/>
      <c r="C31" s="84"/>
      <c r="D31" s="69" t="str">
        <f t="shared" si="0"/>
        <v/>
      </c>
      <c r="E31" s="258"/>
      <c r="F31" s="358" t="str">
        <f t="shared" si="1"/>
        <v/>
      </c>
      <c r="G31" s="359" t="str">
        <f t="shared" si="2"/>
        <v/>
      </c>
      <c r="H31" s="294"/>
      <c r="I31" s="226"/>
      <c r="J31" s="226"/>
      <c r="K31" s="226"/>
      <c r="S31" s="344" t="s">
        <v>2093</v>
      </c>
      <c r="T31" s="345">
        <v>0.5</v>
      </c>
      <c r="U31" s="346" t="s">
        <v>2081</v>
      </c>
      <c r="V31" s="347" t="s">
        <v>2082</v>
      </c>
    </row>
    <row r="32" spans="1:22" ht="15.75" customHeight="1" x14ac:dyDescent="0.25">
      <c r="A32" s="226"/>
      <c r="B32" s="256"/>
      <c r="C32" s="84"/>
      <c r="D32" s="69" t="str">
        <f t="shared" si="0"/>
        <v/>
      </c>
      <c r="E32" s="258"/>
      <c r="F32" s="358" t="str">
        <f t="shared" si="1"/>
        <v/>
      </c>
      <c r="G32" s="359" t="str">
        <f t="shared" si="2"/>
        <v/>
      </c>
      <c r="H32" s="294"/>
      <c r="I32" s="226"/>
      <c r="J32" s="226"/>
      <c r="K32" s="226"/>
      <c r="S32" s="344" t="s">
        <v>2094</v>
      </c>
      <c r="T32" s="345">
        <v>20</v>
      </c>
      <c r="U32" s="349" t="s">
        <v>2083</v>
      </c>
      <c r="V32" s="347" t="s">
        <v>2084</v>
      </c>
    </row>
    <row r="33" spans="1:22" ht="17.25" customHeight="1" x14ac:dyDescent="0.25">
      <c r="A33" s="226"/>
      <c r="B33" s="256"/>
      <c r="C33" s="84"/>
      <c r="D33" s="69" t="str">
        <f t="shared" si="0"/>
        <v/>
      </c>
      <c r="E33" s="258"/>
      <c r="F33" s="358" t="str">
        <f t="shared" si="1"/>
        <v/>
      </c>
      <c r="G33" s="359" t="str">
        <f t="shared" si="2"/>
        <v/>
      </c>
      <c r="H33" s="294"/>
      <c r="I33" s="226"/>
      <c r="J33" s="226"/>
      <c r="K33" s="226"/>
      <c r="S33" s="344" t="s">
        <v>2095</v>
      </c>
      <c r="T33" s="345">
        <v>0.2</v>
      </c>
      <c r="U33" s="346" t="s">
        <v>2081</v>
      </c>
      <c r="V33" s="347" t="s">
        <v>2096</v>
      </c>
    </row>
    <row r="34" spans="1:22" ht="18" customHeight="1" x14ac:dyDescent="0.25">
      <c r="A34" s="226"/>
      <c r="B34" s="256"/>
      <c r="C34" s="84"/>
      <c r="D34" s="69" t="str">
        <f t="shared" si="0"/>
        <v/>
      </c>
      <c r="E34" s="258"/>
      <c r="F34" s="358" t="str">
        <f t="shared" si="1"/>
        <v/>
      </c>
      <c r="G34" s="359" t="str">
        <f t="shared" si="2"/>
        <v/>
      </c>
      <c r="H34" s="294"/>
      <c r="I34" s="226"/>
      <c r="J34" s="226"/>
      <c r="K34" s="226"/>
      <c r="S34" s="344" t="s">
        <v>2097</v>
      </c>
      <c r="T34" s="345">
        <v>5</v>
      </c>
      <c r="U34" s="349" t="s">
        <v>2083</v>
      </c>
      <c r="V34" s="347" t="s">
        <v>2098</v>
      </c>
    </row>
    <row r="35" spans="1:22" ht="17.25" customHeight="1" x14ac:dyDescent="0.25">
      <c r="A35" s="226"/>
      <c r="B35" s="256"/>
      <c r="C35" s="84"/>
      <c r="D35" s="69" t="str">
        <f t="shared" si="0"/>
        <v/>
      </c>
      <c r="E35" s="258"/>
      <c r="F35" s="358" t="str">
        <f t="shared" si="1"/>
        <v/>
      </c>
      <c r="G35" s="359" t="str">
        <f t="shared" si="2"/>
        <v/>
      </c>
      <c r="H35" s="294"/>
      <c r="I35" s="226"/>
      <c r="J35" s="226"/>
      <c r="K35" s="226"/>
      <c r="S35" s="344" t="s">
        <v>2099</v>
      </c>
      <c r="T35" s="345">
        <v>270</v>
      </c>
      <c r="U35" s="346" t="s">
        <v>2100</v>
      </c>
      <c r="V35" s="347" t="s">
        <v>2101</v>
      </c>
    </row>
    <row r="36" spans="1:22" ht="18" customHeight="1" x14ac:dyDescent="0.25">
      <c r="A36" s="226"/>
      <c r="B36" s="256"/>
      <c r="C36" s="84"/>
      <c r="D36" s="69" t="str">
        <f t="shared" si="0"/>
        <v/>
      </c>
      <c r="E36" s="258"/>
      <c r="F36" s="358" t="str">
        <f t="shared" si="1"/>
        <v/>
      </c>
      <c r="G36" s="359" t="str">
        <f t="shared" si="2"/>
        <v/>
      </c>
      <c r="H36" s="294"/>
      <c r="I36" s="226"/>
      <c r="J36" s="226"/>
      <c r="K36" s="226"/>
      <c r="S36" s="344" t="s">
        <v>2102</v>
      </c>
      <c r="T36" s="345">
        <v>90</v>
      </c>
      <c r="U36" s="346" t="s">
        <v>2100</v>
      </c>
      <c r="V36" s="347" t="s">
        <v>2103</v>
      </c>
    </row>
    <row r="37" spans="1:22" ht="20.25" customHeight="1" x14ac:dyDescent="0.25">
      <c r="A37" s="226"/>
      <c r="B37" s="256"/>
      <c r="C37" s="84"/>
      <c r="D37" s="69" t="str">
        <f t="shared" si="0"/>
        <v/>
      </c>
      <c r="E37" s="258"/>
      <c r="F37" s="358" t="str">
        <f t="shared" si="1"/>
        <v/>
      </c>
      <c r="G37" s="359" t="str">
        <f t="shared" si="2"/>
        <v/>
      </c>
      <c r="H37" s="294"/>
      <c r="I37" s="226"/>
      <c r="J37" s="226"/>
      <c r="K37" s="226"/>
      <c r="S37" s="360" t="s">
        <v>2104</v>
      </c>
      <c r="T37" s="345">
        <v>1.25</v>
      </c>
      <c r="U37" s="346" t="s">
        <v>2081</v>
      </c>
      <c r="V37" s="347" t="s">
        <v>2105</v>
      </c>
    </row>
    <row r="38" spans="1:22" ht="18" customHeight="1" x14ac:dyDescent="0.25">
      <c r="A38" s="226"/>
      <c r="B38" s="256"/>
      <c r="C38" s="84"/>
      <c r="D38" s="69" t="str">
        <f t="shared" si="0"/>
        <v/>
      </c>
      <c r="E38" s="258"/>
      <c r="F38" s="358" t="str">
        <f t="shared" si="1"/>
        <v/>
      </c>
      <c r="G38" s="359" t="str">
        <f t="shared" si="2"/>
        <v/>
      </c>
      <c r="H38" s="294"/>
      <c r="I38" s="226"/>
      <c r="J38" s="226"/>
      <c r="K38" s="226"/>
      <c r="S38" s="344" t="s">
        <v>2106</v>
      </c>
      <c r="T38" s="345">
        <v>0.5</v>
      </c>
      <c r="U38" s="345" t="s">
        <v>2081</v>
      </c>
      <c r="V38" s="347" t="s">
        <v>2105</v>
      </c>
    </row>
    <row r="39" spans="1:22" ht="18.75" customHeight="1" thickBot="1" x14ac:dyDescent="0.3">
      <c r="A39" s="226"/>
      <c r="B39" s="55"/>
      <c r="C39" s="85"/>
      <c r="D39" s="289" t="str">
        <f t="shared" si="0"/>
        <v/>
      </c>
      <c r="E39" s="56"/>
      <c r="F39" s="361" t="str">
        <f t="shared" si="1"/>
        <v/>
      </c>
      <c r="G39" s="362" t="str">
        <f t="shared" si="2"/>
        <v/>
      </c>
      <c r="H39" s="294"/>
      <c r="I39" s="226"/>
      <c r="J39" s="226"/>
      <c r="K39" s="226"/>
      <c r="S39" s="348" t="s">
        <v>2107</v>
      </c>
      <c r="T39" s="363">
        <v>400</v>
      </c>
      <c r="U39" s="349" t="s">
        <v>2100</v>
      </c>
      <c r="V39" s="350" t="s">
        <v>2108</v>
      </c>
    </row>
    <row r="40" spans="1:22" ht="21" customHeight="1" thickBot="1" x14ac:dyDescent="0.3">
      <c r="A40" s="294"/>
      <c r="B40" s="294"/>
      <c r="C40" s="294"/>
      <c r="D40" s="294"/>
      <c r="E40" s="316" t="str">
        <f>IF(SUM(E27:E39)=0, "", SUM(E27:E39))</f>
        <v/>
      </c>
      <c r="F40" s="294"/>
      <c r="G40" s="70" t="str">
        <f>IF(SUM(G27:G39)=0,"",SUM(G27:G39))</f>
        <v/>
      </c>
      <c r="H40" s="294"/>
      <c r="I40" s="294"/>
      <c r="J40" s="294"/>
      <c r="K40" s="294"/>
      <c r="S40" s="344" t="s">
        <v>2109</v>
      </c>
      <c r="T40" s="345">
        <v>800</v>
      </c>
      <c r="U40" s="346" t="s">
        <v>2100</v>
      </c>
      <c r="V40" s="347" t="s">
        <v>2110</v>
      </c>
    </row>
    <row r="41" spans="1:22" ht="15" x14ac:dyDescent="0.25">
      <c r="A41" s="226"/>
      <c r="B41" s="226"/>
      <c r="C41" s="226"/>
      <c r="D41" s="295"/>
      <c r="E41" s="86"/>
      <c r="F41" s="86"/>
      <c r="G41" s="364"/>
      <c r="H41" s="226"/>
      <c r="I41" s="226"/>
      <c r="J41" s="226"/>
      <c r="K41" s="226"/>
    </row>
    <row r="42" spans="1:22" ht="15.75" thickBot="1" x14ac:dyDescent="0.3">
      <c r="A42" s="226"/>
      <c r="B42" s="226"/>
      <c r="C42" s="226"/>
      <c r="D42" s="295"/>
      <c r="E42" s="86"/>
      <c r="F42" s="86"/>
      <c r="G42" s="364"/>
      <c r="H42" s="226"/>
      <c r="I42" s="226"/>
      <c r="J42" s="226"/>
      <c r="K42" s="226"/>
    </row>
    <row r="43" spans="1:22" ht="15.75" thickBot="1" x14ac:dyDescent="0.3">
      <c r="A43" s="226"/>
      <c r="B43" s="226"/>
      <c r="C43" s="226"/>
      <c r="D43" s="294"/>
      <c r="E43" s="226"/>
      <c r="F43" s="226"/>
      <c r="G43" s="226"/>
      <c r="H43" s="226"/>
      <c r="I43" s="226"/>
      <c r="J43" s="226"/>
      <c r="K43" s="226"/>
    </row>
    <row r="44" spans="1:22" ht="19.5" thickBot="1" x14ac:dyDescent="0.35">
      <c r="A44" s="226"/>
      <c r="B44" s="458" t="s">
        <v>2450</v>
      </c>
      <c r="C44" s="459"/>
      <c r="D44" s="459"/>
      <c r="E44" s="459"/>
      <c r="F44" s="459"/>
      <c r="G44" s="459"/>
      <c r="H44" s="460"/>
      <c r="I44" s="226"/>
      <c r="J44" s="226"/>
      <c r="K44" s="226"/>
    </row>
    <row r="45" spans="1:22" ht="30" x14ac:dyDescent="0.25">
      <c r="A45" s="294"/>
      <c r="B45" s="290" t="s">
        <v>2150</v>
      </c>
      <c r="C45" s="242" t="s">
        <v>2151</v>
      </c>
      <c r="D45" s="242" t="s">
        <v>2177</v>
      </c>
      <c r="E45" s="242" t="s">
        <v>2178</v>
      </c>
      <c r="F45" s="242" t="s">
        <v>2154</v>
      </c>
      <c r="G45" s="242" t="s">
        <v>2155</v>
      </c>
      <c r="H45" s="243" t="s">
        <v>2156</v>
      </c>
      <c r="I45" s="294"/>
      <c r="J45" s="294"/>
      <c r="K45" s="294"/>
    </row>
    <row r="46" spans="1:22" ht="15" x14ac:dyDescent="0.25">
      <c r="A46" s="226"/>
      <c r="B46" s="245" t="s">
        <v>2064</v>
      </c>
      <c r="C46" s="357" t="s">
        <v>2066</v>
      </c>
      <c r="D46" s="357" t="s">
        <v>2067</v>
      </c>
      <c r="E46" s="357">
        <v>20</v>
      </c>
      <c r="F46" s="357" t="s">
        <v>1463</v>
      </c>
      <c r="G46" s="334">
        <f>IF(F46="","", IF(ISERROR(VLOOKUP(F46, '06 Wattage Table'!$A$3:$H$932,8,0)),"N/A",VLOOKUP(F46,'06 Wattage Table'!$A$3:$H$932,8,0)))</f>
        <v>349</v>
      </c>
      <c r="H46" s="73">
        <f>IF(F46="", "", IF(G46="N/A", "N/A", E46*G46))</f>
        <v>6980</v>
      </c>
      <c r="I46" s="318"/>
      <c r="J46" s="318"/>
      <c r="K46" s="318"/>
    </row>
    <row r="47" spans="1:22" ht="15" x14ac:dyDescent="0.25">
      <c r="A47" s="226"/>
      <c r="B47" s="57"/>
      <c r="C47" s="58"/>
      <c r="D47" s="58"/>
      <c r="E47" s="58"/>
      <c r="F47" s="58"/>
      <c r="G47" s="71" t="str">
        <f>IF(F47="","", IF(ISERROR(VLOOKUP(F47, '06 Wattage Table'!$A$3:$H$962,8,0)),"N/A",VLOOKUP(F47,'06 Wattage Table'!$A$3:$H$962,8,0)))</f>
        <v/>
      </c>
      <c r="H47" s="72" t="str">
        <f>IF(F47="", "", IF(G47="N/A", "N/A", E47*G47))</f>
        <v/>
      </c>
      <c r="I47" s="318"/>
      <c r="J47" s="318"/>
      <c r="K47" s="318"/>
    </row>
    <row r="48" spans="1:22" ht="15" x14ac:dyDescent="0.25">
      <c r="A48" s="226"/>
      <c r="B48" s="57"/>
      <c r="C48" s="58"/>
      <c r="D48" s="58"/>
      <c r="E48" s="58"/>
      <c r="F48" s="58"/>
      <c r="G48" s="71" t="str">
        <f>IF(F48="","", IF(ISERROR(VLOOKUP(F48, '06 Wattage Table'!$A$3:$H$962,8,0)),"N/A",VLOOKUP(F48,'06 Wattage Table'!$A$3:$H$962,8,0)))</f>
        <v/>
      </c>
      <c r="H48" s="72" t="str">
        <f>IF(F48="", "", IF(G48="N/A", "N/A", E48*G48))</f>
        <v/>
      </c>
      <c r="I48" s="319"/>
      <c r="J48" s="319"/>
      <c r="K48" s="320"/>
    </row>
    <row r="49" spans="1:11" ht="15" x14ac:dyDescent="0.25">
      <c r="A49" s="226"/>
      <c r="B49" s="256"/>
      <c r="C49" s="333"/>
      <c r="D49" s="333"/>
      <c r="E49" s="333"/>
      <c r="F49" s="333"/>
      <c r="G49" s="71" t="str">
        <f>IF(F49="","", IF(ISERROR(VLOOKUP(F49, '06 Wattage Table'!$A$3:$H$962,8,0)),"N/A",VLOOKUP(F49,'06 Wattage Table'!$A$3:$H$962,8,0)))</f>
        <v/>
      </c>
      <c r="H49" s="73" t="str">
        <f t="shared" ref="H49:H69" si="3">IF(F49="", "", IF(G49="N/A", "N/A", E49*G49))</f>
        <v/>
      </c>
      <c r="I49" s="226"/>
      <c r="J49" s="226"/>
      <c r="K49" s="226"/>
    </row>
    <row r="50" spans="1:11" ht="15" x14ac:dyDescent="0.25">
      <c r="A50" s="226"/>
      <c r="B50" s="256"/>
      <c r="C50" s="333"/>
      <c r="D50" s="333"/>
      <c r="E50" s="333"/>
      <c r="F50" s="333"/>
      <c r="G50" s="71" t="str">
        <f>IF(F50="","", IF(ISERROR(VLOOKUP(F50, '06 Wattage Table'!$A$3:$H$962,8,0)),"N/A",VLOOKUP(F50,'06 Wattage Table'!$A$3:$H$962,8,0)))</f>
        <v/>
      </c>
      <c r="H50" s="73" t="str">
        <f t="shared" si="3"/>
        <v/>
      </c>
      <c r="I50" s="226"/>
      <c r="J50" s="226"/>
      <c r="K50" s="226"/>
    </row>
    <row r="51" spans="1:11" ht="15" x14ac:dyDescent="0.25">
      <c r="A51" s="226"/>
      <c r="B51" s="256"/>
      <c r="C51" s="333"/>
      <c r="D51" s="333"/>
      <c r="E51" s="333"/>
      <c r="F51" s="333"/>
      <c r="G51" s="71" t="str">
        <f>IF(F51="","", IF(ISERROR(VLOOKUP(F51, '06 Wattage Table'!$A$3:$H$962,8,0)),"N/A",VLOOKUP(F51,'06 Wattage Table'!$A$3:$H$962,8,0)))</f>
        <v/>
      </c>
      <c r="H51" s="73" t="str">
        <f t="shared" si="3"/>
        <v/>
      </c>
      <c r="I51" s="318"/>
      <c r="J51" s="318"/>
      <c r="K51" s="318"/>
    </row>
    <row r="52" spans="1:11" ht="15" x14ac:dyDescent="0.25">
      <c r="A52" s="226"/>
      <c r="B52" s="256"/>
      <c r="C52" s="333"/>
      <c r="D52" s="333"/>
      <c r="E52" s="333"/>
      <c r="F52" s="333"/>
      <c r="G52" s="71" t="str">
        <f>IF(F52="","", IF(ISERROR(VLOOKUP(F52, '06 Wattage Table'!$A$3:$H$962,8,0)),"N/A",VLOOKUP(F52,'06 Wattage Table'!$A$3:$H$962,8,0)))</f>
        <v/>
      </c>
      <c r="H52" s="73" t="str">
        <f t="shared" si="3"/>
        <v/>
      </c>
      <c r="I52" s="319"/>
      <c r="J52" s="319"/>
      <c r="K52" s="320"/>
    </row>
    <row r="53" spans="1:11" ht="15" x14ac:dyDescent="0.25">
      <c r="A53" s="226"/>
      <c r="B53" s="256"/>
      <c r="C53" s="333"/>
      <c r="D53" s="333"/>
      <c r="E53" s="333"/>
      <c r="F53" s="333"/>
      <c r="G53" s="71" t="str">
        <f>IF(F53="","", IF(ISERROR(VLOOKUP(F53, '06 Wattage Table'!$A$3:$H$962,8,0)),"N/A",VLOOKUP(F53,'06 Wattage Table'!$A$3:$H$962,8,0)))</f>
        <v/>
      </c>
      <c r="H53" s="73" t="str">
        <f t="shared" si="3"/>
        <v/>
      </c>
      <c r="I53" s="226"/>
      <c r="J53" s="226"/>
      <c r="K53" s="226"/>
    </row>
    <row r="54" spans="1:11" ht="15" x14ac:dyDescent="0.25">
      <c r="A54" s="226"/>
      <c r="B54" s="256"/>
      <c r="C54" s="333"/>
      <c r="D54" s="333"/>
      <c r="E54" s="333"/>
      <c r="F54" s="333"/>
      <c r="G54" s="71" t="str">
        <f>IF(F54="","", IF(ISERROR(VLOOKUP(F54, '06 Wattage Table'!$A$3:$H$962,8,0)),"N/A",VLOOKUP(F54,'06 Wattage Table'!$A$3:$H$962,8,0)))</f>
        <v/>
      </c>
      <c r="H54" s="73" t="str">
        <f t="shared" si="3"/>
        <v/>
      </c>
      <c r="I54" s="318"/>
      <c r="J54" s="318"/>
      <c r="K54" s="318"/>
    </row>
    <row r="55" spans="1:11" ht="15" x14ac:dyDescent="0.25">
      <c r="A55" s="226"/>
      <c r="B55" s="256"/>
      <c r="C55" s="333"/>
      <c r="D55" s="333"/>
      <c r="E55" s="333"/>
      <c r="F55" s="333"/>
      <c r="G55" s="71" t="str">
        <f>IF(F55="","", IF(ISERROR(VLOOKUP(F55, '06 Wattage Table'!$A$3:$H$962,8,0)),"N/A",VLOOKUP(F55,'06 Wattage Table'!$A$3:$H$962,8,0)))</f>
        <v/>
      </c>
      <c r="H55" s="73" t="str">
        <f t="shared" si="3"/>
        <v/>
      </c>
      <c r="I55" s="319"/>
      <c r="J55" s="319"/>
      <c r="K55" s="320"/>
    </row>
    <row r="56" spans="1:11" ht="15" x14ac:dyDescent="0.25">
      <c r="A56" s="226"/>
      <c r="B56" s="256"/>
      <c r="C56" s="333"/>
      <c r="D56" s="333"/>
      <c r="E56" s="333"/>
      <c r="F56" s="333"/>
      <c r="G56" s="71" t="str">
        <f>IF(F56="","", IF(ISERROR(VLOOKUP(F56, '06 Wattage Table'!$A$3:$H$962,8,0)),"N/A",VLOOKUP(F56,'06 Wattage Table'!$A$3:$H$962,8,0)))</f>
        <v/>
      </c>
      <c r="H56" s="73" t="str">
        <f t="shared" si="3"/>
        <v/>
      </c>
      <c r="I56" s="226"/>
      <c r="J56" s="226"/>
      <c r="K56" s="226"/>
    </row>
    <row r="57" spans="1:11" ht="15" x14ac:dyDescent="0.25">
      <c r="A57" s="226"/>
      <c r="B57" s="256"/>
      <c r="C57" s="333"/>
      <c r="D57" s="333"/>
      <c r="E57" s="333"/>
      <c r="F57" s="333"/>
      <c r="G57" s="71" t="str">
        <f>IF(F57="","", IF(ISERROR(VLOOKUP(F57, '06 Wattage Table'!$A$3:$H$962,8,0)),"N/A",VLOOKUP(F57,'06 Wattage Table'!$A$3:$H$962,8,0)))</f>
        <v/>
      </c>
      <c r="H57" s="73" t="str">
        <f t="shared" si="3"/>
        <v/>
      </c>
      <c r="I57" s="318"/>
      <c r="J57" s="318"/>
      <c r="K57" s="318"/>
    </row>
    <row r="58" spans="1:11" ht="15" x14ac:dyDescent="0.25">
      <c r="A58" s="226"/>
      <c r="B58" s="256"/>
      <c r="C58" s="333"/>
      <c r="D58" s="333"/>
      <c r="E58" s="333"/>
      <c r="F58" s="333"/>
      <c r="G58" s="71" t="str">
        <f>IF(F58="","", IF(ISERROR(VLOOKUP(F58, '06 Wattage Table'!$A$3:$H$962,8,0)),"N/A",VLOOKUP(F58,'06 Wattage Table'!$A$3:$H$962,8,0)))</f>
        <v/>
      </c>
      <c r="H58" s="73" t="str">
        <f t="shared" si="3"/>
        <v/>
      </c>
      <c r="I58" s="319"/>
      <c r="J58" s="319"/>
      <c r="K58" s="320"/>
    </row>
    <row r="59" spans="1:11" ht="15" x14ac:dyDescent="0.25">
      <c r="A59" s="226"/>
      <c r="B59" s="256"/>
      <c r="C59" s="333"/>
      <c r="D59" s="333"/>
      <c r="E59" s="333"/>
      <c r="F59" s="333"/>
      <c r="G59" s="71" t="str">
        <f>IF(F59="","", IF(ISERROR(VLOOKUP(F59, '06 Wattage Table'!$A$3:$H$962,8,0)),"N/A",VLOOKUP(F59,'06 Wattage Table'!$A$3:$H$962,8,0)))</f>
        <v/>
      </c>
      <c r="H59" s="73" t="str">
        <f t="shared" si="3"/>
        <v/>
      </c>
      <c r="I59" s="319"/>
      <c r="J59" s="319"/>
      <c r="K59" s="320"/>
    </row>
    <row r="60" spans="1:11" ht="15" x14ac:dyDescent="0.25">
      <c r="A60" s="226"/>
      <c r="B60" s="256"/>
      <c r="C60" s="333"/>
      <c r="D60" s="333"/>
      <c r="E60" s="333"/>
      <c r="F60" s="333"/>
      <c r="G60" s="71" t="str">
        <f>IF(F60="","", IF(ISERROR(VLOOKUP(F60, '06 Wattage Table'!$A$3:$H$962,8,0)),"N/A",VLOOKUP(F60,'06 Wattage Table'!$A$3:$H$962,8,0)))</f>
        <v/>
      </c>
      <c r="H60" s="73" t="str">
        <f t="shared" ref="H60:H66" si="4">IF(F60="", "", IF(G60="N/A", "N/A", E60*G60))</f>
        <v/>
      </c>
      <c r="I60" s="319"/>
      <c r="J60" s="319"/>
      <c r="K60" s="320"/>
    </row>
    <row r="61" spans="1:11" ht="15" x14ac:dyDescent="0.25">
      <c r="A61" s="226"/>
      <c r="B61" s="256"/>
      <c r="C61" s="333"/>
      <c r="D61" s="333"/>
      <c r="E61" s="333"/>
      <c r="F61" s="333"/>
      <c r="G61" s="71" t="str">
        <f>IF(F61="","", IF(ISERROR(VLOOKUP(F61, '06 Wattage Table'!$A$3:$H$962,8,0)),"N/A",VLOOKUP(F61,'06 Wattage Table'!$A$3:$H$962,8,0)))</f>
        <v/>
      </c>
      <c r="H61" s="73" t="str">
        <f t="shared" si="4"/>
        <v/>
      </c>
      <c r="I61" s="319"/>
      <c r="J61" s="319"/>
      <c r="K61" s="320"/>
    </row>
    <row r="62" spans="1:11" ht="15" x14ac:dyDescent="0.25">
      <c r="A62" s="226"/>
      <c r="B62" s="256"/>
      <c r="C62" s="333"/>
      <c r="D62" s="333"/>
      <c r="E62" s="333"/>
      <c r="F62" s="333"/>
      <c r="G62" s="71" t="str">
        <f>IF(F62="","", IF(ISERROR(VLOOKUP(F62, '06 Wattage Table'!$A$3:$H$962,8,0)),"N/A",VLOOKUP(F62,'06 Wattage Table'!$A$3:$H$962,8,0)))</f>
        <v/>
      </c>
      <c r="H62" s="73" t="str">
        <f t="shared" si="4"/>
        <v/>
      </c>
      <c r="I62" s="319"/>
      <c r="J62" s="319"/>
      <c r="K62" s="320"/>
    </row>
    <row r="63" spans="1:11" ht="15" x14ac:dyDescent="0.25">
      <c r="A63" s="226"/>
      <c r="B63" s="256"/>
      <c r="C63" s="333"/>
      <c r="D63" s="333"/>
      <c r="E63" s="333"/>
      <c r="F63" s="333"/>
      <c r="G63" s="71" t="str">
        <f>IF(F63="","", IF(ISERROR(VLOOKUP(F63, '06 Wattage Table'!$A$3:$H$962,8,0)),"N/A",VLOOKUP(F63,'06 Wattage Table'!$A$3:$H$962,8,0)))</f>
        <v/>
      </c>
      <c r="H63" s="73" t="str">
        <f t="shared" si="4"/>
        <v/>
      </c>
      <c r="I63" s="319"/>
      <c r="J63" s="319"/>
      <c r="K63" s="320"/>
    </row>
    <row r="64" spans="1:11" ht="15" x14ac:dyDescent="0.25">
      <c r="A64" s="226"/>
      <c r="B64" s="256"/>
      <c r="C64" s="333"/>
      <c r="D64" s="333"/>
      <c r="E64" s="333"/>
      <c r="F64" s="333"/>
      <c r="G64" s="71" t="str">
        <f>IF(F64="","", IF(ISERROR(VLOOKUP(F64, '06 Wattage Table'!$A$3:$H$962,8,0)),"N/A",VLOOKUP(F64,'06 Wattage Table'!$A$3:$H$962,8,0)))</f>
        <v/>
      </c>
      <c r="H64" s="73" t="str">
        <f t="shared" si="4"/>
        <v/>
      </c>
      <c r="I64" s="319"/>
      <c r="J64" s="319"/>
      <c r="K64" s="320"/>
    </row>
    <row r="65" spans="1:11" ht="15" x14ac:dyDescent="0.25">
      <c r="A65" s="226"/>
      <c r="B65" s="256"/>
      <c r="C65" s="333"/>
      <c r="D65" s="333"/>
      <c r="E65" s="333"/>
      <c r="F65" s="333"/>
      <c r="G65" s="71" t="str">
        <f>IF(F65="","", IF(ISERROR(VLOOKUP(F65, '06 Wattage Table'!$A$3:$H$962,8,0)),"N/A",VLOOKUP(F65,'06 Wattage Table'!$A$3:$H$962,8,0)))</f>
        <v/>
      </c>
      <c r="H65" s="73" t="str">
        <f t="shared" si="4"/>
        <v/>
      </c>
      <c r="I65" s="319"/>
      <c r="J65" s="319"/>
      <c r="K65" s="320"/>
    </row>
    <row r="66" spans="1:11" ht="15" x14ac:dyDescent="0.25">
      <c r="A66" s="226"/>
      <c r="B66" s="256"/>
      <c r="C66" s="333"/>
      <c r="D66" s="333"/>
      <c r="E66" s="333"/>
      <c r="F66" s="333"/>
      <c r="G66" s="71" t="str">
        <f>IF(F66="","", IF(ISERROR(VLOOKUP(F66, '06 Wattage Table'!$A$3:$H$962,8,0)),"N/A",VLOOKUP(F66,'06 Wattage Table'!$A$3:$H$962,8,0)))</f>
        <v/>
      </c>
      <c r="H66" s="73" t="str">
        <f t="shared" si="4"/>
        <v/>
      </c>
      <c r="I66" s="319"/>
      <c r="J66" s="319"/>
      <c r="K66" s="320"/>
    </row>
    <row r="67" spans="1:11" ht="15" x14ac:dyDescent="0.25">
      <c r="A67" s="226"/>
      <c r="B67" s="256"/>
      <c r="C67" s="333"/>
      <c r="D67" s="333"/>
      <c r="E67" s="333"/>
      <c r="F67" s="333"/>
      <c r="G67" s="71" t="str">
        <f>IF(F67="","", IF(ISERROR(VLOOKUP(F67, '06 Wattage Table'!$A$3:$H$962,8,0)),"N/A",VLOOKUP(F67,'06 Wattage Table'!$A$3:$H$962,8,0)))</f>
        <v/>
      </c>
      <c r="H67" s="73" t="str">
        <f t="shared" si="3"/>
        <v/>
      </c>
      <c r="I67" s="319"/>
      <c r="J67" s="319"/>
      <c r="K67" s="320"/>
    </row>
    <row r="68" spans="1:11" ht="15" x14ac:dyDescent="0.25">
      <c r="A68" s="226"/>
      <c r="B68" s="256"/>
      <c r="C68" s="333"/>
      <c r="D68" s="333"/>
      <c r="E68" s="333"/>
      <c r="F68" s="333"/>
      <c r="G68" s="71" t="str">
        <f>IF(F68="","", IF(ISERROR(VLOOKUP(F68, '06 Wattage Table'!$A$3:$H$962,8,0)),"N/A",VLOOKUP(F68,'06 Wattage Table'!$A$3:$H$962,8,0)))</f>
        <v/>
      </c>
      <c r="H68" s="73" t="str">
        <f t="shared" si="3"/>
        <v/>
      </c>
      <c r="I68" s="319"/>
      <c r="J68" s="319"/>
      <c r="K68" s="320"/>
    </row>
    <row r="69" spans="1:11" ht="15" x14ac:dyDescent="0.25">
      <c r="A69" s="226"/>
      <c r="B69" s="256"/>
      <c r="C69" s="333"/>
      <c r="D69" s="333"/>
      <c r="E69" s="333"/>
      <c r="F69" s="333"/>
      <c r="G69" s="71" t="str">
        <f>IF(F69="","", IF(ISERROR(VLOOKUP(F69, '06 Wattage Table'!$A$3:$H$962,8,0)),"N/A",VLOOKUP(F69,'06 Wattage Table'!$A$3:$H$962,8,0)))</f>
        <v/>
      </c>
      <c r="H69" s="73" t="str">
        <f t="shared" si="3"/>
        <v/>
      </c>
      <c r="I69" s="319"/>
      <c r="J69" s="319"/>
      <c r="K69" s="320"/>
    </row>
    <row r="70" spans="1:11" ht="15" x14ac:dyDescent="0.25">
      <c r="A70" s="226"/>
      <c r="B70" s="256"/>
      <c r="C70" s="333"/>
      <c r="D70" s="333"/>
      <c r="E70" s="333"/>
      <c r="F70" s="333"/>
      <c r="G70" s="71" t="str">
        <f>IF(F70="","", IF(ISERROR(VLOOKUP(F70, '06 Wattage Table'!$A$3:$H$962,8,0)),"N/A",VLOOKUP(F70,'06 Wattage Table'!$A$3:$H$962,8,0)))</f>
        <v/>
      </c>
      <c r="H70" s="73" t="str">
        <f t="shared" ref="H70:H74" si="5">IF(F70="", "", IF(G70="N/A", "N/A", E70*G70))</f>
        <v/>
      </c>
      <c r="I70" s="319"/>
      <c r="J70" s="319"/>
      <c r="K70" s="320"/>
    </row>
    <row r="71" spans="1:11" ht="15" x14ac:dyDescent="0.25">
      <c r="A71" s="226"/>
      <c r="B71" s="256"/>
      <c r="C71" s="333"/>
      <c r="D71" s="333"/>
      <c r="E71" s="333"/>
      <c r="F71" s="333"/>
      <c r="G71" s="71" t="str">
        <f>IF(F71="","", IF(ISERROR(VLOOKUP(F71, '06 Wattage Table'!$A$3:$H$962,8,0)),"N/A",VLOOKUP(F71,'06 Wattage Table'!$A$3:$H$962,8,0)))</f>
        <v/>
      </c>
      <c r="H71" s="73" t="str">
        <f t="shared" si="5"/>
        <v/>
      </c>
      <c r="I71" s="319"/>
      <c r="J71" s="319"/>
      <c r="K71" s="320"/>
    </row>
    <row r="72" spans="1:11" ht="15" x14ac:dyDescent="0.25">
      <c r="A72" s="226"/>
      <c r="B72" s="256"/>
      <c r="C72" s="333"/>
      <c r="D72" s="333"/>
      <c r="E72" s="333"/>
      <c r="F72" s="333"/>
      <c r="G72" s="71" t="str">
        <f>IF(F72="","", IF(ISERROR(VLOOKUP(F72, '06 Wattage Table'!$A$3:$H$962,8,0)),"N/A",VLOOKUP(F72,'06 Wattage Table'!$A$3:$H$962,8,0)))</f>
        <v/>
      </c>
      <c r="H72" s="73" t="str">
        <f t="shared" si="5"/>
        <v/>
      </c>
      <c r="I72" s="319"/>
      <c r="J72" s="319"/>
      <c r="K72" s="320"/>
    </row>
    <row r="73" spans="1:11" ht="15" x14ac:dyDescent="0.25">
      <c r="A73" s="226"/>
      <c r="B73" s="256"/>
      <c r="C73" s="333"/>
      <c r="D73" s="333"/>
      <c r="E73" s="333"/>
      <c r="F73" s="333"/>
      <c r="G73" s="71" t="str">
        <f>IF(F73="","", IF(ISERROR(VLOOKUP(F73, '06 Wattage Table'!$A$3:$H$962,8,0)),"N/A",VLOOKUP(F73,'06 Wattage Table'!$A$3:$H$962,8,0)))</f>
        <v/>
      </c>
      <c r="H73" s="73" t="str">
        <f t="shared" si="5"/>
        <v/>
      </c>
      <c r="I73" s="319"/>
      <c r="J73" s="319"/>
      <c r="K73" s="320"/>
    </row>
    <row r="74" spans="1:11" ht="15" x14ac:dyDescent="0.25">
      <c r="A74" s="226"/>
      <c r="B74" s="256"/>
      <c r="C74" s="333"/>
      <c r="D74" s="333"/>
      <c r="E74" s="333"/>
      <c r="F74" s="333"/>
      <c r="G74" s="71" t="str">
        <f>IF(F74="","", IF(ISERROR(VLOOKUP(F74, '06 Wattage Table'!$A$3:$H$962,8,0)),"N/A",VLOOKUP(F74,'06 Wattage Table'!$A$3:$H$962,8,0)))</f>
        <v/>
      </c>
      <c r="H74" s="73" t="str">
        <f t="shared" si="5"/>
        <v/>
      </c>
      <c r="I74" s="319"/>
      <c r="J74" s="319"/>
      <c r="K74" s="320"/>
    </row>
    <row r="75" spans="1:11" ht="15.75" thickBot="1" x14ac:dyDescent="0.3">
      <c r="A75" s="226"/>
      <c r="B75" s="259"/>
      <c r="C75" s="54"/>
      <c r="D75" s="54"/>
      <c r="E75" s="54"/>
      <c r="F75" s="54"/>
      <c r="G75" s="71" t="str">
        <f>IF(F75="","", IF(ISERROR(VLOOKUP(F75, '06 Wattage Table'!$A$3:$H$962,8,0)),"N/A",VLOOKUP(F75,'06 Wattage Table'!$A$3:$H$962,8,0)))</f>
        <v/>
      </c>
      <c r="H75" s="74" t="str">
        <f>IF(F75="", "", IF(G75="N/A", "N/A", E75*G75))</f>
        <v/>
      </c>
      <c r="I75" s="226"/>
      <c r="J75" s="226"/>
      <c r="K75" s="226"/>
    </row>
    <row r="76" spans="1:11" ht="15.75" thickBot="1" x14ac:dyDescent="0.3">
      <c r="A76" s="226"/>
      <c r="B76" s="487" t="s">
        <v>1714</v>
      </c>
      <c r="C76" s="488"/>
      <c r="D76" s="488"/>
      <c r="E76" s="488"/>
      <c r="F76" s="488"/>
      <c r="G76" s="489"/>
      <c r="H76" s="75" t="str">
        <f>IF(SUM(H48:H75)=0,"",SUM(H48:H75))</f>
        <v/>
      </c>
      <c r="I76" s="226"/>
      <c r="J76" s="226"/>
      <c r="K76" s="226"/>
    </row>
    <row r="77" spans="1:11" ht="15.75" thickBot="1" x14ac:dyDescent="0.3">
      <c r="A77" s="226"/>
      <c r="B77" s="226"/>
      <c r="C77" s="318"/>
      <c r="D77" s="294"/>
      <c r="E77" s="226"/>
      <c r="F77" s="226"/>
      <c r="G77" s="226"/>
      <c r="H77" s="226"/>
      <c r="I77" s="226"/>
      <c r="J77" s="226"/>
      <c r="K77" s="226"/>
    </row>
    <row r="78" spans="1:11" ht="19.5" thickBot="1" x14ac:dyDescent="0.35">
      <c r="A78" s="226"/>
      <c r="B78" s="458" t="s">
        <v>2451</v>
      </c>
      <c r="C78" s="459"/>
      <c r="D78" s="460"/>
      <c r="E78" s="226"/>
      <c r="F78" s="226"/>
      <c r="G78" s="226"/>
      <c r="H78" s="226"/>
      <c r="I78" s="226"/>
      <c r="J78" s="226"/>
      <c r="K78" s="226"/>
    </row>
    <row r="79" spans="1:11" ht="15" x14ac:dyDescent="0.25">
      <c r="A79" s="226"/>
      <c r="B79" s="365" t="s">
        <v>2068</v>
      </c>
      <c r="C79" s="366"/>
      <c r="D79" s="81" t="str">
        <f>IF(H76="", "", H76)</f>
        <v/>
      </c>
      <c r="E79" s="226"/>
      <c r="F79" s="226"/>
      <c r="G79" s="226"/>
      <c r="H79" s="226"/>
      <c r="I79" s="226"/>
      <c r="J79" s="226"/>
      <c r="K79" s="226"/>
    </row>
    <row r="80" spans="1:11" ht="15" x14ac:dyDescent="0.25">
      <c r="A80" s="226"/>
      <c r="B80" s="367" t="s">
        <v>2069</v>
      </c>
      <c r="C80" s="368"/>
      <c r="D80" s="73" t="str">
        <f>G40</f>
        <v/>
      </c>
      <c r="E80" s="226"/>
      <c r="F80" s="226"/>
      <c r="G80" s="226"/>
      <c r="H80" s="226"/>
      <c r="I80" s="226"/>
      <c r="J80" s="226"/>
      <c r="K80" s="226"/>
    </row>
    <row r="81" spans="1:11" ht="15" x14ac:dyDescent="0.25">
      <c r="A81" s="226"/>
      <c r="B81" s="229" t="s">
        <v>2170</v>
      </c>
      <c r="C81" s="230"/>
      <c r="D81" s="375"/>
      <c r="E81" s="226"/>
      <c r="F81" s="226"/>
      <c r="G81" s="226"/>
      <c r="H81" s="226"/>
      <c r="I81" s="226"/>
      <c r="J81" s="226"/>
      <c r="K81" s="226"/>
    </row>
    <row r="82" spans="1:11" ht="15" x14ac:dyDescent="0.25">
      <c r="A82" s="226"/>
      <c r="B82" s="233" t="s">
        <v>2171</v>
      </c>
      <c r="C82" s="369"/>
      <c r="D82" s="73" t="str">
        <f>IF(D80="","",(1-D81)*D80)</f>
        <v/>
      </c>
      <c r="E82" s="226"/>
      <c r="F82" s="226"/>
      <c r="G82" s="226"/>
      <c r="H82" s="226"/>
      <c r="I82" s="226"/>
      <c r="J82" s="226"/>
      <c r="K82" s="226"/>
    </row>
    <row r="83" spans="1:11" ht="15" x14ac:dyDescent="0.25">
      <c r="A83" s="226"/>
      <c r="B83" s="367" t="s">
        <v>1718</v>
      </c>
      <c r="C83" s="368"/>
      <c r="D83" s="73" t="str">
        <f>IF(D82="","",IF(D79&lt;D82, "YES", "NOT ELIGIBLE"))</f>
        <v/>
      </c>
      <c r="E83" s="226"/>
      <c r="F83" s="226"/>
      <c r="G83" s="226"/>
      <c r="H83" s="226"/>
      <c r="I83" s="226"/>
      <c r="J83" s="226"/>
      <c r="K83" s="226"/>
    </row>
    <row r="84" spans="1:11" ht="15" x14ac:dyDescent="0.25">
      <c r="A84" s="226"/>
      <c r="B84" s="367" t="s">
        <v>816</v>
      </c>
      <c r="C84" s="368"/>
      <c r="D84" s="370" t="str">
        <f>IF(D80="","",(D80-D79)/1000)</f>
        <v/>
      </c>
      <c r="E84" s="226"/>
      <c r="F84" s="226"/>
      <c r="G84" s="226"/>
      <c r="H84" s="226"/>
      <c r="I84" s="226"/>
      <c r="J84" s="226"/>
      <c r="K84" s="226"/>
    </row>
    <row r="85" spans="1:11" ht="15" x14ac:dyDescent="0.25">
      <c r="A85" s="226"/>
      <c r="B85" s="367" t="s">
        <v>2169</v>
      </c>
      <c r="C85" s="368"/>
      <c r="D85" s="376"/>
      <c r="E85" s="226"/>
      <c r="F85" s="226"/>
      <c r="G85" s="226"/>
      <c r="H85" s="226"/>
      <c r="I85" s="226"/>
      <c r="J85" s="226"/>
      <c r="K85" s="226"/>
    </row>
    <row r="86" spans="1:11" ht="15.75" thickBot="1" x14ac:dyDescent="0.3">
      <c r="A86" s="226"/>
      <c r="B86" s="492" t="s">
        <v>1719</v>
      </c>
      <c r="C86" s="493"/>
      <c r="D86" s="82" t="str">
        <f>IF(D83="","",IF(D83="YES",D84*D85, "No Incentive"))</f>
        <v/>
      </c>
      <c r="E86" s="226"/>
      <c r="F86" s="226"/>
      <c r="G86" s="226"/>
      <c r="H86" s="226"/>
      <c r="I86" s="226"/>
      <c r="J86" s="226"/>
      <c r="K86" s="226"/>
    </row>
    <row r="87" spans="1:11" ht="15" x14ac:dyDescent="0.25">
      <c r="A87" s="226"/>
      <c r="B87" s="226"/>
      <c r="C87" s="226"/>
      <c r="D87" s="371"/>
      <c r="E87" s="226"/>
      <c r="F87" s="226"/>
      <c r="G87" s="226"/>
      <c r="H87" s="226"/>
      <c r="I87" s="226"/>
      <c r="J87" s="226"/>
      <c r="K87" s="226"/>
    </row>
    <row r="88" spans="1:11" ht="15" x14ac:dyDescent="0.25">
      <c r="A88" s="226"/>
      <c r="B88" s="226"/>
      <c r="C88" s="226"/>
      <c r="D88" s="371"/>
      <c r="E88" s="226"/>
      <c r="F88" s="226"/>
      <c r="G88" s="226"/>
      <c r="H88" s="226"/>
      <c r="I88" s="226"/>
      <c r="J88" s="226"/>
      <c r="K88" s="226"/>
    </row>
    <row r="89" spans="1:11" ht="15.75" thickBot="1" x14ac:dyDescent="0.3">
      <c r="A89" s="226"/>
      <c r="B89" s="226"/>
      <c r="C89" s="226"/>
      <c r="D89" s="294"/>
      <c r="E89" s="226"/>
      <c r="F89" s="226"/>
      <c r="G89" s="226"/>
      <c r="H89" s="226"/>
      <c r="I89" s="226"/>
      <c r="J89" s="226"/>
      <c r="K89" s="226"/>
    </row>
    <row r="90" spans="1:11" ht="19.5" thickBot="1" x14ac:dyDescent="0.35">
      <c r="A90" s="226"/>
      <c r="B90" s="478" t="s">
        <v>2452</v>
      </c>
      <c r="C90" s="479"/>
      <c r="D90" s="479"/>
      <c r="E90" s="479"/>
      <c r="F90" s="479"/>
      <c r="G90" s="479"/>
      <c r="H90" s="479"/>
      <c r="I90" s="479"/>
      <c r="J90" s="480"/>
      <c r="K90" s="226"/>
    </row>
    <row r="91" spans="1:11" ht="45" x14ac:dyDescent="0.25">
      <c r="A91" s="226"/>
      <c r="B91" s="251" t="s">
        <v>1720</v>
      </c>
      <c r="C91" s="250" t="s">
        <v>1698</v>
      </c>
      <c r="D91" s="250" t="s">
        <v>2070</v>
      </c>
      <c r="E91" s="250" t="s">
        <v>1699</v>
      </c>
      <c r="F91" s="250" t="s">
        <v>1715</v>
      </c>
      <c r="G91" s="250" t="s">
        <v>1700</v>
      </c>
      <c r="H91" s="372" t="s">
        <v>1701</v>
      </c>
      <c r="I91" s="373" t="s">
        <v>1721</v>
      </c>
      <c r="J91" s="374" t="s">
        <v>1722</v>
      </c>
      <c r="K91" s="226"/>
    </row>
    <row r="92" spans="1:11" ht="31.5" customHeight="1" thickBot="1" x14ac:dyDescent="0.35">
      <c r="A92" s="294"/>
      <c r="B92" s="76" t="str">
        <f>D84</f>
        <v/>
      </c>
      <c r="C92" s="260"/>
      <c r="D92" s="77" t="str">
        <f>IF(C92="","",VLOOKUP(C92,'04 Exterior User Input'!$B$4:$C$6,2,FALSE))</f>
        <v/>
      </c>
      <c r="E92" s="78" t="str">
        <f>IF(C92="","",VLOOKUP(C92,'04 Exterior User Input'!$B$4:$D$6,3,FALSE))</f>
        <v/>
      </c>
      <c r="F92" s="78" t="s">
        <v>1713</v>
      </c>
      <c r="G92" s="78">
        <v>0</v>
      </c>
      <c r="H92" s="79">
        <v>0</v>
      </c>
      <c r="I92" s="80" t="str">
        <f>IF(B92="","",B92*E92*(1+G92))</f>
        <v/>
      </c>
      <c r="J92" s="74" t="str">
        <f>IF(B92="", "", B92*(1+H92)*D92)</f>
        <v/>
      </c>
      <c r="K92" s="294"/>
    </row>
    <row r="93" spans="1:11" x14ac:dyDescent="0.3">
      <c r="A93" s="226"/>
      <c r="B93" s="226"/>
      <c r="C93" s="226"/>
      <c r="D93" s="294"/>
      <c r="E93" s="226"/>
      <c r="F93" s="226"/>
      <c r="G93" s="226"/>
      <c r="H93" s="226"/>
      <c r="I93" s="226"/>
      <c r="J93" s="226"/>
      <c r="K93" s="226"/>
    </row>
    <row r="94" spans="1:11" s="86" customFormat="1" x14ac:dyDescent="0.3">
      <c r="D94" s="295"/>
    </row>
    <row r="95" spans="1:11" s="86" customFormat="1" x14ac:dyDescent="0.3">
      <c r="D95" s="295"/>
    </row>
    <row r="96" spans="1:11" s="86" customFormat="1" x14ac:dyDescent="0.3">
      <c r="D96" s="295"/>
    </row>
    <row r="97" spans="4:4" s="86" customFormat="1" x14ac:dyDescent="0.3">
      <c r="D97" s="295"/>
    </row>
    <row r="98" spans="4:4" s="86" customFormat="1" x14ac:dyDescent="0.3">
      <c r="D98" s="295"/>
    </row>
    <row r="99" spans="4:4" s="86" customFormat="1" x14ac:dyDescent="0.3">
      <c r="D99" s="295"/>
    </row>
    <row r="100" spans="4:4" s="86" customFormat="1" x14ac:dyDescent="0.3">
      <c r="D100" s="295"/>
    </row>
    <row r="101" spans="4:4" s="86" customFormat="1" x14ac:dyDescent="0.3">
      <c r="D101" s="295"/>
    </row>
    <row r="102" spans="4:4" s="86" customFormat="1" x14ac:dyDescent="0.3">
      <c r="D102" s="295"/>
    </row>
    <row r="103" spans="4:4" s="86" customFormat="1" x14ac:dyDescent="0.3">
      <c r="D103" s="295"/>
    </row>
    <row r="104" spans="4:4" s="86" customFormat="1" x14ac:dyDescent="0.3">
      <c r="D104" s="295"/>
    </row>
    <row r="105" spans="4:4" s="86" customFormat="1" x14ac:dyDescent="0.3">
      <c r="D105" s="295"/>
    </row>
    <row r="106" spans="4:4" s="86" customFormat="1" x14ac:dyDescent="0.3">
      <c r="D106" s="295"/>
    </row>
    <row r="107" spans="4:4" s="86" customFormat="1" x14ac:dyDescent="0.3">
      <c r="D107" s="295"/>
    </row>
    <row r="108" spans="4:4" s="86" customFormat="1" x14ac:dyDescent="0.3">
      <c r="D108" s="295"/>
    </row>
    <row r="109" spans="4:4" s="86" customFormat="1" x14ac:dyDescent="0.3">
      <c r="D109" s="295"/>
    </row>
    <row r="110" spans="4:4" s="86" customFormat="1" x14ac:dyDescent="0.3">
      <c r="D110" s="295"/>
    </row>
    <row r="111" spans="4:4" s="86" customFormat="1" x14ac:dyDescent="0.3">
      <c r="D111" s="295"/>
    </row>
    <row r="112" spans="4:4" s="86" customFormat="1" x14ac:dyDescent="0.3">
      <c r="D112" s="295"/>
    </row>
    <row r="113" spans="4:4" s="86" customFormat="1" x14ac:dyDescent="0.3">
      <c r="D113" s="295"/>
    </row>
    <row r="114" spans="4:4" s="86" customFormat="1" x14ac:dyDescent="0.3">
      <c r="D114" s="295"/>
    </row>
    <row r="115" spans="4:4" s="86" customFormat="1" x14ac:dyDescent="0.3">
      <c r="D115" s="295"/>
    </row>
    <row r="116" spans="4:4" s="86" customFormat="1" x14ac:dyDescent="0.3">
      <c r="D116" s="295"/>
    </row>
    <row r="117" spans="4:4" s="86" customFormat="1" x14ac:dyDescent="0.3">
      <c r="D117" s="295"/>
    </row>
    <row r="118" spans="4:4" s="86" customFormat="1" x14ac:dyDescent="0.3">
      <c r="D118" s="295"/>
    </row>
    <row r="119" spans="4:4" s="86" customFormat="1" x14ac:dyDescent="0.3">
      <c r="D119" s="295"/>
    </row>
    <row r="120" spans="4:4" s="86" customFormat="1" x14ac:dyDescent="0.3">
      <c r="D120" s="295"/>
    </row>
    <row r="121" spans="4:4" s="86" customFormat="1" x14ac:dyDescent="0.3">
      <c r="D121" s="295"/>
    </row>
    <row r="122" spans="4:4" s="86" customFormat="1" x14ac:dyDescent="0.3">
      <c r="D122" s="295"/>
    </row>
    <row r="123" spans="4:4" s="86" customFormat="1" x14ac:dyDescent="0.3">
      <c r="D123" s="295"/>
    </row>
    <row r="124" spans="4:4" s="86" customFormat="1" x14ac:dyDescent="0.3">
      <c r="D124" s="295"/>
    </row>
    <row r="125" spans="4:4" s="86" customFormat="1" x14ac:dyDescent="0.3">
      <c r="D125" s="295"/>
    </row>
    <row r="126" spans="4:4" s="86" customFormat="1" x14ac:dyDescent="0.3">
      <c r="D126" s="295"/>
    </row>
    <row r="127" spans="4:4" s="86" customFormat="1" x14ac:dyDescent="0.3">
      <c r="D127" s="295"/>
    </row>
    <row r="128" spans="4:4" s="86" customFormat="1" x14ac:dyDescent="0.3">
      <c r="D128" s="295"/>
    </row>
    <row r="129" spans="4:4" s="86" customFormat="1" x14ac:dyDescent="0.3">
      <c r="D129" s="295"/>
    </row>
    <row r="130" spans="4:4" s="86" customFormat="1" x14ac:dyDescent="0.3">
      <c r="D130" s="295"/>
    </row>
    <row r="131" spans="4:4" s="86" customFormat="1" x14ac:dyDescent="0.3">
      <c r="D131" s="295"/>
    </row>
    <row r="132" spans="4:4" s="86" customFormat="1" x14ac:dyDescent="0.3">
      <c r="D132" s="295"/>
    </row>
    <row r="133" spans="4:4" s="86" customFormat="1" x14ac:dyDescent="0.3">
      <c r="D133" s="295"/>
    </row>
    <row r="134" spans="4:4" s="86" customFormat="1" x14ac:dyDescent="0.3">
      <c r="D134" s="295"/>
    </row>
    <row r="135" spans="4:4" s="86" customFormat="1" x14ac:dyDescent="0.3">
      <c r="D135" s="295"/>
    </row>
    <row r="136" spans="4:4" s="86" customFormat="1" x14ac:dyDescent="0.3">
      <c r="D136" s="295"/>
    </row>
    <row r="137" spans="4:4" s="86" customFormat="1" x14ac:dyDescent="0.3">
      <c r="D137" s="295"/>
    </row>
    <row r="138" spans="4:4" s="86" customFormat="1" x14ac:dyDescent="0.3">
      <c r="D138" s="295"/>
    </row>
    <row r="139" spans="4:4" s="86" customFormat="1" x14ac:dyDescent="0.3">
      <c r="D139" s="295"/>
    </row>
    <row r="140" spans="4:4" s="86" customFormat="1" x14ac:dyDescent="0.3">
      <c r="D140" s="295"/>
    </row>
    <row r="141" spans="4:4" s="86" customFormat="1" x14ac:dyDescent="0.3">
      <c r="D141" s="295"/>
    </row>
    <row r="142" spans="4:4" s="86" customFormat="1" x14ac:dyDescent="0.3">
      <c r="D142" s="295"/>
    </row>
    <row r="143" spans="4:4" s="86" customFormat="1" x14ac:dyDescent="0.3">
      <c r="D143" s="295"/>
    </row>
    <row r="144" spans="4:4" s="86" customFormat="1" x14ac:dyDescent="0.3">
      <c r="D144" s="295"/>
    </row>
    <row r="145" spans="4:4" s="86" customFormat="1" x14ac:dyDescent="0.3">
      <c r="D145" s="295"/>
    </row>
    <row r="146" spans="4:4" s="86" customFormat="1" x14ac:dyDescent="0.3">
      <c r="D146" s="295"/>
    </row>
    <row r="147" spans="4:4" s="86" customFormat="1" x14ac:dyDescent="0.3">
      <c r="D147" s="295"/>
    </row>
    <row r="148" spans="4:4" s="86" customFormat="1" x14ac:dyDescent="0.3">
      <c r="D148" s="295"/>
    </row>
    <row r="149" spans="4:4" s="86" customFormat="1" x14ac:dyDescent="0.3">
      <c r="D149" s="295"/>
    </row>
    <row r="150" spans="4:4" s="86" customFormat="1" x14ac:dyDescent="0.3">
      <c r="D150" s="295"/>
    </row>
    <row r="151" spans="4:4" s="86" customFormat="1" x14ac:dyDescent="0.3">
      <c r="D151" s="295"/>
    </row>
    <row r="152" spans="4:4" s="86" customFormat="1" x14ac:dyDescent="0.3">
      <c r="D152" s="295"/>
    </row>
    <row r="153" spans="4:4" s="86" customFormat="1" x14ac:dyDescent="0.3">
      <c r="D153" s="295"/>
    </row>
    <row r="154" spans="4:4" s="86" customFormat="1" x14ac:dyDescent="0.3">
      <c r="D154" s="295"/>
    </row>
    <row r="155" spans="4:4" s="86" customFormat="1" x14ac:dyDescent="0.3">
      <c r="D155" s="295"/>
    </row>
    <row r="156" spans="4:4" s="86" customFormat="1" x14ac:dyDescent="0.3">
      <c r="D156" s="295"/>
    </row>
    <row r="157" spans="4:4" s="86" customFormat="1" x14ac:dyDescent="0.3">
      <c r="D157" s="295"/>
    </row>
    <row r="158" spans="4:4" s="86" customFormat="1" x14ac:dyDescent="0.3">
      <c r="D158" s="295"/>
    </row>
    <row r="159" spans="4:4" s="86" customFormat="1" x14ac:dyDescent="0.3">
      <c r="D159" s="295"/>
    </row>
    <row r="160" spans="4:4" s="86" customFormat="1" x14ac:dyDescent="0.3">
      <c r="D160" s="295"/>
    </row>
    <row r="161" spans="4:4" s="86" customFormat="1" x14ac:dyDescent="0.3">
      <c r="D161" s="295"/>
    </row>
    <row r="162" spans="4:4" s="86" customFormat="1" x14ac:dyDescent="0.3">
      <c r="D162" s="295"/>
    </row>
    <row r="163" spans="4:4" s="86" customFormat="1" x14ac:dyDescent="0.3">
      <c r="D163" s="295"/>
    </row>
    <row r="164" spans="4:4" s="86" customFormat="1" x14ac:dyDescent="0.3">
      <c r="D164" s="295"/>
    </row>
    <row r="165" spans="4:4" s="86" customFormat="1" x14ac:dyDescent="0.3">
      <c r="D165" s="295"/>
    </row>
    <row r="166" spans="4:4" s="86" customFormat="1" x14ac:dyDescent="0.3">
      <c r="D166" s="295"/>
    </row>
    <row r="167" spans="4:4" s="86" customFormat="1" x14ac:dyDescent="0.3">
      <c r="D167" s="295"/>
    </row>
    <row r="168" spans="4:4" s="86" customFormat="1" x14ac:dyDescent="0.3">
      <c r="D168" s="295"/>
    </row>
    <row r="169" spans="4:4" s="86" customFormat="1" x14ac:dyDescent="0.3">
      <c r="D169" s="295"/>
    </row>
    <row r="170" spans="4:4" s="86" customFormat="1" x14ac:dyDescent="0.3">
      <c r="D170" s="295"/>
    </row>
    <row r="171" spans="4:4" s="86" customFormat="1" x14ac:dyDescent="0.3">
      <c r="D171" s="295"/>
    </row>
    <row r="172" spans="4:4" s="86" customFormat="1" x14ac:dyDescent="0.3">
      <c r="D172" s="295"/>
    </row>
    <row r="173" spans="4:4" s="86" customFormat="1" x14ac:dyDescent="0.3">
      <c r="D173" s="295"/>
    </row>
    <row r="174" spans="4:4" s="86" customFormat="1" x14ac:dyDescent="0.3">
      <c r="D174" s="295"/>
    </row>
    <row r="175" spans="4:4" s="86" customFormat="1" x14ac:dyDescent="0.3">
      <c r="D175" s="295"/>
    </row>
    <row r="176" spans="4:4" s="86" customFormat="1" x14ac:dyDescent="0.3">
      <c r="D176" s="295"/>
    </row>
    <row r="177" spans="4:4" s="86" customFormat="1" x14ac:dyDescent="0.3">
      <c r="D177" s="295"/>
    </row>
    <row r="178" spans="4:4" s="86" customFormat="1" x14ac:dyDescent="0.3">
      <c r="D178" s="295"/>
    </row>
    <row r="179" spans="4:4" s="86" customFormat="1" x14ac:dyDescent="0.3">
      <c r="D179" s="295"/>
    </row>
    <row r="180" spans="4:4" s="86" customFormat="1" x14ac:dyDescent="0.3">
      <c r="D180" s="295"/>
    </row>
    <row r="181" spans="4:4" s="86" customFormat="1" x14ac:dyDescent="0.3">
      <c r="D181" s="295"/>
    </row>
    <row r="182" spans="4:4" s="86" customFormat="1" x14ac:dyDescent="0.3">
      <c r="D182" s="295"/>
    </row>
    <row r="183" spans="4:4" s="86" customFormat="1" x14ac:dyDescent="0.3">
      <c r="D183" s="295"/>
    </row>
    <row r="184" spans="4:4" s="86" customFormat="1" x14ac:dyDescent="0.3">
      <c r="D184" s="295"/>
    </row>
    <row r="185" spans="4:4" s="86" customFormat="1" x14ac:dyDescent="0.3">
      <c r="D185" s="295"/>
    </row>
    <row r="186" spans="4:4" s="86" customFormat="1" x14ac:dyDescent="0.3">
      <c r="D186" s="295"/>
    </row>
    <row r="187" spans="4:4" s="86" customFormat="1" x14ac:dyDescent="0.3">
      <c r="D187" s="295"/>
    </row>
    <row r="188" spans="4:4" s="86" customFormat="1" x14ac:dyDescent="0.3">
      <c r="D188" s="295"/>
    </row>
    <row r="189" spans="4:4" s="86" customFormat="1" x14ac:dyDescent="0.3">
      <c r="D189" s="295"/>
    </row>
    <row r="190" spans="4:4" s="86" customFormat="1" x14ac:dyDescent="0.3">
      <c r="D190" s="295"/>
    </row>
    <row r="191" spans="4:4" s="86" customFormat="1" x14ac:dyDescent="0.3">
      <c r="D191" s="295"/>
    </row>
    <row r="192" spans="4:4" s="86" customFormat="1" x14ac:dyDescent="0.3">
      <c r="D192" s="295"/>
    </row>
    <row r="193" spans="4:4" s="86" customFormat="1" x14ac:dyDescent="0.3">
      <c r="D193" s="295"/>
    </row>
    <row r="194" spans="4:4" s="86" customFormat="1" x14ac:dyDescent="0.3">
      <c r="D194" s="295"/>
    </row>
    <row r="195" spans="4:4" s="86" customFormat="1" x14ac:dyDescent="0.3">
      <c r="D195" s="295"/>
    </row>
    <row r="196" spans="4:4" s="86" customFormat="1" x14ac:dyDescent="0.3">
      <c r="D196" s="295"/>
    </row>
    <row r="197" spans="4:4" s="86" customFormat="1" x14ac:dyDescent="0.3">
      <c r="D197" s="295"/>
    </row>
    <row r="198" spans="4:4" s="86" customFormat="1" x14ac:dyDescent="0.3">
      <c r="D198" s="295"/>
    </row>
    <row r="199" spans="4:4" s="86" customFormat="1" x14ac:dyDescent="0.3">
      <c r="D199" s="295"/>
    </row>
    <row r="200" spans="4:4" s="86" customFormat="1" x14ac:dyDescent="0.3">
      <c r="D200" s="295"/>
    </row>
    <row r="201" spans="4:4" s="86" customFormat="1" x14ac:dyDescent="0.3">
      <c r="D201" s="295"/>
    </row>
    <row r="202" spans="4:4" s="86" customFormat="1" x14ac:dyDescent="0.3">
      <c r="D202" s="295"/>
    </row>
    <row r="203" spans="4:4" s="86" customFormat="1" x14ac:dyDescent="0.3">
      <c r="D203" s="295"/>
    </row>
    <row r="204" spans="4:4" s="86" customFormat="1" x14ac:dyDescent="0.3">
      <c r="D204" s="295"/>
    </row>
    <row r="205" spans="4:4" s="86" customFormat="1" x14ac:dyDescent="0.3">
      <c r="D205" s="295"/>
    </row>
    <row r="206" spans="4:4" s="86" customFormat="1" x14ac:dyDescent="0.3">
      <c r="D206" s="295"/>
    </row>
    <row r="207" spans="4:4" s="86" customFormat="1" x14ac:dyDescent="0.3">
      <c r="D207" s="295"/>
    </row>
    <row r="208" spans="4:4" s="86" customFormat="1" x14ac:dyDescent="0.3">
      <c r="D208" s="295"/>
    </row>
    <row r="209" spans="4:4" s="86" customFormat="1" x14ac:dyDescent="0.3">
      <c r="D209" s="295"/>
    </row>
    <row r="210" spans="4:4" s="86" customFormat="1" x14ac:dyDescent="0.3">
      <c r="D210" s="295"/>
    </row>
    <row r="211" spans="4:4" s="86" customFormat="1" x14ac:dyDescent="0.3">
      <c r="D211" s="295"/>
    </row>
    <row r="212" spans="4:4" s="86" customFormat="1" x14ac:dyDescent="0.3">
      <c r="D212" s="295"/>
    </row>
    <row r="213" spans="4:4" s="86" customFormat="1" x14ac:dyDescent="0.3">
      <c r="D213" s="295"/>
    </row>
    <row r="214" spans="4:4" s="86" customFormat="1" x14ac:dyDescent="0.3">
      <c r="D214" s="295"/>
    </row>
    <row r="215" spans="4:4" s="86" customFormat="1" x14ac:dyDescent="0.3">
      <c r="D215" s="295"/>
    </row>
    <row r="216" spans="4:4" s="86" customFormat="1" x14ac:dyDescent="0.3">
      <c r="D216" s="295"/>
    </row>
    <row r="217" spans="4:4" s="86" customFormat="1" x14ac:dyDescent="0.3">
      <c r="D217" s="295"/>
    </row>
    <row r="218" spans="4:4" s="86" customFormat="1" x14ac:dyDescent="0.3">
      <c r="D218" s="295"/>
    </row>
    <row r="219" spans="4:4" s="86" customFormat="1" x14ac:dyDescent="0.3">
      <c r="D219" s="295"/>
    </row>
    <row r="220" spans="4:4" s="86" customFormat="1" x14ac:dyDescent="0.3">
      <c r="D220" s="295"/>
    </row>
    <row r="221" spans="4:4" s="86" customFormat="1" x14ac:dyDescent="0.3">
      <c r="D221" s="295"/>
    </row>
    <row r="222" spans="4:4" s="86" customFormat="1" x14ac:dyDescent="0.3">
      <c r="D222" s="295"/>
    </row>
    <row r="223" spans="4:4" s="86" customFormat="1" x14ac:dyDescent="0.3">
      <c r="D223" s="295"/>
    </row>
    <row r="224" spans="4:4" s="86" customFormat="1" x14ac:dyDescent="0.3">
      <c r="D224" s="295"/>
    </row>
    <row r="225" spans="4:4" s="86" customFormat="1" x14ac:dyDescent="0.3">
      <c r="D225" s="295"/>
    </row>
    <row r="226" spans="4:4" s="86" customFormat="1" x14ac:dyDescent="0.3">
      <c r="D226" s="295"/>
    </row>
    <row r="227" spans="4:4" s="86" customFormat="1" x14ac:dyDescent="0.3">
      <c r="D227" s="295"/>
    </row>
    <row r="228" spans="4:4" s="86" customFormat="1" x14ac:dyDescent="0.3">
      <c r="D228" s="295"/>
    </row>
    <row r="229" spans="4:4" s="86" customFormat="1" x14ac:dyDescent="0.3">
      <c r="D229" s="295"/>
    </row>
    <row r="230" spans="4:4" s="86" customFormat="1" x14ac:dyDescent="0.3">
      <c r="D230" s="295"/>
    </row>
    <row r="231" spans="4:4" s="86" customFormat="1" x14ac:dyDescent="0.3">
      <c r="D231" s="295"/>
    </row>
    <row r="232" spans="4:4" s="86" customFormat="1" x14ac:dyDescent="0.3">
      <c r="D232" s="295"/>
    </row>
    <row r="233" spans="4:4" s="86" customFormat="1" x14ac:dyDescent="0.3">
      <c r="D233" s="295"/>
    </row>
    <row r="234" spans="4:4" s="86" customFormat="1" x14ac:dyDescent="0.3">
      <c r="D234" s="295"/>
    </row>
    <row r="235" spans="4:4" s="86" customFormat="1" x14ac:dyDescent="0.3">
      <c r="D235" s="295"/>
    </row>
    <row r="236" spans="4:4" s="86" customFormat="1" x14ac:dyDescent="0.3">
      <c r="D236" s="295"/>
    </row>
    <row r="237" spans="4:4" s="86" customFormat="1" x14ac:dyDescent="0.3">
      <c r="D237" s="295"/>
    </row>
    <row r="238" spans="4:4" s="86" customFormat="1" x14ac:dyDescent="0.3">
      <c r="D238" s="295"/>
    </row>
    <row r="239" spans="4:4" s="86" customFormat="1" x14ac:dyDescent="0.3">
      <c r="D239" s="295"/>
    </row>
    <row r="240" spans="4:4" s="86" customFormat="1" x14ac:dyDescent="0.3">
      <c r="D240" s="295"/>
    </row>
    <row r="241" spans="4:4" s="86" customFormat="1" x14ac:dyDescent="0.3">
      <c r="D241" s="295"/>
    </row>
    <row r="242" spans="4:4" s="86" customFormat="1" x14ac:dyDescent="0.3">
      <c r="D242" s="295"/>
    </row>
    <row r="243" spans="4:4" s="86" customFormat="1" x14ac:dyDescent="0.3">
      <c r="D243" s="295"/>
    </row>
    <row r="244" spans="4:4" s="86" customFormat="1" x14ac:dyDescent="0.3">
      <c r="D244" s="295"/>
    </row>
    <row r="245" spans="4:4" s="86" customFormat="1" x14ac:dyDescent="0.3">
      <c r="D245" s="295"/>
    </row>
    <row r="246" spans="4:4" s="86" customFormat="1" x14ac:dyDescent="0.3">
      <c r="D246" s="295"/>
    </row>
    <row r="247" spans="4:4" s="86" customFormat="1" x14ac:dyDescent="0.3">
      <c r="D247" s="295"/>
    </row>
    <row r="248" spans="4:4" s="86" customFormat="1" x14ac:dyDescent="0.3">
      <c r="D248" s="295"/>
    </row>
    <row r="249" spans="4:4" s="86" customFormat="1" x14ac:dyDescent="0.3">
      <c r="D249" s="295"/>
    </row>
    <row r="250" spans="4:4" s="86" customFormat="1" x14ac:dyDescent="0.3">
      <c r="D250" s="295"/>
    </row>
    <row r="251" spans="4:4" s="86" customFormat="1" x14ac:dyDescent="0.3">
      <c r="D251" s="295"/>
    </row>
    <row r="252" spans="4:4" s="86" customFormat="1" x14ac:dyDescent="0.3">
      <c r="D252" s="295"/>
    </row>
    <row r="253" spans="4:4" s="86" customFormat="1" x14ac:dyDescent="0.3">
      <c r="D253" s="295"/>
    </row>
    <row r="254" spans="4:4" s="86" customFormat="1" x14ac:dyDescent="0.3">
      <c r="D254" s="295"/>
    </row>
    <row r="255" spans="4:4" s="86" customFormat="1" x14ac:dyDescent="0.3">
      <c r="D255" s="295"/>
    </row>
    <row r="256" spans="4:4" s="86" customFormat="1" x14ac:dyDescent="0.3">
      <c r="D256" s="295"/>
    </row>
    <row r="257" spans="4:4" s="86" customFormat="1" x14ac:dyDescent="0.3">
      <c r="D257" s="295"/>
    </row>
    <row r="258" spans="4:4" s="86" customFormat="1" x14ac:dyDescent="0.3">
      <c r="D258" s="295"/>
    </row>
    <row r="259" spans="4:4" s="86" customFormat="1" x14ac:dyDescent="0.3">
      <c r="D259" s="295"/>
    </row>
    <row r="260" spans="4:4" s="86" customFormat="1" x14ac:dyDescent="0.3">
      <c r="D260" s="295"/>
    </row>
    <row r="261" spans="4:4" s="86" customFormat="1" x14ac:dyDescent="0.3">
      <c r="D261" s="295"/>
    </row>
    <row r="262" spans="4:4" s="86" customFormat="1" x14ac:dyDescent="0.3">
      <c r="D262" s="295"/>
    </row>
    <row r="263" spans="4:4" s="86" customFormat="1" x14ac:dyDescent="0.3">
      <c r="D263" s="295"/>
    </row>
    <row r="264" spans="4:4" s="86" customFormat="1" x14ac:dyDescent="0.3">
      <c r="D264" s="295"/>
    </row>
    <row r="265" spans="4:4" s="86" customFormat="1" x14ac:dyDescent="0.3">
      <c r="D265" s="295"/>
    </row>
    <row r="266" spans="4:4" s="86" customFormat="1" x14ac:dyDescent="0.3">
      <c r="D266" s="295"/>
    </row>
    <row r="267" spans="4:4" s="86" customFormat="1" x14ac:dyDescent="0.3">
      <c r="D267" s="295"/>
    </row>
    <row r="268" spans="4:4" s="86" customFormat="1" x14ac:dyDescent="0.3">
      <c r="D268" s="295"/>
    </row>
    <row r="269" spans="4:4" s="86" customFormat="1" x14ac:dyDescent="0.3">
      <c r="D269" s="295"/>
    </row>
    <row r="270" spans="4:4" s="86" customFormat="1" x14ac:dyDescent="0.3">
      <c r="D270" s="295"/>
    </row>
    <row r="271" spans="4:4" s="86" customFormat="1" x14ac:dyDescent="0.3">
      <c r="D271" s="295"/>
    </row>
    <row r="272" spans="4:4" s="86" customFormat="1" x14ac:dyDescent="0.3">
      <c r="D272" s="295"/>
    </row>
    <row r="273" spans="4:4" s="86" customFormat="1" x14ac:dyDescent="0.3">
      <c r="D273" s="295"/>
    </row>
    <row r="274" spans="4:4" s="86" customFormat="1" x14ac:dyDescent="0.3">
      <c r="D274" s="295"/>
    </row>
    <row r="275" spans="4:4" s="86" customFormat="1" x14ac:dyDescent="0.3">
      <c r="D275" s="295"/>
    </row>
    <row r="276" spans="4:4" s="86" customFormat="1" x14ac:dyDescent="0.3">
      <c r="D276" s="295"/>
    </row>
    <row r="277" spans="4:4" s="86" customFormat="1" x14ac:dyDescent="0.3">
      <c r="D277" s="295"/>
    </row>
    <row r="278" spans="4:4" s="86" customFormat="1" x14ac:dyDescent="0.3">
      <c r="D278" s="295"/>
    </row>
    <row r="279" spans="4:4" s="86" customFormat="1" x14ac:dyDescent="0.3">
      <c r="D279" s="295"/>
    </row>
    <row r="280" spans="4:4" s="86" customFormat="1" x14ac:dyDescent="0.3">
      <c r="D280" s="295"/>
    </row>
    <row r="281" spans="4:4" s="86" customFormat="1" x14ac:dyDescent="0.3">
      <c r="D281" s="295"/>
    </row>
    <row r="282" spans="4:4" s="86" customFormat="1" x14ac:dyDescent="0.3">
      <c r="D282" s="295"/>
    </row>
    <row r="283" spans="4:4" s="86" customFormat="1" x14ac:dyDescent="0.3">
      <c r="D283" s="295"/>
    </row>
    <row r="284" spans="4:4" s="86" customFormat="1" x14ac:dyDescent="0.3">
      <c r="D284" s="295"/>
    </row>
    <row r="285" spans="4:4" s="86" customFormat="1" x14ac:dyDescent="0.3">
      <c r="D285" s="295"/>
    </row>
    <row r="286" spans="4:4" s="86" customFormat="1" x14ac:dyDescent="0.3">
      <c r="D286" s="295"/>
    </row>
    <row r="287" spans="4:4" s="86" customFormat="1" x14ac:dyDescent="0.3">
      <c r="D287" s="295"/>
    </row>
    <row r="288" spans="4:4" s="86" customFormat="1" x14ac:dyDescent="0.3">
      <c r="D288" s="295"/>
    </row>
    <row r="289" spans="4:4" s="86" customFormat="1" x14ac:dyDescent="0.3">
      <c r="D289" s="295"/>
    </row>
    <row r="290" spans="4:4" s="86" customFormat="1" x14ac:dyDescent="0.3">
      <c r="D290" s="295"/>
    </row>
    <row r="291" spans="4:4" s="86" customFormat="1" x14ac:dyDescent="0.3">
      <c r="D291" s="295"/>
    </row>
    <row r="292" spans="4:4" s="86" customFormat="1" x14ac:dyDescent="0.3">
      <c r="D292" s="295"/>
    </row>
    <row r="293" spans="4:4" s="86" customFormat="1" x14ac:dyDescent="0.3">
      <c r="D293" s="295"/>
    </row>
    <row r="294" spans="4:4" s="86" customFormat="1" x14ac:dyDescent="0.3">
      <c r="D294" s="295"/>
    </row>
    <row r="295" spans="4:4" s="86" customFormat="1" x14ac:dyDescent="0.3">
      <c r="D295" s="295"/>
    </row>
    <row r="296" spans="4:4" s="86" customFormat="1" x14ac:dyDescent="0.3">
      <c r="D296" s="295"/>
    </row>
    <row r="297" spans="4:4" s="86" customFormat="1" x14ac:dyDescent="0.3">
      <c r="D297" s="295"/>
    </row>
    <row r="298" spans="4:4" s="86" customFormat="1" x14ac:dyDescent="0.3">
      <c r="D298" s="295"/>
    </row>
    <row r="299" spans="4:4" s="86" customFormat="1" x14ac:dyDescent="0.3">
      <c r="D299" s="295"/>
    </row>
    <row r="300" spans="4:4" s="86" customFormat="1" x14ac:dyDescent="0.3">
      <c r="D300" s="295"/>
    </row>
    <row r="301" spans="4:4" s="86" customFormat="1" x14ac:dyDescent="0.3">
      <c r="D301" s="295"/>
    </row>
    <row r="302" spans="4:4" s="86" customFormat="1" x14ac:dyDescent="0.3">
      <c r="D302" s="295"/>
    </row>
    <row r="303" spans="4:4" s="86" customFormat="1" x14ac:dyDescent="0.3">
      <c r="D303" s="295"/>
    </row>
    <row r="304" spans="4:4" s="86" customFormat="1" x14ac:dyDescent="0.3">
      <c r="D304" s="295"/>
    </row>
    <row r="305" spans="4:4" s="86" customFormat="1" x14ac:dyDescent="0.3">
      <c r="D305" s="295"/>
    </row>
    <row r="306" spans="4:4" s="86" customFormat="1" x14ac:dyDescent="0.3">
      <c r="D306" s="295"/>
    </row>
    <row r="307" spans="4:4" s="86" customFormat="1" x14ac:dyDescent="0.3">
      <c r="D307" s="295"/>
    </row>
    <row r="308" spans="4:4" s="86" customFormat="1" x14ac:dyDescent="0.3">
      <c r="D308" s="295"/>
    </row>
    <row r="309" spans="4:4" s="86" customFormat="1" x14ac:dyDescent="0.3">
      <c r="D309" s="295"/>
    </row>
    <row r="310" spans="4:4" s="86" customFormat="1" x14ac:dyDescent="0.3">
      <c r="D310" s="295"/>
    </row>
    <row r="311" spans="4:4" s="86" customFormat="1" x14ac:dyDescent="0.3">
      <c r="D311" s="295"/>
    </row>
    <row r="312" spans="4:4" s="86" customFormat="1" x14ac:dyDescent="0.3">
      <c r="D312" s="295"/>
    </row>
    <row r="313" spans="4:4" s="86" customFormat="1" x14ac:dyDescent="0.3">
      <c r="D313" s="295"/>
    </row>
    <row r="314" spans="4:4" s="86" customFormat="1" x14ac:dyDescent="0.3">
      <c r="D314" s="295"/>
    </row>
    <row r="315" spans="4:4" s="86" customFormat="1" x14ac:dyDescent="0.3">
      <c r="D315" s="295"/>
    </row>
    <row r="316" spans="4:4" s="86" customFormat="1" x14ac:dyDescent="0.3">
      <c r="D316" s="295"/>
    </row>
    <row r="317" spans="4:4" s="86" customFormat="1" x14ac:dyDescent="0.3">
      <c r="D317" s="295"/>
    </row>
    <row r="318" spans="4:4" s="86" customFormat="1" x14ac:dyDescent="0.3">
      <c r="D318" s="295"/>
    </row>
    <row r="319" spans="4:4" s="86" customFormat="1" x14ac:dyDescent="0.3">
      <c r="D319" s="295"/>
    </row>
    <row r="320" spans="4:4" s="86" customFormat="1" x14ac:dyDescent="0.3">
      <c r="D320" s="295"/>
    </row>
    <row r="321" spans="4:4" s="86" customFormat="1" x14ac:dyDescent="0.3">
      <c r="D321" s="295"/>
    </row>
    <row r="322" spans="4:4" s="86" customFormat="1" x14ac:dyDescent="0.3">
      <c r="D322" s="295"/>
    </row>
    <row r="323" spans="4:4" s="86" customFormat="1" x14ac:dyDescent="0.3">
      <c r="D323" s="295"/>
    </row>
    <row r="324" spans="4:4" s="86" customFormat="1" x14ac:dyDescent="0.3">
      <c r="D324" s="295"/>
    </row>
    <row r="325" spans="4:4" s="86" customFormat="1" x14ac:dyDescent="0.3">
      <c r="D325" s="295"/>
    </row>
    <row r="326" spans="4:4" s="86" customFormat="1" x14ac:dyDescent="0.3">
      <c r="D326" s="295"/>
    </row>
    <row r="327" spans="4:4" s="86" customFormat="1" x14ac:dyDescent="0.3">
      <c r="D327" s="295"/>
    </row>
    <row r="328" spans="4:4" s="86" customFormat="1" x14ac:dyDescent="0.3">
      <c r="D328" s="295"/>
    </row>
    <row r="329" spans="4:4" s="86" customFormat="1" x14ac:dyDescent="0.3">
      <c r="D329" s="295"/>
    </row>
    <row r="330" spans="4:4" s="86" customFormat="1" x14ac:dyDescent="0.3">
      <c r="D330" s="295"/>
    </row>
    <row r="331" spans="4:4" s="86" customFormat="1" x14ac:dyDescent="0.3">
      <c r="D331" s="295"/>
    </row>
    <row r="332" spans="4:4" s="86" customFormat="1" x14ac:dyDescent="0.3">
      <c r="D332" s="295"/>
    </row>
    <row r="333" spans="4:4" s="86" customFormat="1" x14ac:dyDescent="0.3">
      <c r="D333" s="295"/>
    </row>
    <row r="334" spans="4:4" s="86" customFormat="1" x14ac:dyDescent="0.3">
      <c r="D334" s="295"/>
    </row>
    <row r="335" spans="4:4" s="86" customFormat="1" x14ac:dyDescent="0.3">
      <c r="D335" s="295"/>
    </row>
    <row r="336" spans="4:4" s="86" customFormat="1" x14ac:dyDescent="0.3">
      <c r="D336" s="295"/>
    </row>
    <row r="337" spans="4:4" s="86" customFormat="1" x14ac:dyDescent="0.3">
      <c r="D337" s="295"/>
    </row>
    <row r="338" spans="4:4" s="86" customFormat="1" x14ac:dyDescent="0.3">
      <c r="D338" s="295"/>
    </row>
    <row r="339" spans="4:4" s="86" customFormat="1" x14ac:dyDescent="0.3">
      <c r="D339" s="295"/>
    </row>
    <row r="340" spans="4:4" s="86" customFormat="1" x14ac:dyDescent="0.3">
      <c r="D340" s="295"/>
    </row>
    <row r="341" spans="4:4" s="86" customFormat="1" x14ac:dyDescent="0.3">
      <c r="D341" s="295"/>
    </row>
    <row r="342" spans="4:4" s="86" customFormat="1" x14ac:dyDescent="0.3">
      <c r="D342" s="295"/>
    </row>
    <row r="343" spans="4:4" s="86" customFormat="1" x14ac:dyDescent="0.3">
      <c r="D343" s="295"/>
    </row>
    <row r="344" spans="4:4" s="86" customFormat="1" x14ac:dyDescent="0.3">
      <c r="D344" s="295"/>
    </row>
    <row r="345" spans="4:4" s="86" customFormat="1" x14ac:dyDescent="0.3">
      <c r="D345" s="295"/>
    </row>
    <row r="346" spans="4:4" s="86" customFormat="1" x14ac:dyDescent="0.3">
      <c r="D346" s="295"/>
    </row>
    <row r="347" spans="4:4" s="86" customFormat="1" x14ac:dyDescent="0.3">
      <c r="D347" s="295"/>
    </row>
    <row r="348" spans="4:4" s="86" customFormat="1" x14ac:dyDescent="0.3">
      <c r="D348" s="295"/>
    </row>
    <row r="349" spans="4:4" s="86" customFormat="1" x14ac:dyDescent="0.3">
      <c r="D349" s="295"/>
    </row>
    <row r="350" spans="4:4" s="86" customFormat="1" x14ac:dyDescent="0.3">
      <c r="D350" s="295"/>
    </row>
    <row r="351" spans="4:4" s="86" customFormat="1" x14ac:dyDescent="0.3">
      <c r="D351" s="295"/>
    </row>
    <row r="352" spans="4:4" s="86" customFormat="1" x14ac:dyDescent="0.3">
      <c r="D352" s="295"/>
    </row>
    <row r="353" spans="4:4" s="86" customFormat="1" x14ac:dyDescent="0.3">
      <c r="D353" s="295"/>
    </row>
    <row r="354" spans="4:4" s="86" customFormat="1" x14ac:dyDescent="0.3">
      <c r="D354" s="295"/>
    </row>
    <row r="355" spans="4:4" s="86" customFormat="1" x14ac:dyDescent="0.3">
      <c r="D355" s="295"/>
    </row>
    <row r="356" spans="4:4" s="86" customFormat="1" x14ac:dyDescent="0.3">
      <c r="D356" s="295"/>
    </row>
    <row r="357" spans="4:4" s="86" customFormat="1" x14ac:dyDescent="0.3">
      <c r="D357" s="295"/>
    </row>
    <row r="358" spans="4:4" s="86" customFormat="1" x14ac:dyDescent="0.3">
      <c r="D358" s="295"/>
    </row>
    <row r="359" spans="4:4" s="86" customFormat="1" x14ac:dyDescent="0.3">
      <c r="D359" s="295"/>
    </row>
    <row r="360" spans="4:4" s="86" customFormat="1" x14ac:dyDescent="0.3">
      <c r="D360" s="295"/>
    </row>
    <row r="361" spans="4:4" s="86" customFormat="1" x14ac:dyDescent="0.3">
      <c r="D361" s="295"/>
    </row>
    <row r="362" spans="4:4" s="86" customFormat="1" x14ac:dyDescent="0.3">
      <c r="D362" s="295"/>
    </row>
    <row r="363" spans="4:4" s="86" customFormat="1" x14ac:dyDescent="0.3">
      <c r="D363" s="295"/>
    </row>
    <row r="364" spans="4:4" s="86" customFormat="1" x14ac:dyDescent="0.3">
      <c r="D364" s="295"/>
    </row>
    <row r="365" spans="4:4" s="86" customFormat="1" x14ac:dyDescent="0.3">
      <c r="D365" s="295"/>
    </row>
    <row r="366" spans="4:4" s="86" customFormat="1" x14ac:dyDescent="0.3">
      <c r="D366" s="295"/>
    </row>
    <row r="367" spans="4:4" s="86" customFormat="1" x14ac:dyDescent="0.3">
      <c r="D367" s="295"/>
    </row>
    <row r="368" spans="4:4" s="86" customFormat="1" x14ac:dyDescent="0.3">
      <c r="D368" s="295"/>
    </row>
    <row r="369" spans="4:4" s="86" customFormat="1" x14ac:dyDescent="0.3">
      <c r="D369" s="295"/>
    </row>
    <row r="370" spans="4:4" s="86" customFormat="1" x14ac:dyDescent="0.3">
      <c r="D370" s="295"/>
    </row>
    <row r="371" spans="4:4" s="86" customFormat="1" x14ac:dyDescent="0.3">
      <c r="D371" s="295"/>
    </row>
    <row r="372" spans="4:4" s="86" customFormat="1" x14ac:dyDescent="0.3">
      <c r="D372" s="295"/>
    </row>
    <row r="373" spans="4:4" s="86" customFormat="1" x14ac:dyDescent="0.3">
      <c r="D373" s="295"/>
    </row>
    <row r="374" spans="4:4" s="86" customFormat="1" x14ac:dyDescent="0.3">
      <c r="D374" s="295"/>
    </row>
    <row r="375" spans="4:4" s="86" customFormat="1" x14ac:dyDescent="0.3">
      <c r="D375" s="295"/>
    </row>
    <row r="376" spans="4:4" s="86" customFormat="1" x14ac:dyDescent="0.3">
      <c r="D376" s="295"/>
    </row>
    <row r="377" spans="4:4" s="86" customFormat="1" x14ac:dyDescent="0.3">
      <c r="D377" s="295"/>
    </row>
    <row r="378" spans="4:4" s="86" customFormat="1" x14ac:dyDescent="0.3">
      <c r="D378" s="295"/>
    </row>
    <row r="379" spans="4:4" s="86" customFormat="1" x14ac:dyDescent="0.3">
      <c r="D379" s="295"/>
    </row>
    <row r="380" spans="4:4" s="86" customFormat="1" x14ac:dyDescent="0.3">
      <c r="D380" s="295"/>
    </row>
    <row r="381" spans="4:4" s="86" customFormat="1" x14ac:dyDescent="0.3">
      <c r="D381" s="295"/>
    </row>
    <row r="382" spans="4:4" s="86" customFormat="1" x14ac:dyDescent="0.3">
      <c r="D382" s="295"/>
    </row>
    <row r="383" spans="4:4" s="86" customFormat="1" x14ac:dyDescent="0.3">
      <c r="D383" s="295"/>
    </row>
    <row r="384" spans="4:4" s="86" customFormat="1" x14ac:dyDescent="0.3">
      <c r="D384" s="295"/>
    </row>
    <row r="385" spans="4:4" s="86" customFormat="1" x14ac:dyDescent="0.3">
      <c r="D385" s="295"/>
    </row>
    <row r="386" spans="4:4" s="86" customFormat="1" x14ac:dyDescent="0.3">
      <c r="D386" s="295"/>
    </row>
    <row r="387" spans="4:4" s="86" customFormat="1" x14ac:dyDescent="0.3">
      <c r="D387" s="295"/>
    </row>
    <row r="388" spans="4:4" s="86" customFormat="1" x14ac:dyDescent="0.3">
      <c r="D388" s="295"/>
    </row>
    <row r="389" spans="4:4" s="86" customFormat="1" x14ac:dyDescent="0.3">
      <c r="D389" s="295"/>
    </row>
    <row r="390" spans="4:4" s="86" customFormat="1" x14ac:dyDescent="0.3">
      <c r="D390" s="295"/>
    </row>
    <row r="391" spans="4:4" s="86" customFormat="1" x14ac:dyDescent="0.3">
      <c r="D391" s="295"/>
    </row>
    <row r="392" spans="4:4" s="86" customFormat="1" x14ac:dyDescent="0.3">
      <c r="D392" s="295"/>
    </row>
    <row r="393" spans="4:4" s="86" customFormat="1" x14ac:dyDescent="0.3">
      <c r="D393" s="295"/>
    </row>
    <row r="394" spans="4:4" s="86" customFormat="1" x14ac:dyDescent="0.3">
      <c r="D394" s="295"/>
    </row>
    <row r="395" spans="4:4" s="86" customFormat="1" x14ac:dyDescent="0.3">
      <c r="D395" s="295"/>
    </row>
    <row r="396" spans="4:4" s="86" customFormat="1" x14ac:dyDescent="0.3">
      <c r="D396" s="295"/>
    </row>
    <row r="397" spans="4:4" s="86" customFormat="1" x14ac:dyDescent="0.3">
      <c r="D397" s="295"/>
    </row>
    <row r="398" spans="4:4" s="86" customFormat="1" x14ac:dyDescent="0.3">
      <c r="D398" s="295"/>
    </row>
    <row r="399" spans="4:4" s="86" customFormat="1" x14ac:dyDescent="0.3">
      <c r="D399" s="295"/>
    </row>
    <row r="400" spans="4:4" s="86" customFormat="1" x14ac:dyDescent="0.3">
      <c r="D400" s="295"/>
    </row>
    <row r="401" spans="4:4" s="86" customFormat="1" x14ac:dyDescent="0.3">
      <c r="D401" s="295"/>
    </row>
    <row r="402" spans="4:4" s="86" customFormat="1" x14ac:dyDescent="0.3">
      <c r="D402" s="295"/>
    </row>
    <row r="403" spans="4:4" s="86" customFormat="1" x14ac:dyDescent="0.3">
      <c r="D403" s="295"/>
    </row>
    <row r="404" spans="4:4" s="86" customFormat="1" x14ac:dyDescent="0.3">
      <c r="D404" s="295"/>
    </row>
    <row r="405" spans="4:4" s="86" customFormat="1" x14ac:dyDescent="0.3">
      <c r="D405" s="295"/>
    </row>
    <row r="406" spans="4:4" s="86" customFormat="1" x14ac:dyDescent="0.3">
      <c r="D406" s="295"/>
    </row>
    <row r="407" spans="4:4" s="86" customFormat="1" x14ac:dyDescent="0.3">
      <c r="D407" s="295"/>
    </row>
    <row r="408" spans="4:4" s="86" customFormat="1" x14ac:dyDescent="0.3">
      <c r="D408" s="295"/>
    </row>
    <row r="409" spans="4:4" s="86" customFormat="1" x14ac:dyDescent="0.3">
      <c r="D409" s="295"/>
    </row>
    <row r="410" spans="4:4" s="86" customFormat="1" x14ac:dyDescent="0.3">
      <c r="D410" s="295"/>
    </row>
    <row r="411" spans="4:4" s="86" customFormat="1" x14ac:dyDescent="0.3">
      <c r="D411" s="295"/>
    </row>
    <row r="412" spans="4:4" s="86" customFormat="1" x14ac:dyDescent="0.3">
      <c r="D412" s="295"/>
    </row>
    <row r="413" spans="4:4" s="86" customFormat="1" x14ac:dyDescent="0.3">
      <c r="D413" s="295"/>
    </row>
    <row r="414" spans="4:4" s="86" customFormat="1" x14ac:dyDescent="0.3">
      <c r="D414" s="295"/>
    </row>
    <row r="415" spans="4:4" s="86" customFormat="1" x14ac:dyDescent="0.3">
      <c r="D415" s="295"/>
    </row>
    <row r="416" spans="4:4" s="86" customFormat="1" x14ac:dyDescent="0.3">
      <c r="D416" s="295"/>
    </row>
    <row r="417" spans="4:4" s="86" customFormat="1" x14ac:dyDescent="0.3">
      <c r="D417" s="295"/>
    </row>
    <row r="418" spans="4:4" s="86" customFormat="1" x14ac:dyDescent="0.3">
      <c r="D418" s="295"/>
    </row>
    <row r="419" spans="4:4" s="86" customFormat="1" x14ac:dyDescent="0.3">
      <c r="D419" s="295"/>
    </row>
    <row r="420" spans="4:4" s="86" customFormat="1" x14ac:dyDescent="0.3">
      <c r="D420" s="295"/>
    </row>
    <row r="421" spans="4:4" s="86" customFormat="1" x14ac:dyDescent="0.3">
      <c r="D421" s="295"/>
    </row>
    <row r="422" spans="4:4" s="86" customFormat="1" x14ac:dyDescent="0.3">
      <c r="D422" s="295"/>
    </row>
    <row r="423" spans="4:4" s="86" customFormat="1" x14ac:dyDescent="0.3">
      <c r="D423" s="295"/>
    </row>
    <row r="424" spans="4:4" s="86" customFormat="1" x14ac:dyDescent="0.3">
      <c r="D424" s="295"/>
    </row>
    <row r="425" spans="4:4" s="86" customFormat="1" x14ac:dyDescent="0.3">
      <c r="D425" s="295"/>
    </row>
    <row r="426" spans="4:4" s="86" customFormat="1" x14ac:dyDescent="0.3">
      <c r="D426" s="295"/>
    </row>
    <row r="427" spans="4:4" s="86" customFormat="1" x14ac:dyDescent="0.3">
      <c r="D427" s="295"/>
    </row>
    <row r="428" spans="4:4" s="86" customFormat="1" x14ac:dyDescent="0.3">
      <c r="D428" s="295"/>
    </row>
    <row r="429" spans="4:4" s="86" customFormat="1" x14ac:dyDescent="0.3">
      <c r="D429" s="295"/>
    </row>
    <row r="430" spans="4:4" s="86" customFormat="1" x14ac:dyDescent="0.3">
      <c r="D430" s="295"/>
    </row>
    <row r="431" spans="4:4" s="86" customFormat="1" x14ac:dyDescent="0.3">
      <c r="D431" s="295"/>
    </row>
    <row r="432" spans="4:4" s="86" customFormat="1" x14ac:dyDescent="0.3">
      <c r="D432" s="295"/>
    </row>
    <row r="433" spans="4:4" s="86" customFormat="1" x14ac:dyDescent="0.3">
      <c r="D433" s="295"/>
    </row>
    <row r="434" spans="4:4" s="86" customFormat="1" x14ac:dyDescent="0.3">
      <c r="D434" s="295"/>
    </row>
    <row r="435" spans="4:4" s="86" customFormat="1" x14ac:dyDescent="0.3">
      <c r="D435" s="295"/>
    </row>
    <row r="436" spans="4:4" s="86" customFormat="1" x14ac:dyDescent="0.3">
      <c r="D436" s="295"/>
    </row>
    <row r="437" spans="4:4" s="86" customFormat="1" x14ac:dyDescent="0.3">
      <c r="D437" s="295"/>
    </row>
    <row r="438" spans="4:4" s="86" customFormat="1" x14ac:dyDescent="0.3">
      <c r="D438" s="295"/>
    </row>
    <row r="439" spans="4:4" s="86" customFormat="1" x14ac:dyDescent="0.3">
      <c r="D439" s="295"/>
    </row>
    <row r="440" spans="4:4" s="86" customFormat="1" x14ac:dyDescent="0.3">
      <c r="D440" s="295"/>
    </row>
    <row r="441" spans="4:4" s="86" customFormat="1" x14ac:dyDescent="0.3">
      <c r="D441" s="295"/>
    </row>
    <row r="442" spans="4:4" s="86" customFormat="1" x14ac:dyDescent="0.3">
      <c r="D442" s="295"/>
    </row>
    <row r="443" spans="4:4" s="86" customFormat="1" x14ac:dyDescent="0.3">
      <c r="D443" s="295"/>
    </row>
    <row r="444" spans="4:4" s="86" customFormat="1" x14ac:dyDescent="0.3">
      <c r="D444" s="295"/>
    </row>
    <row r="445" spans="4:4" s="86" customFormat="1" x14ac:dyDescent="0.3">
      <c r="D445" s="295"/>
    </row>
    <row r="446" spans="4:4" s="86" customFormat="1" x14ac:dyDescent="0.3">
      <c r="D446" s="295"/>
    </row>
    <row r="447" spans="4:4" s="86" customFormat="1" x14ac:dyDescent="0.3">
      <c r="D447" s="295"/>
    </row>
    <row r="448" spans="4:4" s="86" customFormat="1" x14ac:dyDescent="0.3">
      <c r="D448" s="295"/>
    </row>
    <row r="449" spans="4:4" s="86" customFormat="1" x14ac:dyDescent="0.3">
      <c r="D449" s="295"/>
    </row>
    <row r="450" spans="4:4" s="86" customFormat="1" x14ac:dyDescent="0.3">
      <c r="D450" s="295"/>
    </row>
    <row r="451" spans="4:4" s="86" customFormat="1" x14ac:dyDescent="0.3">
      <c r="D451" s="295"/>
    </row>
    <row r="452" spans="4:4" s="86" customFormat="1" x14ac:dyDescent="0.3">
      <c r="D452" s="295"/>
    </row>
    <row r="453" spans="4:4" s="86" customFormat="1" x14ac:dyDescent="0.3">
      <c r="D453" s="295"/>
    </row>
    <row r="454" spans="4:4" s="86" customFormat="1" x14ac:dyDescent="0.3">
      <c r="D454" s="295"/>
    </row>
    <row r="455" spans="4:4" s="86" customFormat="1" x14ac:dyDescent="0.3">
      <c r="D455" s="295"/>
    </row>
    <row r="456" spans="4:4" s="86" customFormat="1" x14ac:dyDescent="0.3">
      <c r="D456" s="295"/>
    </row>
    <row r="457" spans="4:4" s="86" customFormat="1" x14ac:dyDescent="0.3">
      <c r="D457" s="295"/>
    </row>
    <row r="458" spans="4:4" s="86" customFormat="1" x14ac:dyDescent="0.3">
      <c r="D458" s="295"/>
    </row>
    <row r="459" spans="4:4" s="86" customFormat="1" x14ac:dyDescent="0.3">
      <c r="D459" s="295"/>
    </row>
    <row r="460" spans="4:4" s="86" customFormat="1" x14ac:dyDescent="0.3">
      <c r="D460" s="295"/>
    </row>
    <row r="461" spans="4:4" s="86" customFormat="1" x14ac:dyDescent="0.3">
      <c r="D461" s="295"/>
    </row>
    <row r="462" spans="4:4" s="86" customFormat="1" x14ac:dyDescent="0.3">
      <c r="D462" s="295"/>
    </row>
    <row r="463" spans="4:4" s="86" customFormat="1" x14ac:dyDescent="0.3">
      <c r="D463" s="295"/>
    </row>
    <row r="464" spans="4:4" s="86" customFormat="1" x14ac:dyDescent="0.3">
      <c r="D464" s="295"/>
    </row>
    <row r="465" spans="4:4" s="86" customFormat="1" x14ac:dyDescent="0.3">
      <c r="D465" s="295"/>
    </row>
    <row r="466" spans="4:4" s="86" customFormat="1" x14ac:dyDescent="0.3">
      <c r="D466" s="295"/>
    </row>
    <row r="467" spans="4:4" s="86" customFormat="1" x14ac:dyDescent="0.3">
      <c r="D467" s="295"/>
    </row>
    <row r="468" spans="4:4" s="86" customFormat="1" x14ac:dyDescent="0.3">
      <c r="D468" s="295"/>
    </row>
    <row r="469" spans="4:4" s="86" customFormat="1" x14ac:dyDescent="0.3">
      <c r="D469" s="295"/>
    </row>
    <row r="470" spans="4:4" s="86" customFormat="1" x14ac:dyDescent="0.3">
      <c r="D470" s="295"/>
    </row>
    <row r="471" spans="4:4" s="86" customFormat="1" x14ac:dyDescent="0.3">
      <c r="D471" s="295"/>
    </row>
    <row r="472" spans="4:4" s="86" customFormat="1" x14ac:dyDescent="0.3">
      <c r="D472" s="295"/>
    </row>
    <row r="473" spans="4:4" s="86" customFormat="1" x14ac:dyDescent="0.3">
      <c r="D473" s="295"/>
    </row>
    <row r="474" spans="4:4" s="86" customFormat="1" x14ac:dyDescent="0.3">
      <c r="D474" s="295"/>
    </row>
    <row r="475" spans="4:4" s="86" customFormat="1" x14ac:dyDescent="0.3">
      <c r="D475" s="295"/>
    </row>
    <row r="476" spans="4:4" s="86" customFormat="1" x14ac:dyDescent="0.3">
      <c r="D476" s="295"/>
    </row>
    <row r="477" spans="4:4" s="86" customFormat="1" x14ac:dyDescent="0.3">
      <c r="D477" s="295"/>
    </row>
    <row r="478" spans="4:4" s="86" customFormat="1" x14ac:dyDescent="0.3">
      <c r="D478" s="295"/>
    </row>
    <row r="479" spans="4:4" s="86" customFormat="1" x14ac:dyDescent="0.3">
      <c r="D479" s="295"/>
    </row>
    <row r="480" spans="4:4" s="86" customFormat="1" x14ac:dyDescent="0.3">
      <c r="D480" s="295"/>
    </row>
    <row r="481" spans="4:4" s="86" customFormat="1" x14ac:dyDescent="0.3">
      <c r="D481" s="295"/>
    </row>
    <row r="482" spans="4:4" s="86" customFormat="1" x14ac:dyDescent="0.3">
      <c r="D482" s="295"/>
    </row>
    <row r="483" spans="4:4" s="86" customFormat="1" x14ac:dyDescent="0.3">
      <c r="D483" s="295"/>
    </row>
    <row r="484" spans="4:4" s="86" customFormat="1" x14ac:dyDescent="0.3">
      <c r="D484" s="295"/>
    </row>
    <row r="485" spans="4:4" s="86" customFormat="1" x14ac:dyDescent="0.3">
      <c r="D485" s="295"/>
    </row>
    <row r="486" spans="4:4" s="86" customFormat="1" x14ac:dyDescent="0.3">
      <c r="D486" s="295"/>
    </row>
    <row r="487" spans="4:4" s="86" customFormat="1" x14ac:dyDescent="0.3">
      <c r="D487" s="295"/>
    </row>
    <row r="488" spans="4:4" s="86" customFormat="1" x14ac:dyDescent="0.3">
      <c r="D488" s="295"/>
    </row>
    <row r="489" spans="4:4" s="86" customFormat="1" x14ac:dyDescent="0.3">
      <c r="D489" s="295"/>
    </row>
    <row r="490" spans="4:4" s="86" customFormat="1" x14ac:dyDescent="0.3">
      <c r="D490" s="295"/>
    </row>
    <row r="491" spans="4:4" s="86" customFormat="1" x14ac:dyDescent="0.3">
      <c r="D491" s="295"/>
    </row>
    <row r="492" spans="4:4" s="86" customFormat="1" x14ac:dyDescent="0.3">
      <c r="D492" s="295"/>
    </row>
    <row r="493" spans="4:4" s="86" customFormat="1" x14ac:dyDescent="0.3">
      <c r="D493" s="295"/>
    </row>
    <row r="494" spans="4:4" s="86" customFormat="1" x14ac:dyDescent="0.3">
      <c r="D494" s="295"/>
    </row>
    <row r="495" spans="4:4" s="86" customFormat="1" x14ac:dyDescent="0.3">
      <c r="D495" s="295"/>
    </row>
    <row r="496" spans="4:4" s="86" customFormat="1" x14ac:dyDescent="0.3">
      <c r="D496" s="295"/>
    </row>
    <row r="497" spans="4:4" s="86" customFormat="1" x14ac:dyDescent="0.3">
      <c r="D497" s="295"/>
    </row>
    <row r="498" spans="4:4" s="86" customFormat="1" x14ac:dyDescent="0.3">
      <c r="D498" s="295"/>
    </row>
    <row r="499" spans="4:4" s="86" customFormat="1" x14ac:dyDescent="0.3">
      <c r="D499" s="295"/>
    </row>
    <row r="500" spans="4:4" s="86" customFormat="1" x14ac:dyDescent="0.3">
      <c r="D500" s="295"/>
    </row>
    <row r="501" spans="4:4" s="86" customFormat="1" x14ac:dyDescent="0.3">
      <c r="D501" s="295"/>
    </row>
    <row r="502" spans="4:4" s="86" customFormat="1" x14ac:dyDescent="0.3">
      <c r="D502" s="295"/>
    </row>
    <row r="503" spans="4:4" s="86" customFormat="1" x14ac:dyDescent="0.3">
      <c r="D503" s="295"/>
    </row>
    <row r="504" spans="4:4" s="86" customFormat="1" x14ac:dyDescent="0.3">
      <c r="D504" s="295"/>
    </row>
  </sheetData>
  <sheetProtection selectLockedCells="1"/>
  <mergeCells count="34">
    <mergeCell ref="B4:E4"/>
    <mergeCell ref="B5:C5"/>
    <mergeCell ref="D5:E5"/>
    <mergeCell ref="B2:J2"/>
    <mergeCell ref="B6:C6"/>
    <mergeCell ref="D6:E6"/>
    <mergeCell ref="B7:C7"/>
    <mergeCell ref="D7:E7"/>
    <mergeCell ref="B8:C8"/>
    <mergeCell ref="D8:E8"/>
    <mergeCell ref="B86:C86"/>
    <mergeCell ref="B13:C13"/>
    <mergeCell ref="D13:E13"/>
    <mergeCell ref="B14:C14"/>
    <mergeCell ref="D14:E14"/>
    <mergeCell ref="B15:C15"/>
    <mergeCell ref="D15:E15"/>
    <mergeCell ref="B24:G24"/>
    <mergeCell ref="B16:C16"/>
    <mergeCell ref="D16:E16"/>
    <mergeCell ref="B17:C17"/>
    <mergeCell ref="D17:E17"/>
    <mergeCell ref="B90:J90"/>
    <mergeCell ref="B9:C9"/>
    <mergeCell ref="D9:E9"/>
    <mergeCell ref="B10:C10"/>
    <mergeCell ref="D10:E10"/>
    <mergeCell ref="B11:C11"/>
    <mergeCell ref="D11:E11"/>
    <mergeCell ref="B44:H44"/>
    <mergeCell ref="B76:G76"/>
    <mergeCell ref="B78:D78"/>
    <mergeCell ref="B12:C12"/>
    <mergeCell ref="D12:E12"/>
  </mergeCells>
  <dataValidations count="4">
    <dataValidation type="list" allowBlank="1" showInputMessage="1" showErrorMessage="1" sqref="C92">
      <formula1>ExtFacilityType</formula1>
    </dataValidation>
    <dataValidation type="list" allowBlank="1" showInputMessage="1" showErrorMessage="1" sqref="C27:C39">
      <formula1>$S$22:$S$40</formula1>
    </dataValidation>
    <dataValidation type="list" allowBlank="1" showInputMessage="1" showErrorMessage="1" sqref="D17:E17">
      <formula1>$P$12:$P$15</formula1>
    </dataValidation>
    <dataValidation type="list" allowBlank="1" showInputMessage="1" showErrorMessage="1" sqref="D13:E13">
      <formula1>$P$18:$P$24</formula1>
    </dataValidation>
  </dataValidations>
  <hyperlinks>
    <hyperlink ref="M4" location="Manual!A1" display="For instructions, see the Users Guide in the &quot;Manual&quot; sheet."/>
  </hyperlinks>
  <pageMargins left="0.7" right="0.7" top="0.75" bottom="0.5" header="0.3" footer="0.3"/>
  <pageSetup scale="53" fitToHeight="2" orientation="landscape" r:id="rId1"/>
  <rowBreaks count="1" manualBreakCount="1">
    <brk id="42" max="16383" man="1"/>
  </rowBreaks>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pageSetUpPr fitToPage="1"/>
  </sheetPr>
  <dimension ref="A1:I23"/>
  <sheetViews>
    <sheetView zoomScale="80" zoomScaleNormal="80" workbookViewId="0">
      <selection activeCell="G52" sqref="G52"/>
    </sheetView>
  </sheetViews>
  <sheetFormatPr defaultColWidth="9.109375" defaultRowHeight="14.4" x14ac:dyDescent="0.3"/>
  <cols>
    <col min="1" max="1" width="4" style="1" customWidth="1"/>
    <col min="2" max="2" width="31.5546875" style="1" bestFit="1" customWidth="1"/>
    <col min="3" max="3" width="12.109375" style="1" customWidth="1"/>
    <col min="4" max="4" width="4.5546875" style="1" bestFit="1" customWidth="1"/>
    <col min="5" max="5" width="9.109375" style="1"/>
    <col min="6" max="6" width="12.6640625" style="1" bestFit="1" customWidth="1"/>
    <col min="7" max="7" width="70.44140625" style="1" customWidth="1"/>
    <col min="8" max="8" width="13.109375" style="1" bestFit="1" customWidth="1"/>
    <col min="9" max="16384" width="9.109375" style="1"/>
  </cols>
  <sheetData>
    <row r="1" spans="1:9" x14ac:dyDescent="0.25">
      <c r="A1" s="33"/>
      <c r="B1" s="33"/>
      <c r="C1" s="33"/>
      <c r="D1" s="33"/>
      <c r="E1" s="33"/>
      <c r="F1" s="33"/>
      <c r="G1" s="33"/>
      <c r="H1" s="33"/>
      <c r="I1" s="33"/>
    </row>
    <row r="2" spans="1:9" x14ac:dyDescent="0.25">
      <c r="A2" s="33"/>
      <c r="B2" s="477" t="s">
        <v>2566</v>
      </c>
      <c r="C2" s="477"/>
      <c r="D2" s="477"/>
      <c r="E2" s="33"/>
      <c r="F2" s="477" t="s">
        <v>2567</v>
      </c>
      <c r="G2" s="477"/>
      <c r="H2" s="477"/>
      <c r="I2" s="33"/>
    </row>
    <row r="3" spans="1:9" x14ac:dyDescent="0.25">
      <c r="B3" s="377" t="s">
        <v>1698</v>
      </c>
      <c r="C3" s="378" t="s">
        <v>2070</v>
      </c>
      <c r="D3" s="378" t="s">
        <v>1703</v>
      </c>
      <c r="F3" s="35" t="s">
        <v>2071</v>
      </c>
      <c r="G3" s="36" t="s">
        <v>2072</v>
      </c>
      <c r="H3" s="37" t="s">
        <v>2073</v>
      </c>
    </row>
    <row r="4" spans="1:9" x14ac:dyDescent="0.25">
      <c r="B4" s="336" t="s">
        <v>2158</v>
      </c>
      <c r="C4" s="52">
        <v>3833</v>
      </c>
      <c r="D4" s="53">
        <v>0</v>
      </c>
      <c r="F4" s="40" t="s">
        <v>818</v>
      </c>
      <c r="G4" s="41" t="s">
        <v>1538</v>
      </c>
      <c r="H4" s="2" t="s">
        <v>1538</v>
      </c>
    </row>
    <row r="5" spans="1:9" x14ac:dyDescent="0.25">
      <c r="B5" s="379" t="s">
        <v>2074</v>
      </c>
      <c r="C5" s="38">
        <v>8760</v>
      </c>
      <c r="D5" s="39">
        <v>1</v>
      </c>
      <c r="F5" s="40" t="s">
        <v>819</v>
      </c>
      <c r="G5" s="41" t="s">
        <v>1538</v>
      </c>
      <c r="H5" s="2" t="s">
        <v>1538</v>
      </c>
    </row>
    <row r="6" spans="1:9" x14ac:dyDescent="0.25">
      <c r="B6" s="379" t="s">
        <v>1704</v>
      </c>
      <c r="C6" s="29" t="s">
        <v>1538</v>
      </c>
      <c r="D6" s="30" t="s">
        <v>1538</v>
      </c>
      <c r="F6" s="40" t="s">
        <v>820</v>
      </c>
      <c r="G6" s="41" t="s">
        <v>1538</v>
      </c>
      <c r="H6" s="2" t="s">
        <v>1538</v>
      </c>
    </row>
    <row r="7" spans="1:9" x14ac:dyDescent="0.25">
      <c r="F7" s="40" t="s">
        <v>821</v>
      </c>
      <c r="G7" s="41" t="s">
        <v>1538</v>
      </c>
      <c r="H7" s="2" t="s">
        <v>1538</v>
      </c>
    </row>
    <row r="8" spans="1:9" x14ac:dyDescent="0.25">
      <c r="F8" s="40" t="s">
        <v>822</v>
      </c>
      <c r="G8" s="41" t="s">
        <v>1538</v>
      </c>
      <c r="H8" s="2" t="s">
        <v>1538</v>
      </c>
    </row>
    <row r="9" spans="1:9" x14ac:dyDescent="0.25">
      <c r="F9" s="40" t="s">
        <v>823</v>
      </c>
      <c r="G9" s="41" t="s">
        <v>1538</v>
      </c>
      <c r="H9" s="2" t="s">
        <v>1538</v>
      </c>
    </row>
    <row r="10" spans="1:9" x14ac:dyDescent="0.25">
      <c r="F10" s="40" t="s">
        <v>824</v>
      </c>
      <c r="G10" s="41" t="s">
        <v>1538</v>
      </c>
      <c r="H10" s="2" t="s">
        <v>1538</v>
      </c>
    </row>
    <row r="11" spans="1:9" x14ac:dyDescent="0.25">
      <c r="F11" s="40" t="s">
        <v>825</v>
      </c>
      <c r="G11" s="41" t="s">
        <v>1538</v>
      </c>
      <c r="H11" s="2" t="s">
        <v>1538</v>
      </c>
    </row>
    <row r="12" spans="1:9" x14ac:dyDescent="0.25">
      <c r="F12" s="40" t="s">
        <v>826</v>
      </c>
      <c r="G12" s="41" t="s">
        <v>1538</v>
      </c>
      <c r="H12" s="2" t="s">
        <v>1538</v>
      </c>
    </row>
    <row r="13" spans="1:9" x14ac:dyDescent="0.25">
      <c r="F13" s="40" t="s">
        <v>827</v>
      </c>
      <c r="G13" s="41" t="s">
        <v>1538</v>
      </c>
      <c r="H13" s="2" t="s">
        <v>1538</v>
      </c>
    </row>
    <row r="14" spans="1:9" x14ac:dyDescent="0.25">
      <c r="F14" s="40" t="s">
        <v>828</v>
      </c>
      <c r="G14" s="41" t="s">
        <v>1538</v>
      </c>
      <c r="H14" s="2" t="s">
        <v>1538</v>
      </c>
    </row>
    <row r="15" spans="1:9" x14ac:dyDescent="0.25">
      <c r="F15" s="40" t="s">
        <v>829</v>
      </c>
      <c r="G15" s="41" t="s">
        <v>1538</v>
      </c>
      <c r="H15" s="2" t="s">
        <v>1538</v>
      </c>
    </row>
    <row r="16" spans="1:9" x14ac:dyDescent="0.25">
      <c r="F16" s="40" t="s">
        <v>830</v>
      </c>
      <c r="G16" s="41" t="s">
        <v>1538</v>
      </c>
      <c r="H16" s="2" t="s">
        <v>1538</v>
      </c>
    </row>
    <row r="17" spans="6:8" x14ac:dyDescent="0.25">
      <c r="F17" s="40" t="s">
        <v>831</v>
      </c>
      <c r="G17" s="41" t="s">
        <v>1538</v>
      </c>
      <c r="H17" s="2" t="s">
        <v>1538</v>
      </c>
    </row>
    <row r="18" spans="6:8" x14ac:dyDescent="0.25">
      <c r="F18" s="40" t="s">
        <v>832</v>
      </c>
      <c r="G18" s="41" t="s">
        <v>1538</v>
      </c>
      <c r="H18" s="2" t="s">
        <v>1538</v>
      </c>
    </row>
    <row r="19" spans="6:8" x14ac:dyDescent="0.25">
      <c r="F19" s="40" t="s">
        <v>833</v>
      </c>
      <c r="G19" s="41" t="s">
        <v>1538</v>
      </c>
      <c r="H19" s="2" t="s">
        <v>1538</v>
      </c>
    </row>
    <row r="20" spans="6:8" x14ac:dyDescent="0.25">
      <c r="F20" s="40" t="s">
        <v>834</v>
      </c>
      <c r="G20" s="41" t="s">
        <v>1538</v>
      </c>
      <c r="H20" s="2" t="s">
        <v>1538</v>
      </c>
    </row>
    <row r="21" spans="6:8" x14ac:dyDescent="0.25">
      <c r="F21" s="40" t="s">
        <v>835</v>
      </c>
      <c r="G21" s="41" t="s">
        <v>1538</v>
      </c>
      <c r="H21" s="2" t="s">
        <v>1538</v>
      </c>
    </row>
    <row r="22" spans="6:8" x14ac:dyDescent="0.25">
      <c r="F22" s="40" t="s">
        <v>836</v>
      </c>
      <c r="G22" s="41" t="s">
        <v>1538</v>
      </c>
      <c r="H22" s="2" t="s">
        <v>1538</v>
      </c>
    </row>
    <row r="23" spans="6:8" x14ac:dyDescent="0.25">
      <c r="F23" s="40" t="s">
        <v>837</v>
      </c>
      <c r="G23" s="41" t="s">
        <v>1538</v>
      </c>
      <c r="H23" s="2" t="s">
        <v>1538</v>
      </c>
    </row>
  </sheetData>
  <sheetProtection selectLockedCells="1"/>
  <mergeCells count="2">
    <mergeCell ref="B2:D2"/>
    <mergeCell ref="F2:H2"/>
  </mergeCells>
  <pageMargins left="0.7" right="0.7" top="0.75" bottom="0.75" header="0.3" footer="0.3"/>
  <pageSetup scale="8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932"/>
  <sheetViews>
    <sheetView topLeftCell="A145" zoomScale="90" zoomScaleNormal="90" workbookViewId="0">
      <selection activeCell="A157" sqref="A157:A178"/>
    </sheetView>
  </sheetViews>
  <sheetFormatPr defaultRowHeight="14.1" customHeight="1" x14ac:dyDescent="0.25"/>
  <cols>
    <col min="1" max="1" width="19.33203125" style="48" bestFit="1" customWidth="1"/>
    <col min="2" max="2" width="15.33203125" style="48" customWidth="1"/>
    <col min="3" max="3" width="84.109375" style="49" customWidth="1"/>
    <col min="4" max="4" width="12.6640625" style="50" customWidth="1"/>
    <col min="5" max="6" width="7.5546875" style="48" customWidth="1"/>
    <col min="7" max="7" width="13" style="48" customWidth="1"/>
    <col min="8" max="8" width="15.109375" style="48" customWidth="1"/>
    <col min="9" max="254" width="9.109375" style="42"/>
    <col min="255" max="255" width="19.33203125" style="42" bestFit="1" customWidth="1"/>
    <col min="256" max="256" width="15.33203125" style="42" customWidth="1"/>
    <col min="257" max="257" width="84.109375" style="42" customWidth="1"/>
    <col min="258" max="258" width="12.6640625" style="42" customWidth="1"/>
    <col min="259" max="261" width="7.5546875" style="42" customWidth="1"/>
    <col min="262" max="262" width="14.88671875" style="42" customWidth="1"/>
    <col min="263" max="263" width="66.88671875" style="42" customWidth="1"/>
    <col min="264" max="510" width="9.109375" style="42"/>
    <col min="511" max="511" width="19.33203125" style="42" bestFit="1" customWidth="1"/>
    <col min="512" max="512" width="15.33203125" style="42" customWidth="1"/>
    <col min="513" max="513" width="84.109375" style="42" customWidth="1"/>
    <col min="514" max="514" width="12.6640625" style="42" customWidth="1"/>
    <col min="515" max="517" width="7.5546875" style="42" customWidth="1"/>
    <col min="518" max="518" width="14.88671875" style="42" customWidth="1"/>
    <col min="519" max="519" width="66.88671875" style="42" customWidth="1"/>
    <col min="520" max="766" width="9.109375" style="42"/>
    <col min="767" max="767" width="19.33203125" style="42" bestFit="1" customWidth="1"/>
    <col min="768" max="768" width="15.33203125" style="42" customWidth="1"/>
    <col min="769" max="769" width="84.109375" style="42" customWidth="1"/>
    <col min="770" max="770" width="12.6640625" style="42" customWidth="1"/>
    <col min="771" max="773" width="7.5546875" style="42" customWidth="1"/>
    <col min="774" max="774" width="14.88671875" style="42" customWidth="1"/>
    <col min="775" max="775" width="66.88671875" style="42" customWidth="1"/>
    <col min="776" max="1022" width="9.109375" style="42"/>
    <col min="1023" max="1023" width="19.33203125" style="42" bestFit="1" customWidth="1"/>
    <col min="1024" max="1024" width="15.33203125" style="42" customWidth="1"/>
    <col min="1025" max="1025" width="84.109375" style="42" customWidth="1"/>
    <col min="1026" max="1026" width="12.6640625" style="42" customWidth="1"/>
    <col min="1027" max="1029" width="7.5546875" style="42" customWidth="1"/>
    <col min="1030" max="1030" width="14.88671875" style="42" customWidth="1"/>
    <col min="1031" max="1031" width="66.88671875" style="42" customWidth="1"/>
    <col min="1032" max="1278" width="9.109375" style="42"/>
    <col min="1279" max="1279" width="19.33203125" style="42" bestFit="1" customWidth="1"/>
    <col min="1280" max="1280" width="15.33203125" style="42" customWidth="1"/>
    <col min="1281" max="1281" width="84.109375" style="42" customWidth="1"/>
    <col min="1282" max="1282" width="12.6640625" style="42" customWidth="1"/>
    <col min="1283" max="1285" width="7.5546875" style="42" customWidth="1"/>
    <col min="1286" max="1286" width="14.88671875" style="42" customWidth="1"/>
    <col min="1287" max="1287" width="66.88671875" style="42" customWidth="1"/>
    <col min="1288" max="1534" width="9.109375" style="42"/>
    <col min="1535" max="1535" width="19.33203125" style="42" bestFit="1" customWidth="1"/>
    <col min="1536" max="1536" width="15.33203125" style="42" customWidth="1"/>
    <col min="1537" max="1537" width="84.109375" style="42" customWidth="1"/>
    <col min="1538" max="1538" width="12.6640625" style="42" customWidth="1"/>
    <col min="1539" max="1541" width="7.5546875" style="42" customWidth="1"/>
    <col min="1542" max="1542" width="14.88671875" style="42" customWidth="1"/>
    <col min="1543" max="1543" width="66.88671875" style="42" customWidth="1"/>
    <col min="1544" max="1790" width="9.109375" style="42"/>
    <col min="1791" max="1791" width="19.33203125" style="42" bestFit="1" customWidth="1"/>
    <col min="1792" max="1792" width="15.33203125" style="42" customWidth="1"/>
    <col min="1793" max="1793" width="84.109375" style="42" customWidth="1"/>
    <col min="1794" max="1794" width="12.6640625" style="42" customWidth="1"/>
    <col min="1795" max="1797" width="7.5546875" style="42" customWidth="1"/>
    <col min="1798" max="1798" width="14.88671875" style="42" customWidth="1"/>
    <col min="1799" max="1799" width="66.88671875" style="42" customWidth="1"/>
    <col min="1800" max="2046" width="9.109375" style="42"/>
    <col min="2047" max="2047" width="19.33203125" style="42" bestFit="1" customWidth="1"/>
    <col min="2048" max="2048" width="15.33203125" style="42" customWidth="1"/>
    <col min="2049" max="2049" width="84.109375" style="42" customWidth="1"/>
    <col min="2050" max="2050" width="12.6640625" style="42" customWidth="1"/>
    <col min="2051" max="2053" width="7.5546875" style="42" customWidth="1"/>
    <col min="2054" max="2054" width="14.88671875" style="42" customWidth="1"/>
    <col min="2055" max="2055" width="66.88671875" style="42" customWidth="1"/>
    <col min="2056" max="2302" width="9.109375" style="42"/>
    <col min="2303" max="2303" width="19.33203125" style="42" bestFit="1" customWidth="1"/>
    <col min="2304" max="2304" width="15.33203125" style="42" customWidth="1"/>
    <col min="2305" max="2305" width="84.109375" style="42" customWidth="1"/>
    <col min="2306" max="2306" width="12.6640625" style="42" customWidth="1"/>
    <col min="2307" max="2309" width="7.5546875" style="42" customWidth="1"/>
    <col min="2310" max="2310" width="14.88671875" style="42" customWidth="1"/>
    <col min="2311" max="2311" width="66.88671875" style="42" customWidth="1"/>
    <col min="2312" max="2558" width="9.109375" style="42"/>
    <col min="2559" max="2559" width="19.33203125" style="42" bestFit="1" customWidth="1"/>
    <col min="2560" max="2560" width="15.33203125" style="42" customWidth="1"/>
    <col min="2561" max="2561" width="84.109375" style="42" customWidth="1"/>
    <col min="2562" max="2562" width="12.6640625" style="42" customWidth="1"/>
    <col min="2563" max="2565" width="7.5546875" style="42" customWidth="1"/>
    <col min="2566" max="2566" width="14.88671875" style="42" customWidth="1"/>
    <col min="2567" max="2567" width="66.88671875" style="42" customWidth="1"/>
    <col min="2568" max="2814" width="9.109375" style="42"/>
    <col min="2815" max="2815" width="19.33203125" style="42" bestFit="1" customWidth="1"/>
    <col min="2816" max="2816" width="15.33203125" style="42" customWidth="1"/>
    <col min="2817" max="2817" width="84.109375" style="42" customWidth="1"/>
    <col min="2818" max="2818" width="12.6640625" style="42" customWidth="1"/>
    <col min="2819" max="2821" width="7.5546875" style="42" customWidth="1"/>
    <col min="2822" max="2822" width="14.88671875" style="42" customWidth="1"/>
    <col min="2823" max="2823" width="66.88671875" style="42" customWidth="1"/>
    <col min="2824" max="3070" width="9.109375" style="42"/>
    <col min="3071" max="3071" width="19.33203125" style="42" bestFit="1" customWidth="1"/>
    <col min="3072" max="3072" width="15.33203125" style="42" customWidth="1"/>
    <col min="3073" max="3073" width="84.109375" style="42" customWidth="1"/>
    <col min="3074" max="3074" width="12.6640625" style="42" customWidth="1"/>
    <col min="3075" max="3077" width="7.5546875" style="42" customWidth="1"/>
    <col min="3078" max="3078" width="14.88671875" style="42" customWidth="1"/>
    <col min="3079" max="3079" width="66.88671875" style="42" customWidth="1"/>
    <col min="3080" max="3326" width="9.109375" style="42"/>
    <col min="3327" max="3327" width="19.33203125" style="42" bestFit="1" customWidth="1"/>
    <col min="3328" max="3328" width="15.33203125" style="42" customWidth="1"/>
    <col min="3329" max="3329" width="84.109375" style="42" customWidth="1"/>
    <col min="3330" max="3330" width="12.6640625" style="42" customWidth="1"/>
    <col min="3331" max="3333" width="7.5546875" style="42" customWidth="1"/>
    <col min="3334" max="3334" width="14.88671875" style="42" customWidth="1"/>
    <col min="3335" max="3335" width="66.88671875" style="42" customWidth="1"/>
    <col min="3336" max="3582" width="9.109375" style="42"/>
    <col min="3583" max="3583" width="19.33203125" style="42" bestFit="1" customWidth="1"/>
    <col min="3584" max="3584" width="15.33203125" style="42" customWidth="1"/>
    <col min="3585" max="3585" width="84.109375" style="42" customWidth="1"/>
    <col min="3586" max="3586" width="12.6640625" style="42" customWidth="1"/>
    <col min="3587" max="3589" width="7.5546875" style="42" customWidth="1"/>
    <col min="3590" max="3590" width="14.88671875" style="42" customWidth="1"/>
    <col min="3591" max="3591" width="66.88671875" style="42" customWidth="1"/>
    <col min="3592" max="3838" width="9.109375" style="42"/>
    <col min="3839" max="3839" width="19.33203125" style="42" bestFit="1" customWidth="1"/>
    <col min="3840" max="3840" width="15.33203125" style="42" customWidth="1"/>
    <col min="3841" max="3841" width="84.109375" style="42" customWidth="1"/>
    <col min="3842" max="3842" width="12.6640625" style="42" customWidth="1"/>
    <col min="3843" max="3845" width="7.5546875" style="42" customWidth="1"/>
    <col min="3846" max="3846" width="14.88671875" style="42" customWidth="1"/>
    <col min="3847" max="3847" width="66.88671875" style="42" customWidth="1"/>
    <col min="3848" max="4094" width="9.109375" style="42"/>
    <col min="4095" max="4095" width="19.33203125" style="42" bestFit="1" customWidth="1"/>
    <col min="4096" max="4096" width="15.33203125" style="42" customWidth="1"/>
    <col min="4097" max="4097" width="84.109375" style="42" customWidth="1"/>
    <col min="4098" max="4098" width="12.6640625" style="42" customWidth="1"/>
    <col min="4099" max="4101" width="7.5546875" style="42" customWidth="1"/>
    <col min="4102" max="4102" width="14.88671875" style="42" customWidth="1"/>
    <col min="4103" max="4103" width="66.88671875" style="42" customWidth="1"/>
    <col min="4104" max="4350" width="9.109375" style="42"/>
    <col min="4351" max="4351" width="19.33203125" style="42" bestFit="1" customWidth="1"/>
    <col min="4352" max="4352" width="15.33203125" style="42" customWidth="1"/>
    <col min="4353" max="4353" width="84.109375" style="42" customWidth="1"/>
    <col min="4354" max="4354" width="12.6640625" style="42" customWidth="1"/>
    <col min="4355" max="4357" width="7.5546875" style="42" customWidth="1"/>
    <col min="4358" max="4358" width="14.88671875" style="42" customWidth="1"/>
    <col min="4359" max="4359" width="66.88671875" style="42" customWidth="1"/>
    <col min="4360" max="4606" width="9.109375" style="42"/>
    <col min="4607" max="4607" width="19.33203125" style="42" bestFit="1" customWidth="1"/>
    <col min="4608" max="4608" width="15.33203125" style="42" customWidth="1"/>
    <col min="4609" max="4609" width="84.109375" style="42" customWidth="1"/>
    <col min="4610" max="4610" width="12.6640625" style="42" customWidth="1"/>
    <col min="4611" max="4613" width="7.5546875" style="42" customWidth="1"/>
    <col min="4614" max="4614" width="14.88671875" style="42" customWidth="1"/>
    <col min="4615" max="4615" width="66.88671875" style="42" customWidth="1"/>
    <col min="4616" max="4862" width="9.109375" style="42"/>
    <col min="4863" max="4863" width="19.33203125" style="42" bestFit="1" customWidth="1"/>
    <col min="4864" max="4864" width="15.33203125" style="42" customWidth="1"/>
    <col min="4865" max="4865" width="84.109375" style="42" customWidth="1"/>
    <col min="4866" max="4866" width="12.6640625" style="42" customWidth="1"/>
    <col min="4867" max="4869" width="7.5546875" style="42" customWidth="1"/>
    <col min="4870" max="4870" width="14.88671875" style="42" customWidth="1"/>
    <col min="4871" max="4871" width="66.88671875" style="42" customWidth="1"/>
    <col min="4872" max="5118" width="9.109375" style="42"/>
    <col min="5119" max="5119" width="19.33203125" style="42" bestFit="1" customWidth="1"/>
    <col min="5120" max="5120" width="15.33203125" style="42" customWidth="1"/>
    <col min="5121" max="5121" width="84.109375" style="42" customWidth="1"/>
    <col min="5122" max="5122" width="12.6640625" style="42" customWidth="1"/>
    <col min="5123" max="5125" width="7.5546875" style="42" customWidth="1"/>
    <col min="5126" max="5126" width="14.88671875" style="42" customWidth="1"/>
    <col min="5127" max="5127" width="66.88671875" style="42" customWidth="1"/>
    <col min="5128" max="5374" width="9.109375" style="42"/>
    <col min="5375" max="5375" width="19.33203125" style="42" bestFit="1" customWidth="1"/>
    <col min="5376" max="5376" width="15.33203125" style="42" customWidth="1"/>
    <col min="5377" max="5377" width="84.109375" style="42" customWidth="1"/>
    <col min="5378" max="5378" width="12.6640625" style="42" customWidth="1"/>
    <col min="5379" max="5381" width="7.5546875" style="42" customWidth="1"/>
    <col min="5382" max="5382" width="14.88671875" style="42" customWidth="1"/>
    <col min="5383" max="5383" width="66.88671875" style="42" customWidth="1"/>
    <col min="5384" max="5630" width="9.109375" style="42"/>
    <col min="5631" max="5631" width="19.33203125" style="42" bestFit="1" customWidth="1"/>
    <col min="5632" max="5632" width="15.33203125" style="42" customWidth="1"/>
    <col min="5633" max="5633" width="84.109375" style="42" customWidth="1"/>
    <col min="5634" max="5634" width="12.6640625" style="42" customWidth="1"/>
    <col min="5635" max="5637" width="7.5546875" style="42" customWidth="1"/>
    <col min="5638" max="5638" width="14.88671875" style="42" customWidth="1"/>
    <col min="5639" max="5639" width="66.88671875" style="42" customWidth="1"/>
    <col min="5640" max="5886" width="9.109375" style="42"/>
    <col min="5887" max="5887" width="19.33203125" style="42" bestFit="1" customWidth="1"/>
    <col min="5888" max="5888" width="15.33203125" style="42" customWidth="1"/>
    <col min="5889" max="5889" width="84.109375" style="42" customWidth="1"/>
    <col min="5890" max="5890" width="12.6640625" style="42" customWidth="1"/>
    <col min="5891" max="5893" width="7.5546875" style="42" customWidth="1"/>
    <col min="5894" max="5894" width="14.88671875" style="42" customWidth="1"/>
    <col min="5895" max="5895" width="66.88671875" style="42" customWidth="1"/>
    <col min="5896" max="6142" width="9.109375" style="42"/>
    <col min="6143" max="6143" width="19.33203125" style="42" bestFit="1" customWidth="1"/>
    <col min="6144" max="6144" width="15.33203125" style="42" customWidth="1"/>
    <col min="6145" max="6145" width="84.109375" style="42" customWidth="1"/>
    <col min="6146" max="6146" width="12.6640625" style="42" customWidth="1"/>
    <col min="6147" max="6149" width="7.5546875" style="42" customWidth="1"/>
    <col min="6150" max="6150" width="14.88671875" style="42" customWidth="1"/>
    <col min="6151" max="6151" width="66.88671875" style="42" customWidth="1"/>
    <col min="6152" max="6398" width="9.109375" style="42"/>
    <col min="6399" max="6399" width="19.33203125" style="42" bestFit="1" customWidth="1"/>
    <col min="6400" max="6400" width="15.33203125" style="42" customWidth="1"/>
    <col min="6401" max="6401" width="84.109375" style="42" customWidth="1"/>
    <col min="6402" max="6402" width="12.6640625" style="42" customWidth="1"/>
    <col min="6403" max="6405" width="7.5546875" style="42" customWidth="1"/>
    <col min="6406" max="6406" width="14.88671875" style="42" customWidth="1"/>
    <col min="6407" max="6407" width="66.88671875" style="42" customWidth="1"/>
    <col min="6408" max="6654" width="9.109375" style="42"/>
    <col min="6655" max="6655" width="19.33203125" style="42" bestFit="1" customWidth="1"/>
    <col min="6656" max="6656" width="15.33203125" style="42" customWidth="1"/>
    <col min="6657" max="6657" width="84.109375" style="42" customWidth="1"/>
    <col min="6658" max="6658" width="12.6640625" style="42" customWidth="1"/>
    <col min="6659" max="6661" width="7.5546875" style="42" customWidth="1"/>
    <col min="6662" max="6662" width="14.88671875" style="42" customWidth="1"/>
    <col min="6663" max="6663" width="66.88671875" style="42" customWidth="1"/>
    <col min="6664" max="6910" width="9.109375" style="42"/>
    <col min="6911" max="6911" width="19.33203125" style="42" bestFit="1" customWidth="1"/>
    <col min="6912" max="6912" width="15.33203125" style="42" customWidth="1"/>
    <col min="6913" max="6913" width="84.109375" style="42" customWidth="1"/>
    <col min="6914" max="6914" width="12.6640625" style="42" customWidth="1"/>
    <col min="6915" max="6917" width="7.5546875" style="42" customWidth="1"/>
    <col min="6918" max="6918" width="14.88671875" style="42" customWidth="1"/>
    <col min="6919" max="6919" width="66.88671875" style="42" customWidth="1"/>
    <col min="6920" max="7166" width="9.109375" style="42"/>
    <col min="7167" max="7167" width="19.33203125" style="42" bestFit="1" customWidth="1"/>
    <col min="7168" max="7168" width="15.33203125" style="42" customWidth="1"/>
    <col min="7169" max="7169" width="84.109375" style="42" customWidth="1"/>
    <col min="7170" max="7170" width="12.6640625" style="42" customWidth="1"/>
    <col min="7171" max="7173" width="7.5546875" style="42" customWidth="1"/>
    <col min="7174" max="7174" width="14.88671875" style="42" customWidth="1"/>
    <col min="7175" max="7175" width="66.88671875" style="42" customWidth="1"/>
    <col min="7176" max="7422" width="9.109375" style="42"/>
    <col min="7423" max="7423" width="19.33203125" style="42" bestFit="1" customWidth="1"/>
    <col min="7424" max="7424" width="15.33203125" style="42" customWidth="1"/>
    <col min="7425" max="7425" width="84.109375" style="42" customWidth="1"/>
    <col min="7426" max="7426" width="12.6640625" style="42" customWidth="1"/>
    <col min="7427" max="7429" width="7.5546875" style="42" customWidth="1"/>
    <col min="7430" max="7430" width="14.88671875" style="42" customWidth="1"/>
    <col min="7431" max="7431" width="66.88671875" style="42" customWidth="1"/>
    <col min="7432" max="7678" width="9.109375" style="42"/>
    <col min="7679" max="7679" width="19.33203125" style="42" bestFit="1" customWidth="1"/>
    <col min="7680" max="7680" width="15.33203125" style="42" customWidth="1"/>
    <col min="7681" max="7681" width="84.109375" style="42" customWidth="1"/>
    <col min="7682" max="7682" width="12.6640625" style="42" customWidth="1"/>
    <col min="7683" max="7685" width="7.5546875" style="42" customWidth="1"/>
    <col min="7686" max="7686" width="14.88671875" style="42" customWidth="1"/>
    <col min="7687" max="7687" width="66.88671875" style="42" customWidth="1"/>
    <col min="7688" max="7934" width="9.109375" style="42"/>
    <col min="7935" max="7935" width="19.33203125" style="42" bestFit="1" customWidth="1"/>
    <col min="7936" max="7936" width="15.33203125" style="42" customWidth="1"/>
    <col min="7937" max="7937" width="84.109375" style="42" customWidth="1"/>
    <col min="7938" max="7938" width="12.6640625" style="42" customWidth="1"/>
    <col min="7939" max="7941" width="7.5546875" style="42" customWidth="1"/>
    <col min="7942" max="7942" width="14.88671875" style="42" customWidth="1"/>
    <col min="7943" max="7943" width="66.88671875" style="42" customWidth="1"/>
    <col min="7944" max="8190" width="9.109375" style="42"/>
    <col min="8191" max="8191" width="19.33203125" style="42" bestFit="1" customWidth="1"/>
    <col min="8192" max="8192" width="15.33203125" style="42" customWidth="1"/>
    <col min="8193" max="8193" width="84.109375" style="42" customWidth="1"/>
    <col min="8194" max="8194" width="12.6640625" style="42" customWidth="1"/>
    <col min="8195" max="8197" width="7.5546875" style="42" customWidth="1"/>
    <col min="8198" max="8198" width="14.88671875" style="42" customWidth="1"/>
    <col min="8199" max="8199" width="66.88671875" style="42" customWidth="1"/>
    <col min="8200" max="8446" width="9.109375" style="42"/>
    <col min="8447" max="8447" width="19.33203125" style="42" bestFit="1" customWidth="1"/>
    <col min="8448" max="8448" width="15.33203125" style="42" customWidth="1"/>
    <col min="8449" max="8449" width="84.109375" style="42" customWidth="1"/>
    <col min="8450" max="8450" width="12.6640625" style="42" customWidth="1"/>
    <col min="8451" max="8453" width="7.5546875" style="42" customWidth="1"/>
    <col min="8454" max="8454" width="14.88671875" style="42" customWidth="1"/>
    <col min="8455" max="8455" width="66.88671875" style="42" customWidth="1"/>
    <col min="8456" max="8702" width="9.109375" style="42"/>
    <col min="8703" max="8703" width="19.33203125" style="42" bestFit="1" customWidth="1"/>
    <col min="8704" max="8704" width="15.33203125" style="42" customWidth="1"/>
    <col min="8705" max="8705" width="84.109375" style="42" customWidth="1"/>
    <col min="8706" max="8706" width="12.6640625" style="42" customWidth="1"/>
    <col min="8707" max="8709" width="7.5546875" style="42" customWidth="1"/>
    <col min="8710" max="8710" width="14.88671875" style="42" customWidth="1"/>
    <col min="8711" max="8711" width="66.88671875" style="42" customWidth="1"/>
    <col min="8712" max="8958" width="9.109375" style="42"/>
    <col min="8959" max="8959" width="19.33203125" style="42" bestFit="1" customWidth="1"/>
    <col min="8960" max="8960" width="15.33203125" style="42" customWidth="1"/>
    <col min="8961" max="8961" width="84.109375" style="42" customWidth="1"/>
    <col min="8962" max="8962" width="12.6640625" style="42" customWidth="1"/>
    <col min="8963" max="8965" width="7.5546875" style="42" customWidth="1"/>
    <col min="8966" max="8966" width="14.88671875" style="42" customWidth="1"/>
    <col min="8967" max="8967" width="66.88671875" style="42" customWidth="1"/>
    <col min="8968" max="9214" width="9.109375" style="42"/>
    <col min="9215" max="9215" width="19.33203125" style="42" bestFit="1" customWidth="1"/>
    <col min="9216" max="9216" width="15.33203125" style="42" customWidth="1"/>
    <col min="9217" max="9217" width="84.109375" style="42" customWidth="1"/>
    <col min="9218" max="9218" width="12.6640625" style="42" customWidth="1"/>
    <col min="9219" max="9221" width="7.5546875" style="42" customWidth="1"/>
    <col min="9222" max="9222" width="14.88671875" style="42" customWidth="1"/>
    <col min="9223" max="9223" width="66.88671875" style="42" customWidth="1"/>
    <col min="9224" max="9470" width="9.109375" style="42"/>
    <col min="9471" max="9471" width="19.33203125" style="42" bestFit="1" customWidth="1"/>
    <col min="9472" max="9472" width="15.33203125" style="42" customWidth="1"/>
    <col min="9473" max="9473" width="84.109375" style="42" customWidth="1"/>
    <col min="9474" max="9474" width="12.6640625" style="42" customWidth="1"/>
    <col min="9475" max="9477" width="7.5546875" style="42" customWidth="1"/>
    <col min="9478" max="9478" width="14.88671875" style="42" customWidth="1"/>
    <col min="9479" max="9479" width="66.88671875" style="42" customWidth="1"/>
    <col min="9480" max="9726" width="9.109375" style="42"/>
    <col min="9727" max="9727" width="19.33203125" style="42" bestFit="1" customWidth="1"/>
    <col min="9728" max="9728" width="15.33203125" style="42" customWidth="1"/>
    <col min="9729" max="9729" width="84.109375" style="42" customWidth="1"/>
    <col min="9730" max="9730" width="12.6640625" style="42" customWidth="1"/>
    <col min="9731" max="9733" width="7.5546875" style="42" customWidth="1"/>
    <col min="9734" max="9734" width="14.88671875" style="42" customWidth="1"/>
    <col min="9735" max="9735" width="66.88671875" style="42" customWidth="1"/>
    <col min="9736" max="9982" width="9.109375" style="42"/>
    <col min="9983" max="9983" width="19.33203125" style="42" bestFit="1" customWidth="1"/>
    <col min="9984" max="9984" width="15.33203125" style="42" customWidth="1"/>
    <col min="9985" max="9985" width="84.109375" style="42" customWidth="1"/>
    <col min="9986" max="9986" width="12.6640625" style="42" customWidth="1"/>
    <col min="9987" max="9989" width="7.5546875" style="42" customWidth="1"/>
    <col min="9990" max="9990" width="14.88671875" style="42" customWidth="1"/>
    <col min="9991" max="9991" width="66.88671875" style="42" customWidth="1"/>
    <col min="9992" max="10238" width="9.109375" style="42"/>
    <col min="10239" max="10239" width="19.33203125" style="42" bestFit="1" customWidth="1"/>
    <col min="10240" max="10240" width="15.33203125" style="42" customWidth="1"/>
    <col min="10241" max="10241" width="84.109375" style="42" customWidth="1"/>
    <col min="10242" max="10242" width="12.6640625" style="42" customWidth="1"/>
    <col min="10243" max="10245" width="7.5546875" style="42" customWidth="1"/>
    <col min="10246" max="10246" width="14.88671875" style="42" customWidth="1"/>
    <col min="10247" max="10247" width="66.88671875" style="42" customWidth="1"/>
    <col min="10248" max="10494" width="9.109375" style="42"/>
    <col min="10495" max="10495" width="19.33203125" style="42" bestFit="1" customWidth="1"/>
    <col min="10496" max="10496" width="15.33203125" style="42" customWidth="1"/>
    <col min="10497" max="10497" width="84.109375" style="42" customWidth="1"/>
    <col min="10498" max="10498" width="12.6640625" style="42" customWidth="1"/>
    <col min="10499" max="10501" width="7.5546875" style="42" customWidth="1"/>
    <col min="10502" max="10502" width="14.88671875" style="42" customWidth="1"/>
    <col min="10503" max="10503" width="66.88671875" style="42" customWidth="1"/>
    <col min="10504" max="10750" width="9.109375" style="42"/>
    <col min="10751" max="10751" width="19.33203125" style="42" bestFit="1" customWidth="1"/>
    <col min="10752" max="10752" width="15.33203125" style="42" customWidth="1"/>
    <col min="10753" max="10753" width="84.109375" style="42" customWidth="1"/>
    <col min="10754" max="10754" width="12.6640625" style="42" customWidth="1"/>
    <col min="10755" max="10757" width="7.5546875" style="42" customWidth="1"/>
    <col min="10758" max="10758" width="14.88671875" style="42" customWidth="1"/>
    <col min="10759" max="10759" width="66.88671875" style="42" customWidth="1"/>
    <col min="10760" max="11006" width="9.109375" style="42"/>
    <col min="11007" max="11007" width="19.33203125" style="42" bestFit="1" customWidth="1"/>
    <col min="11008" max="11008" width="15.33203125" style="42" customWidth="1"/>
    <col min="11009" max="11009" width="84.109375" style="42" customWidth="1"/>
    <col min="11010" max="11010" width="12.6640625" style="42" customWidth="1"/>
    <col min="11011" max="11013" width="7.5546875" style="42" customWidth="1"/>
    <col min="11014" max="11014" width="14.88671875" style="42" customWidth="1"/>
    <col min="11015" max="11015" width="66.88671875" style="42" customWidth="1"/>
    <col min="11016" max="11262" width="9.109375" style="42"/>
    <col min="11263" max="11263" width="19.33203125" style="42" bestFit="1" customWidth="1"/>
    <col min="11264" max="11264" width="15.33203125" style="42" customWidth="1"/>
    <col min="11265" max="11265" width="84.109375" style="42" customWidth="1"/>
    <col min="11266" max="11266" width="12.6640625" style="42" customWidth="1"/>
    <col min="11267" max="11269" width="7.5546875" style="42" customWidth="1"/>
    <col min="11270" max="11270" width="14.88671875" style="42" customWidth="1"/>
    <col min="11271" max="11271" width="66.88671875" style="42" customWidth="1"/>
    <col min="11272" max="11518" width="9.109375" style="42"/>
    <col min="11519" max="11519" width="19.33203125" style="42" bestFit="1" customWidth="1"/>
    <col min="11520" max="11520" width="15.33203125" style="42" customWidth="1"/>
    <col min="11521" max="11521" width="84.109375" style="42" customWidth="1"/>
    <col min="11522" max="11522" width="12.6640625" style="42" customWidth="1"/>
    <col min="11523" max="11525" width="7.5546875" style="42" customWidth="1"/>
    <col min="11526" max="11526" width="14.88671875" style="42" customWidth="1"/>
    <col min="11527" max="11527" width="66.88671875" style="42" customWidth="1"/>
    <col min="11528" max="11774" width="9.109375" style="42"/>
    <col min="11775" max="11775" width="19.33203125" style="42" bestFit="1" customWidth="1"/>
    <col min="11776" max="11776" width="15.33203125" style="42" customWidth="1"/>
    <col min="11777" max="11777" width="84.109375" style="42" customWidth="1"/>
    <col min="11778" max="11778" width="12.6640625" style="42" customWidth="1"/>
    <col min="11779" max="11781" width="7.5546875" style="42" customWidth="1"/>
    <col min="11782" max="11782" width="14.88671875" style="42" customWidth="1"/>
    <col min="11783" max="11783" width="66.88671875" style="42" customWidth="1"/>
    <col min="11784" max="12030" width="9.109375" style="42"/>
    <col min="12031" max="12031" width="19.33203125" style="42" bestFit="1" customWidth="1"/>
    <col min="12032" max="12032" width="15.33203125" style="42" customWidth="1"/>
    <col min="12033" max="12033" width="84.109375" style="42" customWidth="1"/>
    <col min="12034" max="12034" width="12.6640625" style="42" customWidth="1"/>
    <col min="12035" max="12037" width="7.5546875" style="42" customWidth="1"/>
    <col min="12038" max="12038" width="14.88671875" style="42" customWidth="1"/>
    <col min="12039" max="12039" width="66.88671875" style="42" customWidth="1"/>
    <col min="12040" max="12286" width="9.109375" style="42"/>
    <col min="12287" max="12287" width="19.33203125" style="42" bestFit="1" customWidth="1"/>
    <col min="12288" max="12288" width="15.33203125" style="42" customWidth="1"/>
    <col min="12289" max="12289" width="84.109375" style="42" customWidth="1"/>
    <col min="12290" max="12290" width="12.6640625" style="42" customWidth="1"/>
    <col min="12291" max="12293" width="7.5546875" style="42" customWidth="1"/>
    <col min="12294" max="12294" width="14.88671875" style="42" customWidth="1"/>
    <col min="12295" max="12295" width="66.88671875" style="42" customWidth="1"/>
    <col min="12296" max="12542" width="9.109375" style="42"/>
    <col min="12543" max="12543" width="19.33203125" style="42" bestFit="1" customWidth="1"/>
    <col min="12544" max="12544" width="15.33203125" style="42" customWidth="1"/>
    <col min="12545" max="12545" width="84.109375" style="42" customWidth="1"/>
    <col min="12546" max="12546" width="12.6640625" style="42" customWidth="1"/>
    <col min="12547" max="12549" width="7.5546875" style="42" customWidth="1"/>
    <col min="12550" max="12550" width="14.88671875" style="42" customWidth="1"/>
    <col min="12551" max="12551" width="66.88671875" style="42" customWidth="1"/>
    <col min="12552" max="12798" width="9.109375" style="42"/>
    <col min="12799" max="12799" width="19.33203125" style="42" bestFit="1" customWidth="1"/>
    <col min="12800" max="12800" width="15.33203125" style="42" customWidth="1"/>
    <col min="12801" max="12801" width="84.109375" style="42" customWidth="1"/>
    <col min="12802" max="12802" width="12.6640625" style="42" customWidth="1"/>
    <col min="12803" max="12805" width="7.5546875" style="42" customWidth="1"/>
    <col min="12806" max="12806" width="14.88671875" style="42" customWidth="1"/>
    <col min="12807" max="12807" width="66.88671875" style="42" customWidth="1"/>
    <col min="12808" max="13054" width="9.109375" style="42"/>
    <col min="13055" max="13055" width="19.33203125" style="42" bestFit="1" customWidth="1"/>
    <col min="13056" max="13056" width="15.33203125" style="42" customWidth="1"/>
    <col min="13057" max="13057" width="84.109375" style="42" customWidth="1"/>
    <col min="13058" max="13058" width="12.6640625" style="42" customWidth="1"/>
    <col min="13059" max="13061" width="7.5546875" style="42" customWidth="1"/>
    <col min="13062" max="13062" width="14.88671875" style="42" customWidth="1"/>
    <col min="13063" max="13063" width="66.88671875" style="42" customWidth="1"/>
    <col min="13064" max="13310" width="9.109375" style="42"/>
    <col min="13311" max="13311" width="19.33203125" style="42" bestFit="1" customWidth="1"/>
    <col min="13312" max="13312" width="15.33203125" style="42" customWidth="1"/>
    <col min="13313" max="13313" width="84.109375" style="42" customWidth="1"/>
    <col min="13314" max="13314" width="12.6640625" style="42" customWidth="1"/>
    <col min="13315" max="13317" width="7.5546875" style="42" customWidth="1"/>
    <col min="13318" max="13318" width="14.88671875" style="42" customWidth="1"/>
    <col min="13319" max="13319" width="66.88671875" style="42" customWidth="1"/>
    <col min="13320" max="13566" width="9.109375" style="42"/>
    <col min="13567" max="13567" width="19.33203125" style="42" bestFit="1" customWidth="1"/>
    <col min="13568" max="13568" width="15.33203125" style="42" customWidth="1"/>
    <col min="13569" max="13569" width="84.109375" style="42" customWidth="1"/>
    <col min="13570" max="13570" width="12.6640625" style="42" customWidth="1"/>
    <col min="13571" max="13573" width="7.5546875" style="42" customWidth="1"/>
    <col min="13574" max="13574" width="14.88671875" style="42" customWidth="1"/>
    <col min="13575" max="13575" width="66.88671875" style="42" customWidth="1"/>
    <col min="13576" max="13822" width="9.109375" style="42"/>
    <col min="13823" max="13823" width="19.33203125" style="42" bestFit="1" customWidth="1"/>
    <col min="13824" max="13824" width="15.33203125" style="42" customWidth="1"/>
    <col min="13825" max="13825" width="84.109375" style="42" customWidth="1"/>
    <col min="13826" max="13826" width="12.6640625" style="42" customWidth="1"/>
    <col min="13827" max="13829" width="7.5546875" style="42" customWidth="1"/>
    <col min="13830" max="13830" width="14.88671875" style="42" customWidth="1"/>
    <col min="13831" max="13831" width="66.88671875" style="42" customWidth="1"/>
    <col min="13832" max="14078" width="9.109375" style="42"/>
    <col min="14079" max="14079" width="19.33203125" style="42" bestFit="1" customWidth="1"/>
    <col min="14080" max="14080" width="15.33203125" style="42" customWidth="1"/>
    <col min="14081" max="14081" width="84.109375" style="42" customWidth="1"/>
    <col min="14082" max="14082" width="12.6640625" style="42" customWidth="1"/>
    <col min="14083" max="14085" width="7.5546875" style="42" customWidth="1"/>
    <col min="14086" max="14086" width="14.88671875" style="42" customWidth="1"/>
    <col min="14087" max="14087" width="66.88671875" style="42" customWidth="1"/>
    <col min="14088" max="14334" width="9.109375" style="42"/>
    <col min="14335" max="14335" width="19.33203125" style="42" bestFit="1" customWidth="1"/>
    <col min="14336" max="14336" width="15.33203125" style="42" customWidth="1"/>
    <col min="14337" max="14337" width="84.109375" style="42" customWidth="1"/>
    <col min="14338" max="14338" width="12.6640625" style="42" customWidth="1"/>
    <col min="14339" max="14341" width="7.5546875" style="42" customWidth="1"/>
    <col min="14342" max="14342" width="14.88671875" style="42" customWidth="1"/>
    <col min="14343" max="14343" width="66.88671875" style="42" customWidth="1"/>
    <col min="14344" max="14590" width="9.109375" style="42"/>
    <col min="14591" max="14591" width="19.33203125" style="42" bestFit="1" customWidth="1"/>
    <col min="14592" max="14592" width="15.33203125" style="42" customWidth="1"/>
    <col min="14593" max="14593" width="84.109375" style="42" customWidth="1"/>
    <col min="14594" max="14594" width="12.6640625" style="42" customWidth="1"/>
    <col min="14595" max="14597" width="7.5546875" style="42" customWidth="1"/>
    <col min="14598" max="14598" width="14.88671875" style="42" customWidth="1"/>
    <col min="14599" max="14599" width="66.88671875" style="42" customWidth="1"/>
    <col min="14600" max="14846" width="9.109375" style="42"/>
    <col min="14847" max="14847" width="19.33203125" style="42" bestFit="1" customWidth="1"/>
    <col min="14848" max="14848" width="15.33203125" style="42" customWidth="1"/>
    <col min="14849" max="14849" width="84.109375" style="42" customWidth="1"/>
    <col min="14850" max="14850" width="12.6640625" style="42" customWidth="1"/>
    <col min="14851" max="14853" width="7.5546875" style="42" customWidth="1"/>
    <col min="14854" max="14854" width="14.88671875" style="42" customWidth="1"/>
    <col min="14855" max="14855" width="66.88671875" style="42" customWidth="1"/>
    <col min="14856" max="15102" width="9.109375" style="42"/>
    <col min="15103" max="15103" width="19.33203125" style="42" bestFit="1" customWidth="1"/>
    <col min="15104" max="15104" width="15.33203125" style="42" customWidth="1"/>
    <col min="15105" max="15105" width="84.109375" style="42" customWidth="1"/>
    <col min="15106" max="15106" width="12.6640625" style="42" customWidth="1"/>
    <col min="15107" max="15109" width="7.5546875" style="42" customWidth="1"/>
    <col min="15110" max="15110" width="14.88671875" style="42" customWidth="1"/>
    <col min="15111" max="15111" width="66.88671875" style="42" customWidth="1"/>
    <col min="15112" max="15358" width="9.109375" style="42"/>
    <col min="15359" max="15359" width="19.33203125" style="42" bestFit="1" customWidth="1"/>
    <col min="15360" max="15360" width="15.33203125" style="42" customWidth="1"/>
    <col min="15361" max="15361" width="84.109375" style="42" customWidth="1"/>
    <col min="15362" max="15362" width="12.6640625" style="42" customWidth="1"/>
    <col min="15363" max="15365" width="7.5546875" style="42" customWidth="1"/>
    <col min="15366" max="15366" width="14.88671875" style="42" customWidth="1"/>
    <col min="15367" max="15367" width="66.88671875" style="42" customWidth="1"/>
    <col min="15368" max="15614" width="9.109375" style="42"/>
    <col min="15615" max="15615" width="19.33203125" style="42" bestFit="1" customWidth="1"/>
    <col min="15616" max="15616" width="15.33203125" style="42" customWidth="1"/>
    <col min="15617" max="15617" width="84.109375" style="42" customWidth="1"/>
    <col min="15618" max="15618" width="12.6640625" style="42" customWidth="1"/>
    <col min="15619" max="15621" width="7.5546875" style="42" customWidth="1"/>
    <col min="15622" max="15622" width="14.88671875" style="42" customWidth="1"/>
    <col min="15623" max="15623" width="66.88671875" style="42" customWidth="1"/>
    <col min="15624" max="15870" width="9.109375" style="42"/>
    <col min="15871" max="15871" width="19.33203125" style="42" bestFit="1" customWidth="1"/>
    <col min="15872" max="15872" width="15.33203125" style="42" customWidth="1"/>
    <col min="15873" max="15873" width="84.109375" style="42" customWidth="1"/>
    <col min="15874" max="15874" width="12.6640625" style="42" customWidth="1"/>
    <col min="15875" max="15877" width="7.5546875" style="42" customWidth="1"/>
    <col min="15878" max="15878" width="14.88671875" style="42" customWidth="1"/>
    <col min="15879" max="15879" width="66.88671875" style="42" customWidth="1"/>
    <col min="15880" max="16126" width="9.109375" style="42"/>
    <col min="16127" max="16127" width="19.33203125" style="42" bestFit="1" customWidth="1"/>
    <col min="16128" max="16128" width="15.33203125" style="42" customWidth="1"/>
    <col min="16129" max="16129" width="84.109375" style="42" customWidth="1"/>
    <col min="16130" max="16130" width="12.6640625" style="42" customWidth="1"/>
    <col min="16131" max="16133" width="7.5546875" style="42" customWidth="1"/>
    <col min="16134" max="16134" width="14.88671875" style="42" customWidth="1"/>
    <col min="16135" max="16135" width="66.88671875" style="42" customWidth="1"/>
    <col min="16136" max="16384" width="9.109375" style="42"/>
  </cols>
  <sheetData>
    <row r="1" spans="1:8" ht="18" x14ac:dyDescent="0.25">
      <c r="A1" s="511" t="s">
        <v>2427</v>
      </c>
      <c r="B1" s="511"/>
      <c r="C1" s="511"/>
      <c r="D1" s="511"/>
      <c r="E1" s="511"/>
      <c r="F1" s="511"/>
      <c r="G1" s="511"/>
      <c r="H1" s="42"/>
    </row>
    <row r="2" spans="1:8" ht="15.75" x14ac:dyDescent="0.25">
      <c r="A2" s="512" t="s">
        <v>2111</v>
      </c>
      <c r="B2" s="512"/>
      <c r="C2" s="512"/>
      <c r="D2" s="512"/>
      <c r="E2" s="512"/>
      <c r="F2" s="512"/>
      <c r="G2" s="512"/>
      <c r="H2" s="42"/>
    </row>
    <row r="3" spans="1:8" ht="31.5" customHeight="1" thickBot="1" x14ac:dyDescent="0.25">
      <c r="A3" s="25" t="s">
        <v>1725</v>
      </c>
      <c r="B3" s="25" t="s">
        <v>1726</v>
      </c>
      <c r="C3" s="3" t="s">
        <v>1727</v>
      </c>
      <c r="D3" s="4" t="s">
        <v>1728</v>
      </c>
      <c r="E3" s="5" t="s">
        <v>2037</v>
      </c>
      <c r="F3" s="5" t="s">
        <v>2038</v>
      </c>
      <c r="G3" s="6" t="s">
        <v>2112</v>
      </c>
      <c r="H3" s="6" t="s">
        <v>2113</v>
      </c>
    </row>
    <row r="4" spans="1:8" ht="14.1" customHeight="1" x14ac:dyDescent="0.2">
      <c r="A4" s="19"/>
      <c r="B4" s="20"/>
      <c r="C4" s="21" t="s">
        <v>1729</v>
      </c>
      <c r="D4" s="22"/>
      <c r="E4" s="23"/>
      <c r="F4" s="23"/>
      <c r="G4" s="24"/>
      <c r="H4" s="24"/>
    </row>
    <row r="5" spans="1:8" ht="14.1" customHeight="1" x14ac:dyDescent="0.2">
      <c r="A5" s="8" t="s">
        <v>1730</v>
      </c>
      <c r="B5" s="8" t="s">
        <v>1731</v>
      </c>
      <c r="C5" s="9" t="s">
        <v>1732</v>
      </c>
      <c r="D5" s="10" t="s">
        <v>1733</v>
      </c>
      <c r="E5" s="8">
        <v>1</v>
      </c>
      <c r="F5" s="8">
        <v>10</v>
      </c>
      <c r="G5" s="11">
        <v>16</v>
      </c>
      <c r="H5" s="11">
        <v>16</v>
      </c>
    </row>
    <row r="6" spans="1:8" ht="14.1" customHeight="1" x14ac:dyDescent="0.2">
      <c r="A6" s="8" t="s">
        <v>1734</v>
      </c>
      <c r="B6" s="8" t="s">
        <v>1731</v>
      </c>
      <c r="C6" s="9" t="s">
        <v>1732</v>
      </c>
      <c r="D6" s="10" t="s">
        <v>1735</v>
      </c>
      <c r="E6" s="8">
        <v>1</v>
      </c>
      <c r="F6" s="8">
        <v>10</v>
      </c>
      <c r="G6" s="11">
        <v>12</v>
      </c>
      <c r="H6" s="11">
        <v>12</v>
      </c>
    </row>
    <row r="7" spans="1:8" ht="14.1" customHeight="1" x14ac:dyDescent="0.2">
      <c r="A7" s="8" t="s">
        <v>1736</v>
      </c>
      <c r="B7" s="8" t="s">
        <v>1737</v>
      </c>
      <c r="C7" s="9" t="s">
        <v>1738</v>
      </c>
      <c r="D7" s="10" t="s">
        <v>1733</v>
      </c>
      <c r="E7" s="8">
        <v>1</v>
      </c>
      <c r="F7" s="8">
        <v>11</v>
      </c>
      <c r="G7" s="11">
        <v>13</v>
      </c>
      <c r="H7" s="11">
        <v>13</v>
      </c>
    </row>
    <row r="8" spans="1:8" ht="14.1" customHeight="1" x14ac:dyDescent="0.2">
      <c r="A8" s="8" t="s">
        <v>1739</v>
      </c>
      <c r="B8" s="8" t="s">
        <v>1737</v>
      </c>
      <c r="C8" s="9" t="s">
        <v>1740</v>
      </c>
      <c r="D8" s="10" t="s">
        <v>1733</v>
      </c>
      <c r="E8" s="8">
        <v>2</v>
      </c>
      <c r="F8" s="8">
        <v>11</v>
      </c>
      <c r="G8" s="11">
        <v>26</v>
      </c>
      <c r="H8" s="11">
        <v>26</v>
      </c>
    </row>
    <row r="9" spans="1:8" ht="14.1" customHeight="1" x14ac:dyDescent="0.2">
      <c r="A9" s="8" t="s">
        <v>1741</v>
      </c>
      <c r="B9" s="8" t="s">
        <v>1742</v>
      </c>
      <c r="C9" s="9" t="s">
        <v>1743</v>
      </c>
      <c r="D9" s="10" t="s">
        <v>1733</v>
      </c>
      <c r="E9" s="8">
        <v>1</v>
      </c>
      <c r="F9" s="8">
        <v>16</v>
      </c>
      <c r="G9" s="11">
        <v>26</v>
      </c>
      <c r="H9" s="11">
        <v>26</v>
      </c>
    </row>
    <row r="10" spans="1:8" ht="14.1" customHeight="1" x14ac:dyDescent="0.2">
      <c r="A10" s="8" t="s">
        <v>1744</v>
      </c>
      <c r="B10" s="8" t="s">
        <v>1742</v>
      </c>
      <c r="C10" s="9" t="s">
        <v>1743</v>
      </c>
      <c r="D10" s="10" t="s">
        <v>1735</v>
      </c>
      <c r="E10" s="8">
        <v>1</v>
      </c>
      <c r="F10" s="8">
        <v>16</v>
      </c>
      <c r="G10" s="11">
        <v>18</v>
      </c>
      <c r="H10" s="11">
        <v>18</v>
      </c>
    </row>
    <row r="11" spans="1:8" ht="14.1" customHeight="1" x14ac:dyDescent="0.2">
      <c r="A11" s="8" t="s">
        <v>1745</v>
      </c>
      <c r="B11" s="8" t="s">
        <v>1746</v>
      </c>
      <c r="C11" s="9" t="s">
        <v>1747</v>
      </c>
      <c r="D11" s="10" t="s">
        <v>1735</v>
      </c>
      <c r="E11" s="8">
        <v>3</v>
      </c>
      <c r="F11" s="8">
        <v>18</v>
      </c>
      <c r="G11" s="11">
        <v>60</v>
      </c>
      <c r="H11" s="11">
        <v>60</v>
      </c>
    </row>
    <row r="12" spans="1:8" ht="14.1" customHeight="1" x14ac:dyDescent="0.2">
      <c r="A12" s="8" t="s">
        <v>1748</v>
      </c>
      <c r="B12" s="8" t="s">
        <v>1749</v>
      </c>
      <c r="C12" s="9" t="s">
        <v>1750</v>
      </c>
      <c r="D12" s="10" t="s">
        <v>1733</v>
      </c>
      <c r="E12" s="8">
        <v>1</v>
      </c>
      <c r="F12" s="8">
        <v>21</v>
      </c>
      <c r="G12" s="11">
        <v>26</v>
      </c>
      <c r="H12" s="11">
        <v>26</v>
      </c>
    </row>
    <row r="13" spans="1:8" ht="14.1" customHeight="1" x14ac:dyDescent="0.2">
      <c r="A13" s="8" t="s">
        <v>1751</v>
      </c>
      <c r="B13" s="8" t="s">
        <v>1749</v>
      </c>
      <c r="C13" s="9" t="s">
        <v>1750</v>
      </c>
      <c r="D13" s="10" t="s">
        <v>1735</v>
      </c>
      <c r="E13" s="8">
        <v>1</v>
      </c>
      <c r="F13" s="8">
        <v>21</v>
      </c>
      <c r="G13" s="11">
        <v>22</v>
      </c>
      <c r="H13" s="11">
        <v>22</v>
      </c>
    </row>
    <row r="14" spans="1:8" ht="14.1" customHeight="1" x14ac:dyDescent="0.2">
      <c r="A14" s="8" t="s">
        <v>1752</v>
      </c>
      <c r="B14" s="8" t="s">
        <v>1753</v>
      </c>
      <c r="C14" s="9" t="s">
        <v>1754</v>
      </c>
      <c r="D14" s="10" t="s">
        <v>1733</v>
      </c>
      <c r="E14" s="8">
        <v>1</v>
      </c>
      <c r="F14" s="8">
        <v>23</v>
      </c>
      <c r="G14" s="11">
        <v>29</v>
      </c>
      <c r="H14" s="11">
        <v>29</v>
      </c>
    </row>
    <row r="15" spans="1:8" ht="14.1" customHeight="1" x14ac:dyDescent="0.2">
      <c r="A15" s="8" t="s">
        <v>1755</v>
      </c>
      <c r="B15" s="8" t="s">
        <v>1753</v>
      </c>
      <c r="C15" s="9" t="s">
        <v>1754</v>
      </c>
      <c r="D15" s="10" t="s">
        <v>1735</v>
      </c>
      <c r="E15" s="8">
        <v>1</v>
      </c>
      <c r="F15" s="8">
        <v>23</v>
      </c>
      <c r="G15" s="11">
        <v>25</v>
      </c>
      <c r="H15" s="11">
        <v>25</v>
      </c>
    </row>
    <row r="16" spans="1:8" ht="14.1" customHeight="1" x14ac:dyDescent="0.2">
      <c r="A16" s="8" t="s">
        <v>1756</v>
      </c>
      <c r="B16" s="8" t="s">
        <v>1757</v>
      </c>
      <c r="C16" s="9" t="s">
        <v>1758</v>
      </c>
      <c r="D16" s="10" t="s">
        <v>1735</v>
      </c>
      <c r="E16" s="8">
        <v>3</v>
      </c>
      <c r="F16" s="8">
        <v>26</v>
      </c>
      <c r="G16" s="11">
        <v>82</v>
      </c>
      <c r="H16" s="11">
        <v>82</v>
      </c>
    </row>
    <row r="17" spans="1:8" ht="14.1" customHeight="1" x14ac:dyDescent="0.2">
      <c r="A17" s="8" t="s">
        <v>1759</v>
      </c>
      <c r="B17" s="8" t="s">
        <v>1757</v>
      </c>
      <c r="C17" s="9" t="s">
        <v>1760</v>
      </c>
      <c r="D17" s="10" t="s">
        <v>1735</v>
      </c>
      <c r="E17" s="8">
        <v>4</v>
      </c>
      <c r="F17" s="8">
        <v>26</v>
      </c>
      <c r="G17" s="11">
        <v>108</v>
      </c>
      <c r="H17" s="11">
        <v>108</v>
      </c>
    </row>
    <row r="18" spans="1:8" ht="14.1" customHeight="1" x14ac:dyDescent="0.2">
      <c r="A18" s="8" t="s">
        <v>1761</v>
      </c>
      <c r="B18" s="8" t="s">
        <v>1757</v>
      </c>
      <c r="C18" s="9" t="s">
        <v>1762</v>
      </c>
      <c r="D18" s="10" t="s">
        <v>1735</v>
      </c>
      <c r="E18" s="8">
        <v>6</v>
      </c>
      <c r="F18" s="8">
        <v>26</v>
      </c>
      <c r="G18" s="11">
        <v>162</v>
      </c>
      <c r="H18" s="11">
        <v>162</v>
      </c>
    </row>
    <row r="19" spans="1:8" ht="14.1" customHeight="1" x14ac:dyDescent="0.2">
      <c r="A19" s="8" t="s">
        <v>1763</v>
      </c>
      <c r="B19" s="8" t="s">
        <v>1757</v>
      </c>
      <c r="C19" s="9" t="s">
        <v>1764</v>
      </c>
      <c r="D19" s="10" t="s">
        <v>1735</v>
      </c>
      <c r="E19" s="8">
        <v>8</v>
      </c>
      <c r="F19" s="8">
        <v>26</v>
      </c>
      <c r="G19" s="11">
        <v>216</v>
      </c>
      <c r="H19" s="11">
        <v>216</v>
      </c>
    </row>
    <row r="20" spans="1:8" ht="14.1" customHeight="1" x14ac:dyDescent="0.2">
      <c r="A20" s="8" t="s">
        <v>1765</v>
      </c>
      <c r="B20" s="8" t="s">
        <v>1766</v>
      </c>
      <c r="C20" s="9" t="s">
        <v>1767</v>
      </c>
      <c r="D20" s="10" t="s">
        <v>1733</v>
      </c>
      <c r="E20" s="8">
        <v>1</v>
      </c>
      <c r="F20" s="8">
        <v>28</v>
      </c>
      <c r="G20" s="11">
        <v>35</v>
      </c>
      <c r="H20" s="11">
        <v>35</v>
      </c>
    </row>
    <row r="21" spans="1:8" ht="14.1" customHeight="1" x14ac:dyDescent="0.2">
      <c r="A21" s="8" t="s">
        <v>1768</v>
      </c>
      <c r="B21" s="8" t="s">
        <v>1766</v>
      </c>
      <c r="C21" s="9" t="s">
        <v>1767</v>
      </c>
      <c r="D21" s="10" t="s">
        <v>1735</v>
      </c>
      <c r="E21" s="8">
        <v>1</v>
      </c>
      <c r="F21" s="8">
        <v>28</v>
      </c>
      <c r="G21" s="11">
        <v>28</v>
      </c>
      <c r="H21" s="11">
        <v>28</v>
      </c>
    </row>
    <row r="22" spans="1:8" ht="14.1" customHeight="1" x14ac:dyDescent="0.2">
      <c r="A22" s="8" t="s">
        <v>1769</v>
      </c>
      <c r="B22" s="8" t="s">
        <v>1770</v>
      </c>
      <c r="C22" s="9" t="s">
        <v>1771</v>
      </c>
      <c r="D22" s="10" t="s">
        <v>1735</v>
      </c>
      <c r="E22" s="8">
        <v>3</v>
      </c>
      <c r="F22" s="8">
        <v>32</v>
      </c>
      <c r="G22" s="11">
        <v>114</v>
      </c>
      <c r="H22" s="11">
        <v>114</v>
      </c>
    </row>
    <row r="23" spans="1:8" ht="14.1" customHeight="1" x14ac:dyDescent="0.2">
      <c r="A23" s="8" t="s">
        <v>1772</v>
      </c>
      <c r="B23" s="8" t="s">
        <v>1770</v>
      </c>
      <c r="C23" s="9" t="s">
        <v>1773</v>
      </c>
      <c r="D23" s="10" t="s">
        <v>1735</v>
      </c>
      <c r="E23" s="8">
        <v>4</v>
      </c>
      <c r="F23" s="8">
        <v>32</v>
      </c>
      <c r="G23" s="11">
        <v>152</v>
      </c>
      <c r="H23" s="11">
        <v>152</v>
      </c>
    </row>
    <row r="24" spans="1:8" ht="14.1" customHeight="1" x14ac:dyDescent="0.2">
      <c r="A24" s="8" t="s">
        <v>1774</v>
      </c>
      <c r="B24" s="8" t="s">
        <v>1770</v>
      </c>
      <c r="C24" s="9" t="s">
        <v>1775</v>
      </c>
      <c r="D24" s="10" t="s">
        <v>1735</v>
      </c>
      <c r="E24" s="8">
        <v>6</v>
      </c>
      <c r="F24" s="8">
        <v>32</v>
      </c>
      <c r="G24" s="11">
        <v>228</v>
      </c>
      <c r="H24" s="11">
        <v>228</v>
      </c>
    </row>
    <row r="25" spans="1:8" ht="14.1" customHeight="1" x14ac:dyDescent="0.2">
      <c r="A25" s="8" t="s">
        <v>1776</v>
      </c>
      <c r="B25" s="8" t="s">
        <v>1770</v>
      </c>
      <c r="C25" s="9" t="s">
        <v>1777</v>
      </c>
      <c r="D25" s="10" t="s">
        <v>1735</v>
      </c>
      <c r="E25" s="8">
        <v>8</v>
      </c>
      <c r="F25" s="8">
        <v>32</v>
      </c>
      <c r="G25" s="11">
        <v>304</v>
      </c>
      <c r="H25" s="11">
        <v>304</v>
      </c>
    </row>
    <row r="26" spans="1:8" ht="14.1" customHeight="1" x14ac:dyDescent="0.2">
      <c r="A26" s="8" t="s">
        <v>1778</v>
      </c>
      <c r="B26" s="8" t="s">
        <v>1779</v>
      </c>
      <c r="C26" s="9" t="s">
        <v>1780</v>
      </c>
      <c r="D26" s="10" t="s">
        <v>1733</v>
      </c>
      <c r="E26" s="8">
        <v>1</v>
      </c>
      <c r="F26" s="8">
        <v>38</v>
      </c>
      <c r="G26" s="11">
        <v>46</v>
      </c>
      <c r="H26" s="11">
        <v>46</v>
      </c>
    </row>
    <row r="27" spans="1:8" ht="14.1" customHeight="1" x14ac:dyDescent="0.2">
      <c r="A27" s="8" t="s">
        <v>1781</v>
      </c>
      <c r="B27" s="8" t="s">
        <v>1779</v>
      </c>
      <c r="C27" s="9" t="s">
        <v>1780</v>
      </c>
      <c r="D27" s="10" t="s">
        <v>1735</v>
      </c>
      <c r="E27" s="8">
        <v>1</v>
      </c>
      <c r="F27" s="8">
        <v>38</v>
      </c>
      <c r="G27" s="11">
        <v>36</v>
      </c>
      <c r="H27" s="11">
        <v>36</v>
      </c>
    </row>
    <row r="28" spans="1:8" ht="14.1" customHeight="1" x14ac:dyDescent="0.2">
      <c r="A28" s="8" t="s">
        <v>1782</v>
      </c>
      <c r="B28" s="8" t="s">
        <v>1783</v>
      </c>
      <c r="C28" s="9" t="s">
        <v>1784</v>
      </c>
      <c r="D28" s="10" t="s">
        <v>1735</v>
      </c>
      <c r="E28" s="8">
        <v>1</v>
      </c>
      <c r="F28" s="8">
        <v>42</v>
      </c>
      <c r="G28" s="11">
        <v>48</v>
      </c>
      <c r="H28" s="11">
        <v>48</v>
      </c>
    </row>
    <row r="29" spans="1:8" ht="14.1" customHeight="1" x14ac:dyDescent="0.2">
      <c r="A29" s="8" t="s">
        <v>1785</v>
      </c>
      <c r="B29" s="8" t="s">
        <v>1783</v>
      </c>
      <c r="C29" s="9" t="s">
        <v>1786</v>
      </c>
      <c r="D29" s="10" t="s">
        <v>1735</v>
      </c>
      <c r="E29" s="8">
        <v>2</v>
      </c>
      <c r="F29" s="8">
        <v>42</v>
      </c>
      <c r="G29" s="11">
        <v>100</v>
      </c>
      <c r="H29" s="11">
        <v>100</v>
      </c>
    </row>
    <row r="30" spans="1:8" ht="14.1" customHeight="1" x14ac:dyDescent="0.2">
      <c r="A30" s="8" t="s">
        <v>1787</v>
      </c>
      <c r="B30" s="8" t="s">
        <v>1783</v>
      </c>
      <c r="C30" s="9" t="s">
        <v>1788</v>
      </c>
      <c r="D30" s="10" t="s">
        <v>1735</v>
      </c>
      <c r="E30" s="8">
        <v>3</v>
      </c>
      <c r="F30" s="8">
        <v>42</v>
      </c>
      <c r="G30" s="11">
        <v>141</v>
      </c>
      <c r="H30" s="11">
        <v>141</v>
      </c>
    </row>
    <row r="31" spans="1:8" ht="14.1" customHeight="1" x14ac:dyDescent="0.2">
      <c r="A31" s="8" t="s">
        <v>1789</v>
      </c>
      <c r="B31" s="8" t="s">
        <v>1783</v>
      </c>
      <c r="C31" s="9" t="s">
        <v>1790</v>
      </c>
      <c r="D31" s="10" t="s">
        <v>1735</v>
      </c>
      <c r="E31" s="8">
        <v>4</v>
      </c>
      <c r="F31" s="8">
        <v>42</v>
      </c>
      <c r="G31" s="11">
        <v>188</v>
      </c>
      <c r="H31" s="11">
        <v>188</v>
      </c>
    </row>
    <row r="32" spans="1:8" ht="14.1" customHeight="1" x14ac:dyDescent="0.2">
      <c r="A32" s="8" t="s">
        <v>1791</v>
      </c>
      <c r="B32" s="8" t="s">
        <v>1783</v>
      </c>
      <c r="C32" s="9" t="s">
        <v>1792</v>
      </c>
      <c r="D32" s="10" t="s">
        <v>1735</v>
      </c>
      <c r="E32" s="8">
        <v>6</v>
      </c>
      <c r="F32" s="8">
        <v>42</v>
      </c>
      <c r="G32" s="11">
        <v>282</v>
      </c>
      <c r="H32" s="11">
        <v>282</v>
      </c>
    </row>
    <row r="33" spans="1:8" ht="14.1" customHeight="1" x14ac:dyDescent="0.2">
      <c r="A33" s="8" t="s">
        <v>1793</v>
      </c>
      <c r="B33" s="8" t="s">
        <v>1783</v>
      </c>
      <c r="C33" s="9" t="s">
        <v>1794</v>
      </c>
      <c r="D33" s="10" t="s">
        <v>1735</v>
      </c>
      <c r="E33" s="8">
        <v>8</v>
      </c>
      <c r="F33" s="8">
        <v>42</v>
      </c>
      <c r="G33" s="11">
        <v>376</v>
      </c>
      <c r="H33" s="11">
        <v>376</v>
      </c>
    </row>
    <row r="34" spans="1:8" ht="14.1" customHeight="1" x14ac:dyDescent="0.2">
      <c r="A34" s="8" t="s">
        <v>1795</v>
      </c>
      <c r="B34" s="8" t="s">
        <v>1796</v>
      </c>
      <c r="C34" s="9" t="s">
        <v>1797</v>
      </c>
      <c r="D34" s="10" t="s">
        <v>1733</v>
      </c>
      <c r="E34" s="8">
        <v>1</v>
      </c>
      <c r="F34" s="8">
        <v>10</v>
      </c>
      <c r="G34" s="11">
        <v>15</v>
      </c>
      <c r="H34" s="11">
        <v>15</v>
      </c>
    </row>
    <row r="35" spans="1:8" ht="14.1" customHeight="1" x14ac:dyDescent="0.2">
      <c r="A35" s="8" t="s">
        <v>1798</v>
      </c>
      <c r="B35" s="8" t="s">
        <v>1799</v>
      </c>
      <c r="C35" s="9" t="s">
        <v>1800</v>
      </c>
      <c r="D35" s="10" t="s">
        <v>1733</v>
      </c>
      <c r="E35" s="8">
        <v>1</v>
      </c>
      <c r="F35" s="8">
        <v>13</v>
      </c>
      <c r="G35" s="11">
        <v>17</v>
      </c>
      <c r="H35" s="11">
        <v>17</v>
      </c>
    </row>
    <row r="36" spans="1:8" ht="14.1" customHeight="1" x14ac:dyDescent="0.2">
      <c r="A36" s="8" t="s">
        <v>1801</v>
      </c>
      <c r="B36" s="8" t="s">
        <v>1799</v>
      </c>
      <c r="C36" s="9" t="s">
        <v>1802</v>
      </c>
      <c r="D36" s="10" t="s">
        <v>1735</v>
      </c>
      <c r="E36" s="8">
        <v>1</v>
      </c>
      <c r="F36" s="8">
        <v>13</v>
      </c>
      <c r="G36" s="11">
        <v>15</v>
      </c>
      <c r="H36" s="11">
        <v>15</v>
      </c>
    </row>
    <row r="37" spans="1:8" ht="14.1" customHeight="1" x14ac:dyDescent="0.2">
      <c r="A37" s="8" t="s">
        <v>1803</v>
      </c>
      <c r="B37" s="8" t="s">
        <v>1799</v>
      </c>
      <c r="C37" s="9" t="s">
        <v>1804</v>
      </c>
      <c r="D37" s="10" t="s">
        <v>1733</v>
      </c>
      <c r="E37" s="8">
        <v>2</v>
      </c>
      <c r="F37" s="8">
        <v>13</v>
      </c>
      <c r="G37" s="11">
        <v>31</v>
      </c>
      <c r="H37" s="11">
        <v>31</v>
      </c>
    </row>
    <row r="38" spans="1:8" ht="14.1" customHeight="1" x14ac:dyDescent="0.2">
      <c r="A38" s="8" t="s">
        <v>1805</v>
      </c>
      <c r="B38" s="8" t="s">
        <v>1799</v>
      </c>
      <c r="C38" s="9" t="s">
        <v>1806</v>
      </c>
      <c r="D38" s="10" t="s">
        <v>1735</v>
      </c>
      <c r="E38" s="8">
        <v>2</v>
      </c>
      <c r="F38" s="8">
        <v>13</v>
      </c>
      <c r="G38" s="11">
        <v>28</v>
      </c>
      <c r="H38" s="11">
        <v>28</v>
      </c>
    </row>
    <row r="39" spans="1:8" ht="14.1" customHeight="1" x14ac:dyDescent="0.2">
      <c r="A39" s="8" t="s">
        <v>1807</v>
      </c>
      <c r="B39" s="8" t="s">
        <v>1799</v>
      </c>
      <c r="C39" s="9" t="s">
        <v>1808</v>
      </c>
      <c r="D39" s="10" t="s">
        <v>1733</v>
      </c>
      <c r="E39" s="8">
        <v>3</v>
      </c>
      <c r="F39" s="8">
        <v>13</v>
      </c>
      <c r="G39" s="11">
        <v>48</v>
      </c>
      <c r="H39" s="11">
        <v>48</v>
      </c>
    </row>
    <row r="40" spans="1:8" ht="14.1" customHeight="1" x14ac:dyDescent="0.2">
      <c r="A40" s="8" t="s">
        <v>1809</v>
      </c>
      <c r="B40" s="8" t="s">
        <v>1810</v>
      </c>
      <c r="C40" s="9" t="s">
        <v>1811</v>
      </c>
      <c r="D40" s="10" t="s">
        <v>1733</v>
      </c>
      <c r="E40" s="8">
        <v>1</v>
      </c>
      <c r="F40" s="8">
        <v>15</v>
      </c>
      <c r="G40" s="11">
        <v>20</v>
      </c>
      <c r="H40" s="11">
        <v>20</v>
      </c>
    </row>
    <row r="41" spans="1:8" ht="14.1" customHeight="1" x14ac:dyDescent="0.2">
      <c r="A41" s="8" t="s">
        <v>1812</v>
      </c>
      <c r="B41" s="8" t="s">
        <v>1813</v>
      </c>
      <c r="C41" s="9" t="s">
        <v>1814</v>
      </c>
      <c r="D41" s="10" t="s">
        <v>1733</v>
      </c>
      <c r="E41" s="8">
        <v>1</v>
      </c>
      <c r="F41" s="8">
        <v>17</v>
      </c>
      <c r="G41" s="11">
        <v>24</v>
      </c>
      <c r="H41" s="11">
        <v>24</v>
      </c>
    </row>
    <row r="42" spans="1:8" ht="14.1" customHeight="1" x14ac:dyDescent="0.2">
      <c r="A42" s="8" t="s">
        <v>1815</v>
      </c>
      <c r="B42" s="8" t="s">
        <v>1813</v>
      </c>
      <c r="C42" s="9" t="s">
        <v>1816</v>
      </c>
      <c r="D42" s="10" t="s">
        <v>1733</v>
      </c>
      <c r="E42" s="8">
        <v>2</v>
      </c>
      <c r="F42" s="8">
        <v>17</v>
      </c>
      <c r="G42" s="11">
        <v>48</v>
      </c>
      <c r="H42" s="11">
        <v>48</v>
      </c>
    </row>
    <row r="43" spans="1:8" ht="14.1" customHeight="1" x14ac:dyDescent="0.2">
      <c r="A43" s="8" t="s">
        <v>1817</v>
      </c>
      <c r="B43" s="8" t="s">
        <v>1818</v>
      </c>
      <c r="C43" s="9" t="s">
        <v>1819</v>
      </c>
      <c r="D43" s="10" t="s">
        <v>1733</v>
      </c>
      <c r="E43" s="8">
        <v>1</v>
      </c>
      <c r="F43" s="8">
        <v>18</v>
      </c>
      <c r="G43" s="11">
        <v>26</v>
      </c>
      <c r="H43" s="11">
        <v>26</v>
      </c>
    </row>
    <row r="44" spans="1:8" ht="14.1" customHeight="1" x14ac:dyDescent="0.2">
      <c r="A44" s="8" t="s">
        <v>1820</v>
      </c>
      <c r="B44" s="8" t="s">
        <v>1818</v>
      </c>
      <c r="C44" s="9" t="s">
        <v>1821</v>
      </c>
      <c r="D44" s="10" t="s">
        <v>1735</v>
      </c>
      <c r="E44" s="8">
        <v>1</v>
      </c>
      <c r="F44" s="8">
        <v>18</v>
      </c>
      <c r="G44" s="11">
        <v>20</v>
      </c>
      <c r="H44" s="11">
        <v>20</v>
      </c>
    </row>
    <row r="45" spans="1:8" ht="14.1" customHeight="1" x14ac:dyDescent="0.2">
      <c r="A45" s="8" t="s">
        <v>1822</v>
      </c>
      <c r="B45" s="8" t="s">
        <v>1818</v>
      </c>
      <c r="C45" s="9" t="s">
        <v>1823</v>
      </c>
      <c r="D45" s="10" t="s">
        <v>1733</v>
      </c>
      <c r="E45" s="8">
        <v>2</v>
      </c>
      <c r="F45" s="8">
        <v>18</v>
      </c>
      <c r="G45" s="11">
        <v>45</v>
      </c>
      <c r="H45" s="11">
        <v>45</v>
      </c>
    </row>
    <row r="46" spans="1:8" ht="14.1" customHeight="1" x14ac:dyDescent="0.2">
      <c r="A46" s="8" t="s">
        <v>1824</v>
      </c>
      <c r="B46" s="8" t="s">
        <v>1818</v>
      </c>
      <c r="C46" s="9" t="s">
        <v>1825</v>
      </c>
      <c r="D46" s="10" t="s">
        <v>1735</v>
      </c>
      <c r="E46" s="8">
        <v>2</v>
      </c>
      <c r="F46" s="8">
        <v>18</v>
      </c>
      <c r="G46" s="11">
        <v>38</v>
      </c>
      <c r="H46" s="11">
        <v>38</v>
      </c>
    </row>
    <row r="47" spans="1:8" ht="14.1" customHeight="1" x14ac:dyDescent="0.2">
      <c r="A47" s="8" t="s">
        <v>1826</v>
      </c>
      <c r="B47" s="8" t="s">
        <v>1818</v>
      </c>
      <c r="C47" s="9" t="s">
        <v>1827</v>
      </c>
      <c r="D47" s="10" t="s">
        <v>1733</v>
      </c>
      <c r="E47" s="12">
        <v>4</v>
      </c>
      <c r="F47" s="8">
        <v>18</v>
      </c>
      <c r="G47" s="11">
        <v>90</v>
      </c>
      <c r="H47" s="11">
        <v>90</v>
      </c>
    </row>
    <row r="48" spans="1:8" ht="14.1" customHeight="1" x14ac:dyDescent="0.2">
      <c r="A48" s="8" t="s">
        <v>1828</v>
      </c>
      <c r="B48" s="8" t="s">
        <v>1829</v>
      </c>
      <c r="C48" s="9" t="s">
        <v>1830</v>
      </c>
      <c r="D48" s="10" t="s">
        <v>1733</v>
      </c>
      <c r="E48" s="8">
        <v>1</v>
      </c>
      <c r="F48" s="8">
        <v>20</v>
      </c>
      <c r="G48" s="11">
        <v>23</v>
      </c>
      <c r="H48" s="11">
        <v>23</v>
      </c>
    </row>
    <row r="49" spans="1:8" ht="14.1" customHeight="1" x14ac:dyDescent="0.2">
      <c r="A49" s="8" t="s">
        <v>1831</v>
      </c>
      <c r="B49" s="8" t="s">
        <v>1829</v>
      </c>
      <c r="C49" s="9" t="s">
        <v>1832</v>
      </c>
      <c r="D49" s="10" t="s">
        <v>1733</v>
      </c>
      <c r="E49" s="8">
        <v>2</v>
      </c>
      <c r="F49" s="8">
        <v>20</v>
      </c>
      <c r="G49" s="11">
        <v>46</v>
      </c>
      <c r="H49" s="11">
        <v>46</v>
      </c>
    </row>
    <row r="50" spans="1:8" ht="14.1" customHeight="1" x14ac:dyDescent="0.2">
      <c r="A50" s="8" t="s">
        <v>1833</v>
      </c>
      <c r="B50" s="8" t="s">
        <v>1834</v>
      </c>
      <c r="C50" s="9" t="s">
        <v>1835</v>
      </c>
      <c r="D50" s="10" t="s">
        <v>1733</v>
      </c>
      <c r="E50" s="8">
        <v>1</v>
      </c>
      <c r="F50" s="8">
        <v>22</v>
      </c>
      <c r="G50" s="11">
        <v>24</v>
      </c>
      <c r="H50" s="11">
        <v>24</v>
      </c>
    </row>
    <row r="51" spans="1:8" ht="14.1" customHeight="1" x14ac:dyDescent="0.2">
      <c r="A51" s="8" t="s">
        <v>1836</v>
      </c>
      <c r="B51" s="8" t="s">
        <v>1834</v>
      </c>
      <c r="C51" s="9" t="s">
        <v>1837</v>
      </c>
      <c r="D51" s="10" t="s">
        <v>1733</v>
      </c>
      <c r="E51" s="8">
        <v>2</v>
      </c>
      <c r="F51" s="8">
        <v>22</v>
      </c>
      <c r="G51" s="11">
        <v>48</v>
      </c>
      <c r="H51" s="11">
        <v>48</v>
      </c>
    </row>
    <row r="52" spans="1:8" ht="14.1" customHeight="1" x14ac:dyDescent="0.2">
      <c r="A52" s="8" t="s">
        <v>1838</v>
      </c>
      <c r="B52" s="8" t="s">
        <v>1834</v>
      </c>
      <c r="C52" s="9" t="s">
        <v>1839</v>
      </c>
      <c r="D52" s="10" t="s">
        <v>1733</v>
      </c>
      <c r="E52" s="8">
        <v>3</v>
      </c>
      <c r="F52" s="8">
        <v>22</v>
      </c>
      <c r="G52" s="11">
        <v>72</v>
      </c>
      <c r="H52" s="11">
        <v>72</v>
      </c>
    </row>
    <row r="53" spans="1:8" ht="14.1" customHeight="1" x14ac:dyDescent="0.2">
      <c r="A53" s="8" t="s">
        <v>1840</v>
      </c>
      <c r="B53" s="8" t="s">
        <v>1841</v>
      </c>
      <c r="C53" s="9" t="s">
        <v>1842</v>
      </c>
      <c r="D53" s="10" t="s">
        <v>1733</v>
      </c>
      <c r="E53" s="8">
        <v>1</v>
      </c>
      <c r="F53" s="8">
        <v>25</v>
      </c>
      <c r="G53" s="11">
        <v>33</v>
      </c>
      <c r="H53" s="11">
        <v>33</v>
      </c>
    </row>
    <row r="54" spans="1:8" ht="14.1" customHeight="1" x14ac:dyDescent="0.2">
      <c r="A54" s="8" t="s">
        <v>1843</v>
      </c>
      <c r="B54" s="8" t="s">
        <v>1841</v>
      </c>
      <c r="C54" s="9" t="s">
        <v>1844</v>
      </c>
      <c r="D54" s="10" t="s">
        <v>1733</v>
      </c>
      <c r="E54" s="8">
        <v>2</v>
      </c>
      <c r="F54" s="8">
        <v>25</v>
      </c>
      <c r="G54" s="11">
        <v>66</v>
      </c>
      <c r="H54" s="11">
        <v>66</v>
      </c>
    </row>
    <row r="55" spans="1:8" ht="14.1" customHeight="1" x14ac:dyDescent="0.2">
      <c r="A55" s="8" t="s">
        <v>1845</v>
      </c>
      <c r="B55" s="8" t="s">
        <v>1846</v>
      </c>
      <c r="C55" s="9" t="s">
        <v>1847</v>
      </c>
      <c r="D55" s="10" t="s">
        <v>1733</v>
      </c>
      <c r="E55" s="8">
        <v>1</v>
      </c>
      <c r="F55" s="8">
        <v>26</v>
      </c>
      <c r="G55" s="11">
        <v>33</v>
      </c>
      <c r="H55" s="11">
        <v>33</v>
      </c>
    </row>
    <row r="56" spans="1:8" ht="14.1" customHeight="1" x14ac:dyDescent="0.2">
      <c r="A56" s="8" t="s">
        <v>1848</v>
      </c>
      <c r="B56" s="8" t="s">
        <v>1846</v>
      </c>
      <c r="C56" s="9" t="s">
        <v>1849</v>
      </c>
      <c r="D56" s="10" t="s">
        <v>1735</v>
      </c>
      <c r="E56" s="8">
        <v>1</v>
      </c>
      <c r="F56" s="8">
        <v>26</v>
      </c>
      <c r="G56" s="11">
        <v>27</v>
      </c>
      <c r="H56" s="11">
        <v>27</v>
      </c>
    </row>
    <row r="57" spans="1:8" ht="14.1" customHeight="1" x14ac:dyDescent="0.2">
      <c r="A57" s="8" t="s">
        <v>1850</v>
      </c>
      <c r="B57" s="8" t="s">
        <v>1846</v>
      </c>
      <c r="C57" s="9" t="s">
        <v>1851</v>
      </c>
      <c r="D57" s="10" t="s">
        <v>1733</v>
      </c>
      <c r="E57" s="8">
        <v>2</v>
      </c>
      <c r="F57" s="8">
        <v>26</v>
      </c>
      <c r="G57" s="11">
        <v>66</v>
      </c>
      <c r="H57" s="11">
        <v>66</v>
      </c>
    </row>
    <row r="58" spans="1:8" ht="14.1" customHeight="1" x14ac:dyDescent="0.2">
      <c r="A58" s="8" t="s">
        <v>1852</v>
      </c>
      <c r="B58" s="8" t="s">
        <v>1846</v>
      </c>
      <c r="C58" s="9" t="s">
        <v>1853</v>
      </c>
      <c r="D58" s="10" t="s">
        <v>1735</v>
      </c>
      <c r="E58" s="8">
        <v>2</v>
      </c>
      <c r="F58" s="8">
        <v>26</v>
      </c>
      <c r="G58" s="11">
        <v>50</v>
      </c>
      <c r="H58" s="11">
        <v>50</v>
      </c>
    </row>
    <row r="59" spans="1:8" ht="14.1" customHeight="1" x14ac:dyDescent="0.2">
      <c r="A59" s="8" t="s">
        <v>1854</v>
      </c>
      <c r="B59" s="8" t="s">
        <v>1846</v>
      </c>
      <c r="C59" s="9" t="s">
        <v>1855</v>
      </c>
      <c r="D59" s="10" t="s">
        <v>1733</v>
      </c>
      <c r="E59" s="8">
        <v>3</v>
      </c>
      <c r="F59" s="8">
        <v>26</v>
      </c>
      <c r="G59" s="11">
        <v>99</v>
      </c>
      <c r="H59" s="11">
        <v>99</v>
      </c>
    </row>
    <row r="60" spans="1:8" ht="14.1" customHeight="1" x14ac:dyDescent="0.2">
      <c r="A60" s="8" t="s">
        <v>1856</v>
      </c>
      <c r="B60" s="8" t="s">
        <v>1846</v>
      </c>
      <c r="C60" s="9" t="s">
        <v>1857</v>
      </c>
      <c r="D60" s="10" t="s">
        <v>1735</v>
      </c>
      <c r="E60" s="8">
        <v>6</v>
      </c>
      <c r="F60" s="8">
        <v>26</v>
      </c>
      <c r="G60" s="11">
        <v>150</v>
      </c>
      <c r="H60" s="11">
        <v>150</v>
      </c>
    </row>
    <row r="61" spans="1:8" ht="14.1" customHeight="1" x14ac:dyDescent="0.2">
      <c r="A61" s="8" t="s">
        <v>1858</v>
      </c>
      <c r="B61" s="8" t="s">
        <v>1859</v>
      </c>
      <c r="C61" s="9" t="s">
        <v>1860</v>
      </c>
      <c r="D61" s="10" t="s">
        <v>1733</v>
      </c>
      <c r="E61" s="8">
        <v>1</v>
      </c>
      <c r="F61" s="8">
        <v>28</v>
      </c>
      <c r="G61" s="11">
        <v>33</v>
      </c>
      <c r="H61" s="11">
        <v>33</v>
      </c>
    </row>
    <row r="62" spans="1:8" ht="14.1" customHeight="1" x14ac:dyDescent="0.2">
      <c r="A62" s="8" t="s">
        <v>1861</v>
      </c>
      <c r="B62" s="8" t="s">
        <v>1862</v>
      </c>
      <c r="C62" s="9" t="s">
        <v>1863</v>
      </c>
      <c r="D62" s="10" t="s">
        <v>1733</v>
      </c>
      <c r="E62" s="8">
        <v>1</v>
      </c>
      <c r="F62" s="8">
        <v>9</v>
      </c>
      <c r="G62" s="11">
        <v>14</v>
      </c>
      <c r="H62" s="11">
        <v>14</v>
      </c>
    </row>
    <row r="63" spans="1:8" ht="14.1" customHeight="1" x14ac:dyDescent="0.2">
      <c r="A63" s="8" t="s">
        <v>1864</v>
      </c>
      <c r="B63" s="8" t="s">
        <v>1862</v>
      </c>
      <c r="C63" s="9" t="s">
        <v>1865</v>
      </c>
      <c r="D63" s="10" t="s">
        <v>1733</v>
      </c>
      <c r="E63" s="8">
        <v>2</v>
      </c>
      <c r="F63" s="8">
        <v>9</v>
      </c>
      <c r="G63" s="11">
        <v>23</v>
      </c>
      <c r="H63" s="11">
        <v>23</v>
      </c>
    </row>
    <row r="64" spans="1:8" ht="14.1" customHeight="1" x14ac:dyDescent="0.2">
      <c r="A64" s="8" t="s">
        <v>1866</v>
      </c>
      <c r="B64" s="8" t="s">
        <v>1867</v>
      </c>
      <c r="C64" s="9" t="s">
        <v>1868</v>
      </c>
      <c r="D64" s="10" t="s">
        <v>1735</v>
      </c>
      <c r="E64" s="8">
        <v>1</v>
      </c>
      <c r="F64" s="8">
        <v>7</v>
      </c>
      <c r="G64" s="11">
        <v>7</v>
      </c>
      <c r="H64" s="11">
        <v>7</v>
      </c>
    </row>
    <row r="65" spans="1:8" ht="14.1" customHeight="1" x14ac:dyDescent="0.2">
      <c r="A65" s="8" t="s">
        <v>1869</v>
      </c>
      <c r="B65" s="8" t="s">
        <v>1870</v>
      </c>
      <c r="C65" s="9" t="s">
        <v>1871</v>
      </c>
      <c r="D65" s="10" t="s">
        <v>1735</v>
      </c>
      <c r="E65" s="8">
        <v>1</v>
      </c>
      <c r="F65" s="8">
        <v>9</v>
      </c>
      <c r="G65" s="11">
        <v>9</v>
      </c>
      <c r="H65" s="11">
        <v>9</v>
      </c>
    </row>
    <row r="66" spans="1:8" ht="14.1" customHeight="1" x14ac:dyDescent="0.2">
      <c r="A66" s="8" t="s">
        <v>1872</v>
      </c>
      <c r="B66" s="8" t="s">
        <v>1873</v>
      </c>
      <c r="C66" s="9" t="s">
        <v>1874</v>
      </c>
      <c r="D66" s="10" t="s">
        <v>1735</v>
      </c>
      <c r="E66" s="8">
        <v>1</v>
      </c>
      <c r="F66" s="8">
        <v>11</v>
      </c>
      <c r="G66" s="11">
        <v>11</v>
      </c>
      <c r="H66" s="11">
        <v>11</v>
      </c>
    </row>
    <row r="67" spans="1:8" ht="14.1" customHeight="1" x14ac:dyDescent="0.2">
      <c r="A67" s="8" t="s">
        <v>1569</v>
      </c>
      <c r="B67" s="8" t="s">
        <v>1570</v>
      </c>
      <c r="C67" s="9" t="s">
        <v>1571</v>
      </c>
      <c r="D67" s="10" t="s">
        <v>1735</v>
      </c>
      <c r="E67" s="8">
        <v>1</v>
      </c>
      <c r="F67" s="8">
        <v>13</v>
      </c>
      <c r="G67" s="11">
        <v>13</v>
      </c>
      <c r="H67" s="11">
        <v>13</v>
      </c>
    </row>
    <row r="68" spans="1:8" ht="14.1" customHeight="1" x14ac:dyDescent="0.2">
      <c r="A68" s="8" t="s">
        <v>1875</v>
      </c>
      <c r="B68" s="8" t="s">
        <v>1876</v>
      </c>
      <c r="C68" s="9" t="s">
        <v>1877</v>
      </c>
      <c r="D68" s="10" t="s">
        <v>1735</v>
      </c>
      <c r="E68" s="8">
        <v>1</v>
      </c>
      <c r="F68" s="8">
        <v>15</v>
      </c>
      <c r="G68" s="11">
        <v>15</v>
      </c>
      <c r="H68" s="11">
        <v>15</v>
      </c>
    </row>
    <row r="69" spans="1:8" ht="14.1" customHeight="1" x14ac:dyDescent="0.2">
      <c r="A69" s="8" t="s">
        <v>1878</v>
      </c>
      <c r="B69" s="8" t="s">
        <v>1879</v>
      </c>
      <c r="C69" s="9" t="s">
        <v>1880</v>
      </c>
      <c r="D69" s="10" t="s">
        <v>1735</v>
      </c>
      <c r="E69" s="8">
        <v>1</v>
      </c>
      <c r="F69" s="8">
        <v>20</v>
      </c>
      <c r="G69" s="11">
        <v>20</v>
      </c>
      <c r="H69" s="11">
        <v>20</v>
      </c>
    </row>
    <row r="70" spans="1:8" ht="14.1" customHeight="1" x14ac:dyDescent="0.2">
      <c r="A70" s="8" t="s">
        <v>1881</v>
      </c>
      <c r="B70" s="8" t="s">
        <v>1882</v>
      </c>
      <c r="C70" s="9" t="s">
        <v>1883</v>
      </c>
      <c r="D70" s="10" t="s">
        <v>1735</v>
      </c>
      <c r="E70" s="8">
        <v>1</v>
      </c>
      <c r="F70" s="8">
        <v>23</v>
      </c>
      <c r="G70" s="11">
        <v>23</v>
      </c>
      <c r="H70" s="11">
        <v>23</v>
      </c>
    </row>
    <row r="71" spans="1:8" ht="14.1" customHeight="1" x14ac:dyDescent="0.2">
      <c r="A71" s="8" t="s">
        <v>1572</v>
      </c>
      <c r="B71" s="8" t="s">
        <v>1573</v>
      </c>
      <c r="C71" s="9" t="s">
        <v>1574</v>
      </c>
      <c r="D71" s="10" t="s">
        <v>1735</v>
      </c>
      <c r="E71" s="8">
        <v>1</v>
      </c>
      <c r="F71" s="8">
        <v>26</v>
      </c>
      <c r="G71" s="11">
        <v>26</v>
      </c>
      <c r="H71" s="11">
        <v>26</v>
      </c>
    </row>
    <row r="72" spans="1:8" ht="14.1" customHeight="1" x14ac:dyDescent="0.2">
      <c r="A72" s="8" t="s">
        <v>1884</v>
      </c>
      <c r="B72" s="8" t="s">
        <v>1885</v>
      </c>
      <c r="C72" s="9" t="s">
        <v>1886</v>
      </c>
      <c r="D72" s="10" t="s">
        <v>1735</v>
      </c>
      <c r="E72" s="8">
        <v>1</v>
      </c>
      <c r="F72" s="8">
        <v>27</v>
      </c>
      <c r="G72" s="11">
        <v>27</v>
      </c>
      <c r="H72" s="11">
        <v>27</v>
      </c>
    </row>
    <row r="73" spans="1:8" ht="14.1" customHeight="1" x14ac:dyDescent="0.2">
      <c r="A73" s="8" t="s">
        <v>1887</v>
      </c>
      <c r="B73" s="8" t="s">
        <v>1888</v>
      </c>
      <c r="C73" s="9" t="s">
        <v>1889</v>
      </c>
      <c r="D73" s="10" t="s">
        <v>1733</v>
      </c>
      <c r="E73" s="8">
        <v>1</v>
      </c>
      <c r="F73" s="8">
        <v>13</v>
      </c>
      <c r="G73" s="11">
        <v>17</v>
      </c>
      <c r="H73" s="11">
        <v>17</v>
      </c>
    </row>
    <row r="74" spans="1:8" ht="14.1" customHeight="1" x14ac:dyDescent="0.2">
      <c r="A74" s="8" t="s">
        <v>1890</v>
      </c>
      <c r="B74" s="8" t="s">
        <v>1888</v>
      </c>
      <c r="C74" s="9" t="s">
        <v>1891</v>
      </c>
      <c r="D74" s="10" t="s">
        <v>1733</v>
      </c>
      <c r="E74" s="8">
        <v>2</v>
      </c>
      <c r="F74" s="8">
        <v>13</v>
      </c>
      <c r="G74" s="11">
        <v>31</v>
      </c>
      <c r="H74" s="11">
        <v>31</v>
      </c>
    </row>
    <row r="75" spans="1:8" ht="14.1" customHeight="1" x14ac:dyDescent="0.2">
      <c r="A75" s="13" t="s">
        <v>1892</v>
      </c>
      <c r="B75" s="13" t="s">
        <v>1888</v>
      </c>
      <c r="C75" s="14" t="s">
        <v>1893</v>
      </c>
      <c r="D75" s="15" t="s">
        <v>1733</v>
      </c>
      <c r="E75" s="13">
        <v>3</v>
      </c>
      <c r="F75" s="13">
        <v>13</v>
      </c>
      <c r="G75" s="16">
        <v>48</v>
      </c>
      <c r="H75" s="16">
        <v>48</v>
      </c>
    </row>
    <row r="76" spans="1:8" ht="14.1" customHeight="1" x14ac:dyDescent="0.2">
      <c r="A76" s="8" t="s">
        <v>1894</v>
      </c>
      <c r="B76" s="8" t="s">
        <v>1895</v>
      </c>
      <c r="C76" s="9" t="s">
        <v>1896</v>
      </c>
      <c r="D76" s="10" t="s">
        <v>1733</v>
      </c>
      <c r="E76" s="8">
        <v>1</v>
      </c>
      <c r="F76" s="8">
        <v>18</v>
      </c>
      <c r="G76" s="11">
        <v>24</v>
      </c>
      <c r="H76" s="11">
        <v>24</v>
      </c>
    </row>
    <row r="77" spans="1:8" ht="14.1" customHeight="1" x14ac:dyDescent="0.2">
      <c r="A77" s="8" t="s">
        <v>1897</v>
      </c>
      <c r="B77" s="8" t="s">
        <v>1898</v>
      </c>
      <c r="C77" s="9" t="s">
        <v>1899</v>
      </c>
      <c r="D77" s="10" t="s">
        <v>1733</v>
      </c>
      <c r="E77" s="8">
        <v>1</v>
      </c>
      <c r="F77" s="8">
        <v>22</v>
      </c>
      <c r="G77" s="11">
        <v>27</v>
      </c>
      <c r="H77" s="11">
        <v>27</v>
      </c>
    </row>
    <row r="78" spans="1:8" ht="14.1" customHeight="1" x14ac:dyDescent="0.2">
      <c r="A78" s="8" t="s">
        <v>1900</v>
      </c>
      <c r="B78" s="8" t="s">
        <v>1898</v>
      </c>
      <c r="C78" s="9" t="s">
        <v>1901</v>
      </c>
      <c r="D78" s="10" t="s">
        <v>1733</v>
      </c>
      <c r="E78" s="8">
        <v>2</v>
      </c>
      <c r="F78" s="8">
        <v>22</v>
      </c>
      <c r="G78" s="11">
        <v>54</v>
      </c>
      <c r="H78" s="11">
        <v>54</v>
      </c>
    </row>
    <row r="79" spans="1:8" ht="14.1" customHeight="1" x14ac:dyDescent="0.2">
      <c r="A79" s="8" t="s">
        <v>1902</v>
      </c>
      <c r="B79" s="8" t="s">
        <v>1898</v>
      </c>
      <c r="C79" s="9" t="s">
        <v>1903</v>
      </c>
      <c r="D79" s="10" t="s">
        <v>1733</v>
      </c>
      <c r="E79" s="8">
        <v>4</v>
      </c>
      <c r="F79" s="8">
        <v>22</v>
      </c>
      <c r="G79" s="11">
        <v>108</v>
      </c>
      <c r="H79" s="11">
        <v>108</v>
      </c>
    </row>
    <row r="80" spans="1:8" ht="14.1" customHeight="1" x14ac:dyDescent="0.2">
      <c r="A80" s="8" t="s">
        <v>1904</v>
      </c>
      <c r="B80" s="8" t="s">
        <v>1905</v>
      </c>
      <c r="C80" s="9" t="s">
        <v>1906</v>
      </c>
      <c r="D80" s="10" t="s">
        <v>1733</v>
      </c>
      <c r="E80" s="8">
        <v>1</v>
      </c>
      <c r="F80" s="8">
        <v>24</v>
      </c>
      <c r="G80" s="11">
        <v>32</v>
      </c>
      <c r="H80" s="11">
        <v>32</v>
      </c>
    </row>
    <row r="81" spans="1:8" ht="14.1" customHeight="1" x14ac:dyDescent="0.2">
      <c r="A81" s="8" t="s">
        <v>1907</v>
      </c>
      <c r="B81" s="8" t="s">
        <v>1908</v>
      </c>
      <c r="C81" s="9" t="s">
        <v>1909</v>
      </c>
      <c r="D81" s="10" t="s">
        <v>1733</v>
      </c>
      <c r="E81" s="8">
        <v>1</v>
      </c>
      <c r="F81" s="8">
        <v>28</v>
      </c>
      <c r="G81" s="11">
        <v>33</v>
      </c>
      <c r="H81" s="11">
        <v>33</v>
      </c>
    </row>
    <row r="82" spans="1:8" ht="14.1" customHeight="1" x14ac:dyDescent="0.2">
      <c r="A82" s="8" t="s">
        <v>1910</v>
      </c>
      <c r="B82" s="8" t="s">
        <v>1908</v>
      </c>
      <c r="C82" s="9" t="s">
        <v>1911</v>
      </c>
      <c r="D82" s="10" t="s">
        <v>1733</v>
      </c>
      <c r="E82" s="8">
        <v>2</v>
      </c>
      <c r="F82" s="8">
        <v>28</v>
      </c>
      <c r="G82" s="11">
        <v>66</v>
      </c>
      <c r="H82" s="11">
        <v>66</v>
      </c>
    </row>
    <row r="83" spans="1:8" ht="14.1" customHeight="1" x14ac:dyDescent="0.2">
      <c r="A83" s="8" t="s">
        <v>1912</v>
      </c>
      <c r="B83" s="8" t="s">
        <v>1913</v>
      </c>
      <c r="C83" s="9" t="s">
        <v>1914</v>
      </c>
      <c r="D83" s="10" t="s">
        <v>1735</v>
      </c>
      <c r="E83" s="8">
        <v>1</v>
      </c>
      <c r="F83" s="8">
        <v>32</v>
      </c>
      <c r="G83" s="11">
        <v>34</v>
      </c>
      <c r="H83" s="11">
        <v>34</v>
      </c>
    </row>
    <row r="84" spans="1:8" ht="14.1" customHeight="1" x14ac:dyDescent="0.2">
      <c r="A84" s="8" t="s">
        <v>1915</v>
      </c>
      <c r="B84" s="8" t="s">
        <v>1913</v>
      </c>
      <c r="C84" s="9" t="s">
        <v>1916</v>
      </c>
      <c r="D84" s="10" t="s">
        <v>1735</v>
      </c>
      <c r="E84" s="8">
        <v>2</v>
      </c>
      <c r="F84" s="8">
        <v>32</v>
      </c>
      <c r="G84" s="11">
        <v>62</v>
      </c>
      <c r="H84" s="11">
        <v>62</v>
      </c>
    </row>
    <row r="85" spans="1:8" ht="14.1" customHeight="1" x14ac:dyDescent="0.2">
      <c r="A85" s="8" t="s">
        <v>1917</v>
      </c>
      <c r="B85" s="8" t="s">
        <v>1913</v>
      </c>
      <c r="C85" s="9" t="s">
        <v>2039</v>
      </c>
      <c r="D85" s="10" t="s">
        <v>1735</v>
      </c>
      <c r="E85" s="8">
        <v>6</v>
      </c>
      <c r="F85" s="8">
        <v>32</v>
      </c>
      <c r="G85" s="11">
        <v>186</v>
      </c>
      <c r="H85" s="11">
        <v>186</v>
      </c>
    </row>
    <row r="86" spans="1:8" ht="14.1" customHeight="1" x14ac:dyDescent="0.2">
      <c r="A86" s="8" t="s">
        <v>1918</v>
      </c>
      <c r="B86" s="8" t="s">
        <v>1919</v>
      </c>
      <c r="C86" s="9" t="s">
        <v>1920</v>
      </c>
      <c r="D86" s="10" t="s">
        <v>1733</v>
      </c>
      <c r="E86" s="8">
        <v>1</v>
      </c>
      <c r="F86" s="8">
        <v>36</v>
      </c>
      <c r="G86" s="11">
        <v>51</v>
      </c>
      <c r="H86" s="11">
        <v>51</v>
      </c>
    </row>
    <row r="87" spans="1:8" ht="14.1" customHeight="1" x14ac:dyDescent="0.2">
      <c r="A87" s="8" t="s">
        <v>1921</v>
      </c>
      <c r="B87" s="8" t="s">
        <v>1919</v>
      </c>
      <c r="C87" s="9" t="s">
        <v>1922</v>
      </c>
      <c r="D87" s="10" t="s">
        <v>1735</v>
      </c>
      <c r="E87" s="8">
        <v>4</v>
      </c>
      <c r="F87" s="8">
        <v>36</v>
      </c>
      <c r="G87" s="11">
        <v>148</v>
      </c>
      <c r="H87" s="11">
        <v>148</v>
      </c>
    </row>
    <row r="88" spans="1:8" ht="14.1" customHeight="1" x14ac:dyDescent="0.2">
      <c r="A88" s="8" t="s">
        <v>1923</v>
      </c>
      <c r="B88" s="8" t="s">
        <v>1919</v>
      </c>
      <c r="C88" s="9" t="s">
        <v>1924</v>
      </c>
      <c r="D88" s="10" t="s">
        <v>1735</v>
      </c>
      <c r="E88" s="8">
        <v>6</v>
      </c>
      <c r="F88" s="8">
        <v>36</v>
      </c>
      <c r="G88" s="11">
        <v>212</v>
      </c>
      <c r="H88" s="11">
        <v>212</v>
      </c>
    </row>
    <row r="89" spans="1:8" ht="14.1" customHeight="1" x14ac:dyDescent="0.2">
      <c r="A89" s="8" t="s">
        <v>1925</v>
      </c>
      <c r="B89" s="8" t="s">
        <v>1919</v>
      </c>
      <c r="C89" s="9" t="s">
        <v>1926</v>
      </c>
      <c r="D89" s="10" t="s">
        <v>1735</v>
      </c>
      <c r="E89" s="8">
        <v>6</v>
      </c>
      <c r="F89" s="8">
        <v>36</v>
      </c>
      <c r="G89" s="11">
        <v>198</v>
      </c>
      <c r="H89" s="11">
        <v>198</v>
      </c>
    </row>
    <row r="90" spans="1:8" ht="14.1" customHeight="1" x14ac:dyDescent="0.2">
      <c r="A90" s="8" t="s">
        <v>2040</v>
      </c>
      <c r="B90" s="8" t="s">
        <v>1919</v>
      </c>
      <c r="C90" s="9" t="s">
        <v>1927</v>
      </c>
      <c r="D90" s="10" t="s">
        <v>1735</v>
      </c>
      <c r="E90" s="8">
        <v>6</v>
      </c>
      <c r="F90" s="8">
        <v>36</v>
      </c>
      <c r="G90" s="11">
        <v>210</v>
      </c>
      <c r="H90" s="11">
        <v>210</v>
      </c>
    </row>
    <row r="91" spans="1:8" ht="14.1" customHeight="1" x14ac:dyDescent="0.2">
      <c r="A91" s="8" t="s">
        <v>1928</v>
      </c>
      <c r="B91" s="8" t="s">
        <v>1919</v>
      </c>
      <c r="C91" s="9" t="s">
        <v>1929</v>
      </c>
      <c r="D91" s="10" t="s">
        <v>1735</v>
      </c>
      <c r="E91" s="8">
        <v>8</v>
      </c>
      <c r="F91" s="8">
        <v>36</v>
      </c>
      <c r="G91" s="11">
        <v>296</v>
      </c>
      <c r="H91" s="11">
        <v>296</v>
      </c>
    </row>
    <row r="92" spans="1:8" ht="14.1" customHeight="1" x14ac:dyDescent="0.2">
      <c r="A92" s="8" t="s">
        <v>1930</v>
      </c>
      <c r="B92" s="8" t="s">
        <v>1919</v>
      </c>
      <c r="C92" s="9" t="s">
        <v>1931</v>
      </c>
      <c r="D92" s="10" t="s">
        <v>1735</v>
      </c>
      <c r="E92" s="8">
        <v>8</v>
      </c>
      <c r="F92" s="8">
        <v>36</v>
      </c>
      <c r="G92" s="11">
        <v>270</v>
      </c>
      <c r="H92" s="11">
        <v>270</v>
      </c>
    </row>
    <row r="93" spans="1:8" ht="14.1" customHeight="1" x14ac:dyDescent="0.2">
      <c r="A93" s="8" t="s">
        <v>2041</v>
      </c>
      <c r="B93" s="8" t="s">
        <v>1919</v>
      </c>
      <c r="C93" s="9" t="s">
        <v>1932</v>
      </c>
      <c r="D93" s="10" t="s">
        <v>1735</v>
      </c>
      <c r="E93" s="8">
        <v>8</v>
      </c>
      <c r="F93" s="8">
        <v>36</v>
      </c>
      <c r="G93" s="11">
        <v>286</v>
      </c>
      <c r="H93" s="11">
        <v>286</v>
      </c>
    </row>
    <row r="94" spans="1:8" ht="14.1" customHeight="1" x14ac:dyDescent="0.2">
      <c r="A94" s="8" t="s">
        <v>1933</v>
      </c>
      <c r="B94" s="8" t="s">
        <v>1919</v>
      </c>
      <c r="C94" s="9" t="s">
        <v>1934</v>
      </c>
      <c r="D94" s="10" t="s">
        <v>1735</v>
      </c>
      <c r="E94" s="8">
        <v>9</v>
      </c>
      <c r="F94" s="8">
        <v>36</v>
      </c>
      <c r="G94" s="11">
        <v>318</v>
      </c>
      <c r="H94" s="11">
        <v>318</v>
      </c>
    </row>
    <row r="95" spans="1:8" ht="14.1" customHeight="1" x14ac:dyDescent="0.2">
      <c r="A95" s="8" t="s">
        <v>1935</v>
      </c>
      <c r="B95" s="8" t="s">
        <v>1936</v>
      </c>
      <c r="C95" s="9" t="s">
        <v>1937</v>
      </c>
      <c r="D95" s="10" t="s">
        <v>1733</v>
      </c>
      <c r="E95" s="8">
        <v>1</v>
      </c>
      <c r="F95" s="8">
        <v>40</v>
      </c>
      <c r="G95" s="11">
        <v>46</v>
      </c>
      <c r="H95" s="11">
        <v>46</v>
      </c>
    </row>
    <row r="96" spans="1:8" ht="14.1" customHeight="1" x14ac:dyDescent="0.2">
      <c r="A96" s="8" t="s">
        <v>1938</v>
      </c>
      <c r="B96" s="8" t="s">
        <v>1936</v>
      </c>
      <c r="C96" s="9" t="s">
        <v>1939</v>
      </c>
      <c r="D96" s="10" t="s">
        <v>1735</v>
      </c>
      <c r="E96" s="8">
        <v>12</v>
      </c>
      <c r="F96" s="8">
        <v>40</v>
      </c>
      <c r="G96" s="11">
        <v>408</v>
      </c>
      <c r="H96" s="11">
        <v>408</v>
      </c>
    </row>
    <row r="97" spans="1:8" ht="14.1" customHeight="1" x14ac:dyDescent="0.2">
      <c r="A97" s="8" t="s">
        <v>1940</v>
      </c>
      <c r="B97" s="8" t="s">
        <v>1936</v>
      </c>
      <c r="C97" s="9" t="s">
        <v>1941</v>
      </c>
      <c r="D97" s="10" t="s">
        <v>1735</v>
      </c>
      <c r="E97" s="8">
        <v>1</v>
      </c>
      <c r="F97" s="8">
        <v>40</v>
      </c>
      <c r="G97" s="11">
        <v>46</v>
      </c>
      <c r="H97" s="11">
        <v>46</v>
      </c>
    </row>
    <row r="98" spans="1:8" ht="14.1" customHeight="1" x14ac:dyDescent="0.2">
      <c r="A98" s="8" t="s">
        <v>1942</v>
      </c>
      <c r="B98" s="8" t="s">
        <v>1936</v>
      </c>
      <c r="C98" s="9" t="s">
        <v>1943</v>
      </c>
      <c r="D98" s="10" t="s">
        <v>1735</v>
      </c>
      <c r="E98" s="8">
        <v>1</v>
      </c>
      <c r="F98" s="8">
        <v>40</v>
      </c>
      <c r="G98" s="11">
        <v>43</v>
      </c>
      <c r="H98" s="11">
        <v>43</v>
      </c>
    </row>
    <row r="99" spans="1:8" ht="14.1" customHeight="1" x14ac:dyDescent="0.2">
      <c r="A99" s="8" t="s">
        <v>1944</v>
      </c>
      <c r="B99" s="8" t="s">
        <v>1936</v>
      </c>
      <c r="C99" s="9" t="s">
        <v>1945</v>
      </c>
      <c r="D99" s="10" t="s">
        <v>1733</v>
      </c>
      <c r="E99" s="8">
        <v>2</v>
      </c>
      <c r="F99" s="8">
        <v>40</v>
      </c>
      <c r="G99" s="11">
        <v>85</v>
      </c>
      <c r="H99" s="11">
        <v>85</v>
      </c>
    </row>
    <row r="100" spans="1:8" ht="14.1" customHeight="1" x14ac:dyDescent="0.2">
      <c r="A100" s="8" t="s">
        <v>1946</v>
      </c>
      <c r="B100" s="8" t="s">
        <v>1936</v>
      </c>
      <c r="C100" s="9" t="s">
        <v>1947</v>
      </c>
      <c r="D100" s="10" t="s">
        <v>1735</v>
      </c>
      <c r="E100" s="8">
        <v>2</v>
      </c>
      <c r="F100" s="8">
        <v>40</v>
      </c>
      <c r="G100" s="11">
        <v>72</v>
      </c>
      <c r="H100" s="11">
        <v>72</v>
      </c>
    </row>
    <row r="101" spans="1:8" ht="14.1" customHeight="1" x14ac:dyDescent="0.2">
      <c r="A101" s="8" t="s">
        <v>1948</v>
      </c>
      <c r="B101" s="8" t="s">
        <v>1936</v>
      </c>
      <c r="C101" s="9" t="s">
        <v>1949</v>
      </c>
      <c r="D101" s="10" t="s">
        <v>1735</v>
      </c>
      <c r="E101" s="8">
        <v>2</v>
      </c>
      <c r="F101" s="8">
        <v>40</v>
      </c>
      <c r="G101" s="11">
        <v>72</v>
      </c>
      <c r="H101" s="11">
        <v>72</v>
      </c>
    </row>
    <row r="102" spans="1:8" ht="14.1" customHeight="1" x14ac:dyDescent="0.2">
      <c r="A102" s="8" t="s">
        <v>1950</v>
      </c>
      <c r="B102" s="8" t="s">
        <v>1936</v>
      </c>
      <c r="C102" s="9" t="s">
        <v>1951</v>
      </c>
      <c r="D102" s="10" t="s">
        <v>1733</v>
      </c>
      <c r="E102" s="8">
        <v>3</v>
      </c>
      <c r="F102" s="8">
        <v>40</v>
      </c>
      <c r="G102" s="11">
        <v>133</v>
      </c>
      <c r="H102" s="11">
        <v>133</v>
      </c>
    </row>
    <row r="103" spans="1:8" ht="14.1" customHeight="1" x14ac:dyDescent="0.2">
      <c r="A103" s="8" t="s">
        <v>1952</v>
      </c>
      <c r="B103" s="8" t="s">
        <v>1936</v>
      </c>
      <c r="C103" s="9" t="s">
        <v>1953</v>
      </c>
      <c r="D103" s="10" t="s">
        <v>1735</v>
      </c>
      <c r="E103" s="8">
        <v>3</v>
      </c>
      <c r="F103" s="8">
        <v>40</v>
      </c>
      <c r="G103" s="11">
        <v>102</v>
      </c>
      <c r="H103" s="11">
        <v>102</v>
      </c>
    </row>
    <row r="104" spans="1:8" ht="14.1" customHeight="1" x14ac:dyDescent="0.2">
      <c r="A104" s="8" t="s">
        <v>1954</v>
      </c>
      <c r="B104" s="8" t="s">
        <v>1936</v>
      </c>
      <c r="C104" s="9" t="s">
        <v>1955</v>
      </c>
      <c r="D104" s="10" t="s">
        <v>1735</v>
      </c>
      <c r="E104" s="8">
        <v>3</v>
      </c>
      <c r="F104" s="8">
        <v>40</v>
      </c>
      <c r="G104" s="11">
        <v>105</v>
      </c>
      <c r="H104" s="11">
        <v>105</v>
      </c>
    </row>
    <row r="105" spans="1:8" ht="14.1" customHeight="1" x14ac:dyDescent="0.2">
      <c r="A105" s="8" t="s">
        <v>1956</v>
      </c>
      <c r="B105" s="8" t="s">
        <v>1936</v>
      </c>
      <c r="C105" s="9" t="s">
        <v>1957</v>
      </c>
      <c r="D105" s="10" t="s">
        <v>1735</v>
      </c>
      <c r="E105" s="8">
        <v>4</v>
      </c>
      <c r="F105" s="8">
        <v>40</v>
      </c>
      <c r="G105" s="11">
        <v>144</v>
      </c>
      <c r="H105" s="11">
        <v>144</v>
      </c>
    </row>
    <row r="106" spans="1:8" ht="14.1" customHeight="1" x14ac:dyDescent="0.2">
      <c r="A106" s="8" t="s">
        <v>1958</v>
      </c>
      <c r="B106" s="8" t="s">
        <v>1936</v>
      </c>
      <c r="C106" s="9" t="s">
        <v>1959</v>
      </c>
      <c r="D106" s="10" t="s">
        <v>1735</v>
      </c>
      <c r="E106" s="8">
        <v>5</v>
      </c>
      <c r="F106" s="8">
        <v>40</v>
      </c>
      <c r="G106" s="11">
        <v>190</v>
      </c>
      <c r="H106" s="11">
        <v>190</v>
      </c>
    </row>
    <row r="107" spans="1:8" ht="14.1" customHeight="1" x14ac:dyDescent="0.2">
      <c r="A107" s="8" t="s">
        <v>1960</v>
      </c>
      <c r="B107" s="8" t="s">
        <v>1936</v>
      </c>
      <c r="C107" s="9" t="s">
        <v>1961</v>
      </c>
      <c r="D107" s="10" t="s">
        <v>1735</v>
      </c>
      <c r="E107" s="8">
        <v>6</v>
      </c>
      <c r="F107" s="8">
        <v>40</v>
      </c>
      <c r="G107" s="11">
        <v>204</v>
      </c>
      <c r="H107" s="11">
        <v>204</v>
      </c>
    </row>
    <row r="108" spans="1:8" ht="14.1" customHeight="1" x14ac:dyDescent="0.2">
      <c r="A108" s="8" t="s">
        <v>1962</v>
      </c>
      <c r="B108" s="8" t="s">
        <v>1936</v>
      </c>
      <c r="C108" s="9" t="s">
        <v>1963</v>
      </c>
      <c r="D108" s="10" t="s">
        <v>1735</v>
      </c>
      <c r="E108" s="8">
        <v>6</v>
      </c>
      <c r="F108" s="8">
        <v>40</v>
      </c>
      <c r="G108" s="11">
        <v>220</v>
      </c>
      <c r="H108" s="11">
        <v>220</v>
      </c>
    </row>
    <row r="109" spans="1:8" ht="14.1" customHeight="1" x14ac:dyDescent="0.2">
      <c r="A109" s="8" t="s">
        <v>2042</v>
      </c>
      <c r="B109" s="8" t="s">
        <v>1936</v>
      </c>
      <c r="C109" s="9" t="s">
        <v>1964</v>
      </c>
      <c r="D109" s="10" t="s">
        <v>1735</v>
      </c>
      <c r="E109" s="8">
        <v>6</v>
      </c>
      <c r="F109" s="8">
        <v>40</v>
      </c>
      <c r="G109" s="11">
        <v>233</v>
      </c>
      <c r="H109" s="11">
        <v>233</v>
      </c>
    </row>
    <row r="110" spans="1:8" ht="14.1" customHeight="1" x14ac:dyDescent="0.2">
      <c r="A110" s="8" t="s">
        <v>1965</v>
      </c>
      <c r="B110" s="8" t="s">
        <v>1936</v>
      </c>
      <c r="C110" s="9" t="s">
        <v>1966</v>
      </c>
      <c r="D110" s="10" t="s">
        <v>1735</v>
      </c>
      <c r="E110" s="8">
        <v>8</v>
      </c>
      <c r="F110" s="8">
        <v>40</v>
      </c>
      <c r="G110" s="11">
        <v>288</v>
      </c>
      <c r="H110" s="11">
        <v>288</v>
      </c>
    </row>
    <row r="111" spans="1:8" ht="14.1" customHeight="1" x14ac:dyDescent="0.2">
      <c r="A111" s="8" t="s">
        <v>1967</v>
      </c>
      <c r="B111" s="8" t="s">
        <v>1936</v>
      </c>
      <c r="C111" s="9" t="s">
        <v>1968</v>
      </c>
      <c r="D111" s="10" t="s">
        <v>1735</v>
      </c>
      <c r="E111" s="8">
        <v>8</v>
      </c>
      <c r="F111" s="8">
        <v>40</v>
      </c>
      <c r="G111" s="11">
        <v>300</v>
      </c>
      <c r="H111" s="11">
        <v>300</v>
      </c>
    </row>
    <row r="112" spans="1:8" ht="14.1" customHeight="1" x14ac:dyDescent="0.2">
      <c r="A112" s="8" t="s">
        <v>2043</v>
      </c>
      <c r="B112" s="8" t="s">
        <v>1936</v>
      </c>
      <c r="C112" s="9" t="s">
        <v>1973</v>
      </c>
      <c r="D112" s="10" t="s">
        <v>1735</v>
      </c>
      <c r="E112" s="8">
        <v>8</v>
      </c>
      <c r="F112" s="8">
        <v>40</v>
      </c>
      <c r="G112" s="11">
        <v>340</v>
      </c>
      <c r="H112" s="11">
        <v>340</v>
      </c>
    </row>
    <row r="113" spans="1:8" ht="14.1" customHeight="1" x14ac:dyDescent="0.2">
      <c r="A113" s="8" t="s">
        <v>1974</v>
      </c>
      <c r="B113" s="8" t="s">
        <v>1936</v>
      </c>
      <c r="C113" s="9" t="s">
        <v>1975</v>
      </c>
      <c r="D113" s="10" t="s">
        <v>1735</v>
      </c>
      <c r="E113" s="8">
        <v>9</v>
      </c>
      <c r="F113" s="8">
        <v>40</v>
      </c>
      <c r="G113" s="11">
        <v>306</v>
      </c>
      <c r="H113" s="11">
        <v>306</v>
      </c>
    </row>
    <row r="114" spans="1:8" ht="14.1" customHeight="1" x14ac:dyDescent="0.2">
      <c r="A114" s="8" t="s">
        <v>1976</v>
      </c>
      <c r="B114" s="8" t="s">
        <v>1977</v>
      </c>
      <c r="C114" s="9" t="s">
        <v>1978</v>
      </c>
      <c r="D114" s="10" t="s">
        <v>1733</v>
      </c>
      <c r="E114" s="8">
        <v>1</v>
      </c>
      <c r="F114" s="8">
        <v>5</v>
      </c>
      <c r="G114" s="11">
        <v>9</v>
      </c>
      <c r="H114" s="11">
        <v>9</v>
      </c>
    </row>
    <row r="115" spans="1:8" ht="14.1" customHeight="1" x14ac:dyDescent="0.2">
      <c r="A115" s="8" t="s">
        <v>1979</v>
      </c>
      <c r="B115" s="8" t="s">
        <v>1977</v>
      </c>
      <c r="C115" s="9" t="s">
        <v>1980</v>
      </c>
      <c r="D115" s="10" t="s">
        <v>1733</v>
      </c>
      <c r="E115" s="8">
        <v>2</v>
      </c>
      <c r="F115" s="8">
        <v>5</v>
      </c>
      <c r="G115" s="11">
        <v>18</v>
      </c>
      <c r="H115" s="11">
        <v>18</v>
      </c>
    </row>
    <row r="116" spans="1:8" ht="14.1" customHeight="1" x14ac:dyDescent="0.2">
      <c r="A116" s="8" t="s">
        <v>1981</v>
      </c>
      <c r="B116" s="8" t="s">
        <v>1982</v>
      </c>
      <c r="C116" s="9" t="s">
        <v>1983</v>
      </c>
      <c r="D116" s="10" t="s">
        <v>1735</v>
      </c>
      <c r="E116" s="8">
        <v>12</v>
      </c>
      <c r="F116" s="8">
        <v>50</v>
      </c>
      <c r="G116" s="11">
        <v>648</v>
      </c>
      <c r="H116" s="11">
        <v>648</v>
      </c>
    </row>
    <row r="117" spans="1:8" ht="14.1" customHeight="1" x14ac:dyDescent="0.2">
      <c r="A117" s="8" t="s">
        <v>1984</v>
      </c>
      <c r="B117" s="8" t="s">
        <v>1982</v>
      </c>
      <c r="C117" s="9" t="s">
        <v>1985</v>
      </c>
      <c r="D117" s="10" t="s">
        <v>1735</v>
      </c>
      <c r="E117" s="8">
        <v>1</v>
      </c>
      <c r="F117" s="8">
        <v>50</v>
      </c>
      <c r="G117" s="11">
        <v>54</v>
      </c>
      <c r="H117" s="11">
        <v>54</v>
      </c>
    </row>
    <row r="118" spans="1:8" ht="14.1" customHeight="1" x14ac:dyDescent="0.2">
      <c r="A118" s="8" t="s">
        <v>1986</v>
      </c>
      <c r="B118" s="8" t="s">
        <v>1982</v>
      </c>
      <c r="C118" s="9" t="s">
        <v>1987</v>
      </c>
      <c r="D118" s="10" t="s">
        <v>1735</v>
      </c>
      <c r="E118" s="8">
        <v>2</v>
      </c>
      <c r="F118" s="8">
        <v>50</v>
      </c>
      <c r="G118" s="11">
        <v>108</v>
      </c>
      <c r="H118" s="11">
        <v>108</v>
      </c>
    </row>
    <row r="119" spans="1:8" ht="14.1" customHeight="1" x14ac:dyDescent="0.2">
      <c r="A119" s="8" t="s">
        <v>1988</v>
      </c>
      <c r="B119" s="8" t="s">
        <v>1982</v>
      </c>
      <c r="C119" s="9" t="s">
        <v>1989</v>
      </c>
      <c r="D119" s="10" t="s">
        <v>1735</v>
      </c>
      <c r="E119" s="8">
        <v>3</v>
      </c>
      <c r="F119" s="8">
        <v>50</v>
      </c>
      <c r="G119" s="11">
        <v>162</v>
      </c>
      <c r="H119" s="11">
        <v>162</v>
      </c>
    </row>
    <row r="120" spans="1:8" ht="14.1" customHeight="1" x14ac:dyDescent="0.2">
      <c r="A120" s="8" t="s">
        <v>1990</v>
      </c>
      <c r="B120" s="8" t="s">
        <v>1982</v>
      </c>
      <c r="C120" s="9" t="s">
        <v>1991</v>
      </c>
      <c r="D120" s="10" t="s">
        <v>1735</v>
      </c>
      <c r="E120" s="8">
        <v>4</v>
      </c>
      <c r="F120" s="8">
        <v>50</v>
      </c>
      <c r="G120" s="11">
        <v>216</v>
      </c>
      <c r="H120" s="11">
        <v>216</v>
      </c>
    </row>
    <row r="121" spans="1:8" ht="14.1" customHeight="1" x14ac:dyDescent="0.2">
      <c r="A121" s="8" t="s">
        <v>1992</v>
      </c>
      <c r="B121" s="8" t="s">
        <v>1982</v>
      </c>
      <c r="C121" s="9" t="s">
        <v>1993</v>
      </c>
      <c r="D121" s="10" t="s">
        <v>1735</v>
      </c>
      <c r="E121" s="8">
        <v>5</v>
      </c>
      <c r="F121" s="8">
        <v>50</v>
      </c>
      <c r="G121" s="11">
        <v>270</v>
      </c>
      <c r="H121" s="11">
        <v>270</v>
      </c>
    </row>
    <row r="122" spans="1:8" ht="14.1" customHeight="1" x14ac:dyDescent="0.2">
      <c r="A122" s="8" t="s">
        <v>1994</v>
      </c>
      <c r="B122" s="8" t="s">
        <v>1982</v>
      </c>
      <c r="C122" s="9" t="s">
        <v>1995</v>
      </c>
      <c r="D122" s="10" t="s">
        <v>1735</v>
      </c>
      <c r="E122" s="8">
        <v>6</v>
      </c>
      <c r="F122" s="8">
        <v>50</v>
      </c>
      <c r="G122" s="11">
        <v>324</v>
      </c>
      <c r="H122" s="11">
        <v>324</v>
      </c>
    </row>
    <row r="123" spans="1:8" ht="14.1" customHeight="1" x14ac:dyDescent="0.2">
      <c r="A123" s="8" t="s">
        <v>1996</v>
      </c>
      <c r="B123" s="8" t="s">
        <v>1982</v>
      </c>
      <c r="C123" s="9" t="s">
        <v>1997</v>
      </c>
      <c r="D123" s="10" t="s">
        <v>1735</v>
      </c>
      <c r="E123" s="8">
        <v>8</v>
      </c>
      <c r="F123" s="8">
        <v>50</v>
      </c>
      <c r="G123" s="11">
        <v>432</v>
      </c>
      <c r="H123" s="11">
        <v>432</v>
      </c>
    </row>
    <row r="124" spans="1:8" ht="14.1" customHeight="1" x14ac:dyDescent="0.2">
      <c r="A124" s="8" t="s">
        <v>1998</v>
      </c>
      <c r="B124" s="8" t="s">
        <v>1982</v>
      </c>
      <c r="C124" s="9" t="s">
        <v>1999</v>
      </c>
      <c r="D124" s="10" t="s">
        <v>1735</v>
      </c>
      <c r="E124" s="8">
        <v>9</v>
      </c>
      <c r="F124" s="8">
        <v>50</v>
      </c>
      <c r="G124" s="11">
        <v>486</v>
      </c>
      <c r="H124" s="11">
        <v>486</v>
      </c>
    </row>
    <row r="125" spans="1:8" ht="14.1" customHeight="1" x14ac:dyDescent="0.2">
      <c r="A125" s="8" t="s">
        <v>2000</v>
      </c>
      <c r="B125" s="8" t="s">
        <v>2001</v>
      </c>
      <c r="C125" s="9" t="s">
        <v>2002</v>
      </c>
      <c r="D125" s="10" t="s">
        <v>1735</v>
      </c>
      <c r="E125" s="8">
        <v>12</v>
      </c>
      <c r="F125" s="8">
        <v>55</v>
      </c>
      <c r="G125" s="11">
        <v>672</v>
      </c>
      <c r="H125" s="11">
        <v>672</v>
      </c>
    </row>
    <row r="126" spans="1:8" ht="14.1" customHeight="1" x14ac:dyDescent="0.2">
      <c r="A126" s="8" t="s">
        <v>2003</v>
      </c>
      <c r="B126" s="8" t="s">
        <v>2001</v>
      </c>
      <c r="C126" s="9" t="s">
        <v>2004</v>
      </c>
      <c r="D126" s="10" t="s">
        <v>1735</v>
      </c>
      <c r="E126" s="8">
        <v>1</v>
      </c>
      <c r="F126" s="8">
        <v>55</v>
      </c>
      <c r="G126" s="11">
        <v>56</v>
      </c>
      <c r="H126" s="11">
        <v>56</v>
      </c>
    </row>
    <row r="127" spans="1:8" ht="14.1" customHeight="1" x14ac:dyDescent="0.2">
      <c r="A127" s="8" t="s">
        <v>2005</v>
      </c>
      <c r="B127" s="8" t="s">
        <v>2001</v>
      </c>
      <c r="C127" s="9" t="s">
        <v>2006</v>
      </c>
      <c r="D127" s="10" t="s">
        <v>1735</v>
      </c>
      <c r="E127" s="8">
        <v>2</v>
      </c>
      <c r="F127" s="8">
        <v>55</v>
      </c>
      <c r="G127" s="11">
        <v>112</v>
      </c>
      <c r="H127" s="11">
        <v>112</v>
      </c>
    </row>
    <row r="128" spans="1:8" ht="14.1" customHeight="1" x14ac:dyDescent="0.2">
      <c r="A128" s="8" t="s">
        <v>2007</v>
      </c>
      <c r="B128" s="8" t="s">
        <v>2001</v>
      </c>
      <c r="C128" s="9" t="s">
        <v>2008</v>
      </c>
      <c r="D128" s="10" t="s">
        <v>1735</v>
      </c>
      <c r="E128" s="8">
        <v>3</v>
      </c>
      <c r="F128" s="8">
        <v>55</v>
      </c>
      <c r="G128" s="11">
        <v>168</v>
      </c>
      <c r="H128" s="11">
        <v>168</v>
      </c>
    </row>
    <row r="129" spans="1:8" ht="14.1" customHeight="1" x14ac:dyDescent="0.2">
      <c r="A129" s="8" t="s">
        <v>2009</v>
      </c>
      <c r="B129" s="8" t="s">
        <v>2001</v>
      </c>
      <c r="C129" s="9" t="s">
        <v>2010</v>
      </c>
      <c r="D129" s="10" t="s">
        <v>1735</v>
      </c>
      <c r="E129" s="8">
        <v>4</v>
      </c>
      <c r="F129" s="8">
        <v>55</v>
      </c>
      <c r="G129" s="11">
        <v>224</v>
      </c>
      <c r="H129" s="11">
        <v>224</v>
      </c>
    </row>
    <row r="130" spans="1:8" ht="14.1" customHeight="1" x14ac:dyDescent="0.2">
      <c r="A130" s="8" t="s">
        <v>2011</v>
      </c>
      <c r="B130" s="8" t="s">
        <v>2001</v>
      </c>
      <c r="C130" s="9" t="s">
        <v>2012</v>
      </c>
      <c r="D130" s="10" t="s">
        <v>1735</v>
      </c>
      <c r="E130" s="8">
        <v>5</v>
      </c>
      <c r="F130" s="8">
        <v>55</v>
      </c>
      <c r="G130" s="11">
        <v>280</v>
      </c>
      <c r="H130" s="11">
        <v>280</v>
      </c>
    </row>
    <row r="131" spans="1:8" ht="14.1" customHeight="1" x14ac:dyDescent="0.2">
      <c r="A131" s="8" t="s">
        <v>2013</v>
      </c>
      <c r="B131" s="8" t="s">
        <v>2001</v>
      </c>
      <c r="C131" s="9" t="s">
        <v>2014</v>
      </c>
      <c r="D131" s="10" t="s">
        <v>1735</v>
      </c>
      <c r="E131" s="8">
        <v>6</v>
      </c>
      <c r="F131" s="8">
        <v>55</v>
      </c>
      <c r="G131" s="11">
        <v>336</v>
      </c>
      <c r="H131" s="11">
        <v>336</v>
      </c>
    </row>
    <row r="132" spans="1:8" ht="14.1" customHeight="1" x14ac:dyDescent="0.2">
      <c r="A132" s="8" t="s">
        <v>2015</v>
      </c>
      <c r="B132" s="8" t="s">
        <v>2001</v>
      </c>
      <c r="C132" s="9" t="s">
        <v>2016</v>
      </c>
      <c r="D132" s="10" t="s">
        <v>1735</v>
      </c>
      <c r="E132" s="8">
        <v>6</v>
      </c>
      <c r="F132" s="8">
        <v>55</v>
      </c>
      <c r="G132" s="11">
        <v>352</v>
      </c>
      <c r="H132" s="11">
        <v>352</v>
      </c>
    </row>
    <row r="133" spans="1:8" ht="14.1" customHeight="1" x14ac:dyDescent="0.2">
      <c r="A133" s="8" t="s">
        <v>2044</v>
      </c>
      <c r="B133" s="8" t="s">
        <v>2001</v>
      </c>
      <c r="C133" s="9" t="s">
        <v>2017</v>
      </c>
      <c r="D133" s="10" t="s">
        <v>1735</v>
      </c>
      <c r="E133" s="8">
        <v>6</v>
      </c>
      <c r="F133" s="8">
        <v>55</v>
      </c>
      <c r="G133" s="11">
        <v>373</v>
      </c>
      <c r="H133" s="11">
        <v>373</v>
      </c>
    </row>
    <row r="134" spans="1:8" ht="14.1" customHeight="1" x14ac:dyDescent="0.2">
      <c r="A134" s="8" t="s">
        <v>2018</v>
      </c>
      <c r="B134" s="8" t="s">
        <v>2001</v>
      </c>
      <c r="C134" s="9" t="s">
        <v>2019</v>
      </c>
      <c r="D134" s="10" t="s">
        <v>1735</v>
      </c>
      <c r="E134" s="8">
        <v>8</v>
      </c>
      <c r="F134" s="8">
        <v>55</v>
      </c>
      <c r="G134" s="11">
        <v>448</v>
      </c>
      <c r="H134" s="11">
        <v>448</v>
      </c>
    </row>
    <row r="135" spans="1:8" ht="14.1" customHeight="1" x14ac:dyDescent="0.2">
      <c r="A135" s="8" t="s">
        <v>2020</v>
      </c>
      <c r="B135" s="8" t="s">
        <v>2001</v>
      </c>
      <c r="C135" s="9" t="s">
        <v>2021</v>
      </c>
      <c r="D135" s="10" t="s">
        <v>1735</v>
      </c>
      <c r="E135" s="8">
        <v>8</v>
      </c>
      <c r="F135" s="8">
        <v>55</v>
      </c>
      <c r="G135" s="11">
        <v>468</v>
      </c>
      <c r="H135" s="11">
        <v>468</v>
      </c>
    </row>
    <row r="136" spans="1:8" ht="14.1" customHeight="1" x14ac:dyDescent="0.2">
      <c r="A136" s="8" t="s">
        <v>2045</v>
      </c>
      <c r="B136" s="8" t="s">
        <v>2001</v>
      </c>
      <c r="C136" s="9" t="s">
        <v>2022</v>
      </c>
      <c r="D136" s="10" t="s">
        <v>1735</v>
      </c>
      <c r="E136" s="8">
        <v>8</v>
      </c>
      <c r="F136" s="8">
        <v>55</v>
      </c>
      <c r="G136" s="11">
        <v>496</v>
      </c>
      <c r="H136" s="11">
        <v>496</v>
      </c>
    </row>
    <row r="137" spans="1:8" ht="14.1" customHeight="1" x14ac:dyDescent="0.2">
      <c r="A137" s="8" t="s">
        <v>2023</v>
      </c>
      <c r="B137" s="8" t="s">
        <v>2001</v>
      </c>
      <c r="C137" s="9" t="s">
        <v>2024</v>
      </c>
      <c r="D137" s="10" t="s">
        <v>1735</v>
      </c>
      <c r="E137" s="8">
        <v>9</v>
      </c>
      <c r="F137" s="8">
        <v>55</v>
      </c>
      <c r="G137" s="11">
        <v>504</v>
      </c>
      <c r="H137" s="11">
        <v>504</v>
      </c>
    </row>
    <row r="138" spans="1:8" ht="14.1" customHeight="1" x14ac:dyDescent="0.2">
      <c r="A138" s="8" t="s">
        <v>2025</v>
      </c>
      <c r="B138" s="8" t="s">
        <v>2026</v>
      </c>
      <c r="C138" s="9" t="s">
        <v>2027</v>
      </c>
      <c r="D138" s="10" t="s">
        <v>1733</v>
      </c>
      <c r="E138" s="8">
        <v>1</v>
      </c>
      <c r="F138" s="8">
        <v>7</v>
      </c>
      <c r="G138" s="11">
        <v>10</v>
      </c>
      <c r="H138" s="11">
        <v>10</v>
      </c>
    </row>
    <row r="139" spans="1:8" ht="14.1" customHeight="1" x14ac:dyDescent="0.2">
      <c r="A139" s="8" t="s">
        <v>2028</v>
      </c>
      <c r="B139" s="8" t="s">
        <v>2026</v>
      </c>
      <c r="C139" s="9" t="s">
        <v>2029</v>
      </c>
      <c r="D139" s="10" t="s">
        <v>1733</v>
      </c>
      <c r="E139" s="8">
        <v>2</v>
      </c>
      <c r="F139" s="8">
        <v>7</v>
      </c>
      <c r="G139" s="11">
        <v>21</v>
      </c>
      <c r="H139" s="11">
        <v>21</v>
      </c>
    </row>
    <row r="140" spans="1:8" ht="14.1" customHeight="1" x14ac:dyDescent="0.2">
      <c r="A140" s="8" t="s">
        <v>2030</v>
      </c>
      <c r="B140" s="8" t="s">
        <v>2031</v>
      </c>
      <c r="C140" s="9" t="s">
        <v>2032</v>
      </c>
      <c r="D140" s="10" t="s">
        <v>1733</v>
      </c>
      <c r="E140" s="8">
        <v>1</v>
      </c>
      <c r="F140" s="8">
        <v>9</v>
      </c>
      <c r="G140" s="11">
        <v>11</v>
      </c>
      <c r="H140" s="11">
        <v>11</v>
      </c>
    </row>
    <row r="141" spans="1:8" ht="14.1" customHeight="1" x14ac:dyDescent="0.2">
      <c r="A141" s="8" t="s">
        <v>2033</v>
      </c>
      <c r="B141" s="8" t="s">
        <v>2031</v>
      </c>
      <c r="C141" s="9" t="s">
        <v>2034</v>
      </c>
      <c r="D141" s="10" t="s">
        <v>1733</v>
      </c>
      <c r="E141" s="8">
        <v>2</v>
      </c>
      <c r="F141" s="8">
        <v>9</v>
      </c>
      <c r="G141" s="11">
        <v>23</v>
      </c>
      <c r="H141" s="11">
        <v>23</v>
      </c>
    </row>
    <row r="142" spans="1:8" ht="14.1" customHeight="1" x14ac:dyDescent="0.2">
      <c r="A142" s="8" t="s">
        <v>2035</v>
      </c>
      <c r="B142" s="8" t="s">
        <v>2031</v>
      </c>
      <c r="C142" s="9" t="s">
        <v>0</v>
      </c>
      <c r="D142" s="10" t="s">
        <v>1733</v>
      </c>
      <c r="E142" s="8">
        <v>3</v>
      </c>
      <c r="F142" s="8">
        <v>9</v>
      </c>
      <c r="G142" s="11">
        <v>34</v>
      </c>
      <c r="H142" s="11">
        <v>34</v>
      </c>
    </row>
    <row r="143" spans="1:8" ht="14.1" customHeight="1" x14ac:dyDescent="0.2">
      <c r="A143" s="8"/>
      <c r="B143" s="8"/>
      <c r="C143" s="9"/>
      <c r="D143" s="10"/>
      <c r="E143" s="8"/>
      <c r="F143" s="8"/>
      <c r="G143" s="11"/>
      <c r="H143" s="11"/>
    </row>
    <row r="144" spans="1:8" ht="14.1" customHeight="1" x14ac:dyDescent="0.2">
      <c r="A144" s="8"/>
      <c r="B144" s="8"/>
      <c r="C144" s="7" t="s">
        <v>2046</v>
      </c>
      <c r="D144" s="10"/>
      <c r="E144" s="8"/>
      <c r="F144" s="8"/>
      <c r="G144" s="11"/>
      <c r="H144" s="11"/>
    </row>
    <row r="145" spans="1:8" ht="14.1" customHeight="1" x14ac:dyDescent="0.2">
      <c r="A145" s="8" t="s">
        <v>1539</v>
      </c>
      <c r="B145" s="8" t="s">
        <v>1540</v>
      </c>
      <c r="C145" s="9" t="s">
        <v>1541</v>
      </c>
      <c r="D145" s="10"/>
      <c r="E145" s="8">
        <v>1</v>
      </c>
      <c r="F145" s="8">
        <v>7</v>
      </c>
      <c r="G145" s="11">
        <v>7</v>
      </c>
      <c r="H145" s="11">
        <v>7</v>
      </c>
    </row>
    <row r="146" spans="1:8" ht="14.1" customHeight="1" x14ac:dyDescent="0.2">
      <c r="A146" s="8" t="s">
        <v>1542</v>
      </c>
      <c r="B146" s="8" t="s">
        <v>1543</v>
      </c>
      <c r="C146" s="9" t="s">
        <v>1544</v>
      </c>
      <c r="D146" s="10"/>
      <c r="E146" s="8">
        <v>1</v>
      </c>
      <c r="F146" s="8">
        <v>9</v>
      </c>
      <c r="G146" s="11">
        <v>9</v>
      </c>
      <c r="H146" s="11">
        <v>9</v>
      </c>
    </row>
    <row r="147" spans="1:8" ht="14.1" customHeight="1" x14ac:dyDescent="0.2">
      <c r="A147" s="8" t="s">
        <v>1545</v>
      </c>
      <c r="B147" s="8" t="s">
        <v>1546</v>
      </c>
      <c r="C147" s="9" t="s">
        <v>1547</v>
      </c>
      <c r="D147" s="10"/>
      <c r="E147" s="8">
        <v>1</v>
      </c>
      <c r="F147" s="8">
        <v>11</v>
      </c>
      <c r="G147" s="11">
        <v>11</v>
      </c>
      <c r="H147" s="11">
        <v>11</v>
      </c>
    </row>
    <row r="148" spans="1:8" ht="14.1" customHeight="1" x14ac:dyDescent="0.2">
      <c r="A148" s="8" t="s">
        <v>1548</v>
      </c>
      <c r="B148" s="8" t="s">
        <v>1549</v>
      </c>
      <c r="C148" s="9" t="s">
        <v>1550</v>
      </c>
      <c r="D148" s="10"/>
      <c r="E148" s="8">
        <v>1</v>
      </c>
      <c r="F148" s="8">
        <v>13</v>
      </c>
      <c r="G148" s="11">
        <v>13</v>
      </c>
      <c r="H148" s="11">
        <v>13</v>
      </c>
    </row>
    <row r="149" spans="1:8" ht="14.1" customHeight="1" x14ac:dyDescent="0.2">
      <c r="A149" s="8" t="s">
        <v>1551</v>
      </c>
      <c r="B149" s="8" t="s">
        <v>1552</v>
      </c>
      <c r="C149" s="9" t="s">
        <v>1553</v>
      </c>
      <c r="D149" s="10"/>
      <c r="E149" s="8">
        <v>1</v>
      </c>
      <c r="F149" s="8">
        <v>15</v>
      </c>
      <c r="G149" s="11">
        <v>15</v>
      </c>
      <c r="H149" s="11">
        <v>15</v>
      </c>
    </row>
    <row r="150" spans="1:8" ht="14.1" customHeight="1" x14ac:dyDescent="0.2">
      <c r="A150" s="8" t="s">
        <v>1554</v>
      </c>
      <c r="B150" s="8" t="s">
        <v>1555</v>
      </c>
      <c r="C150" s="9" t="s">
        <v>1556</v>
      </c>
      <c r="D150" s="10"/>
      <c r="E150" s="8">
        <v>1</v>
      </c>
      <c r="F150" s="8">
        <v>18</v>
      </c>
      <c r="G150" s="11">
        <v>18</v>
      </c>
      <c r="H150" s="11">
        <v>18</v>
      </c>
    </row>
    <row r="151" spans="1:8" ht="14.1" customHeight="1" x14ac:dyDescent="0.2">
      <c r="A151" s="8" t="s">
        <v>1557</v>
      </c>
      <c r="B151" s="8" t="s">
        <v>1558</v>
      </c>
      <c r="C151" s="9" t="s">
        <v>1559</v>
      </c>
      <c r="D151" s="10"/>
      <c r="E151" s="8">
        <v>1</v>
      </c>
      <c r="F151" s="8">
        <v>20</v>
      </c>
      <c r="G151" s="11">
        <v>20</v>
      </c>
      <c r="H151" s="11">
        <v>20</v>
      </c>
    </row>
    <row r="152" spans="1:8" ht="14.1" customHeight="1" x14ac:dyDescent="0.2">
      <c r="A152" s="8" t="s">
        <v>1560</v>
      </c>
      <c r="B152" s="8" t="s">
        <v>1561</v>
      </c>
      <c r="C152" s="9" t="s">
        <v>1562</v>
      </c>
      <c r="D152" s="10"/>
      <c r="E152" s="8">
        <v>1</v>
      </c>
      <c r="F152" s="8">
        <v>23</v>
      </c>
      <c r="G152" s="11">
        <v>23</v>
      </c>
      <c r="H152" s="11">
        <v>23</v>
      </c>
    </row>
    <row r="153" spans="1:8" ht="14.1" customHeight="1" x14ac:dyDescent="0.2">
      <c r="A153" s="8" t="s">
        <v>1563</v>
      </c>
      <c r="B153" s="8" t="s">
        <v>1564</v>
      </c>
      <c r="C153" s="9" t="s">
        <v>1565</v>
      </c>
      <c r="D153" s="10"/>
      <c r="E153" s="8">
        <v>1</v>
      </c>
      <c r="F153" s="8">
        <v>26</v>
      </c>
      <c r="G153" s="11">
        <v>26</v>
      </c>
      <c r="H153" s="11">
        <v>26</v>
      </c>
    </row>
    <row r="154" spans="1:8" ht="14.1" customHeight="1" x14ac:dyDescent="0.2">
      <c r="A154" s="8" t="s">
        <v>1566</v>
      </c>
      <c r="B154" s="8" t="s">
        <v>1567</v>
      </c>
      <c r="C154" s="9" t="s">
        <v>1568</v>
      </c>
      <c r="D154" s="10"/>
      <c r="E154" s="8">
        <v>1</v>
      </c>
      <c r="F154" s="8">
        <v>30</v>
      </c>
      <c r="G154" s="11">
        <v>30</v>
      </c>
      <c r="H154" s="11">
        <v>30</v>
      </c>
    </row>
    <row r="155" spans="1:8" ht="14.1" customHeight="1" x14ac:dyDescent="0.2">
      <c r="A155" s="8"/>
      <c r="B155" s="8"/>
      <c r="C155" s="9"/>
      <c r="D155" s="10"/>
      <c r="E155" s="8"/>
      <c r="F155" s="8"/>
      <c r="G155" s="11"/>
      <c r="H155" s="11"/>
    </row>
    <row r="156" spans="1:8" s="217" customFormat="1" ht="14.1" customHeight="1" x14ac:dyDescent="0.2">
      <c r="A156" s="391"/>
      <c r="B156" s="391"/>
      <c r="C156" s="390" t="s">
        <v>2684</v>
      </c>
      <c r="D156" s="397"/>
      <c r="E156" s="395"/>
      <c r="F156" s="395"/>
      <c r="G156" s="398"/>
      <c r="H156" s="398"/>
    </row>
    <row r="157" spans="1:8" s="217" customFormat="1" ht="14.1" customHeight="1" x14ac:dyDescent="0.2">
      <c r="A157" s="392" t="s">
        <v>2685</v>
      </c>
      <c r="B157" s="392" t="s">
        <v>2686</v>
      </c>
      <c r="C157" s="394" t="s">
        <v>2687</v>
      </c>
      <c r="D157" s="400"/>
      <c r="E157" s="399">
        <v>1</v>
      </c>
      <c r="F157" s="399">
        <v>2</v>
      </c>
      <c r="G157" s="399">
        <v>2</v>
      </c>
      <c r="H157" s="399">
        <v>2</v>
      </c>
    </row>
    <row r="158" spans="1:8" s="217" customFormat="1" ht="14.1" customHeight="1" x14ac:dyDescent="0.2">
      <c r="A158" s="393" t="s">
        <v>2688</v>
      </c>
      <c r="B158" s="392" t="s">
        <v>2689</v>
      </c>
      <c r="C158" s="394" t="s">
        <v>2690</v>
      </c>
      <c r="D158" s="401"/>
      <c r="E158" s="399">
        <v>1</v>
      </c>
      <c r="F158" s="399">
        <v>3</v>
      </c>
      <c r="G158" s="399">
        <v>3</v>
      </c>
      <c r="H158" s="399">
        <v>3</v>
      </c>
    </row>
    <row r="159" spans="1:8" s="217" customFormat="1" ht="14.1" customHeight="1" x14ac:dyDescent="0.2">
      <c r="A159" s="393" t="s">
        <v>2691</v>
      </c>
      <c r="B159" s="392" t="s">
        <v>2692</v>
      </c>
      <c r="C159" s="394" t="s">
        <v>2693</v>
      </c>
      <c r="D159" s="401"/>
      <c r="E159" s="399">
        <v>1</v>
      </c>
      <c r="F159" s="399">
        <v>4</v>
      </c>
      <c r="G159" s="399">
        <v>4</v>
      </c>
      <c r="H159" s="399">
        <v>4</v>
      </c>
    </row>
    <row r="160" spans="1:8" s="217" customFormat="1" ht="14.1" customHeight="1" x14ac:dyDescent="0.2">
      <c r="A160" s="393" t="s">
        <v>2694</v>
      </c>
      <c r="B160" s="392" t="s">
        <v>2695</v>
      </c>
      <c r="C160" s="394" t="s">
        <v>2696</v>
      </c>
      <c r="D160" s="401"/>
      <c r="E160" s="399">
        <v>1</v>
      </c>
      <c r="F160" s="399">
        <v>5</v>
      </c>
      <c r="G160" s="399">
        <v>5</v>
      </c>
      <c r="H160" s="399">
        <v>5</v>
      </c>
    </row>
    <row r="161" spans="1:8" s="217" customFormat="1" ht="14.1" customHeight="1" x14ac:dyDescent="0.2">
      <c r="A161" s="393" t="s">
        <v>2697</v>
      </c>
      <c r="B161" s="392" t="s">
        <v>2698</v>
      </c>
      <c r="C161" s="394" t="s">
        <v>2699</v>
      </c>
      <c r="D161" s="401"/>
      <c r="E161" s="399">
        <v>1</v>
      </c>
      <c r="F161" s="399">
        <v>6</v>
      </c>
      <c r="G161" s="399">
        <v>6</v>
      </c>
      <c r="H161" s="399">
        <v>6</v>
      </c>
    </row>
    <row r="162" spans="1:8" s="217" customFormat="1" ht="14.1" customHeight="1" x14ac:dyDescent="0.2">
      <c r="A162" s="393" t="s">
        <v>2700</v>
      </c>
      <c r="B162" s="392" t="s">
        <v>2701</v>
      </c>
      <c r="C162" s="394" t="s">
        <v>2702</v>
      </c>
      <c r="D162" s="401"/>
      <c r="E162" s="399">
        <v>1</v>
      </c>
      <c r="F162" s="399">
        <v>7</v>
      </c>
      <c r="G162" s="399">
        <v>7</v>
      </c>
      <c r="H162" s="399">
        <v>7</v>
      </c>
    </row>
    <row r="163" spans="1:8" s="217" customFormat="1" ht="14.1" customHeight="1" x14ac:dyDescent="0.2">
      <c r="A163" s="393" t="s">
        <v>2703</v>
      </c>
      <c r="B163" s="392" t="s">
        <v>2704</v>
      </c>
      <c r="C163" s="394" t="s">
        <v>2705</v>
      </c>
      <c r="D163" s="401"/>
      <c r="E163" s="399">
        <v>1</v>
      </c>
      <c r="F163" s="399">
        <v>8</v>
      </c>
      <c r="G163" s="399">
        <v>8</v>
      </c>
      <c r="H163" s="399">
        <v>8</v>
      </c>
    </row>
    <row r="164" spans="1:8" s="217" customFormat="1" ht="14.1" customHeight="1" x14ac:dyDescent="0.2">
      <c r="A164" s="393" t="s">
        <v>2706</v>
      </c>
      <c r="B164" s="392" t="s">
        <v>2707</v>
      </c>
      <c r="C164" s="394" t="s">
        <v>2708</v>
      </c>
      <c r="D164" s="401"/>
      <c r="E164" s="399">
        <v>1</v>
      </c>
      <c r="F164" s="399">
        <v>9</v>
      </c>
      <c r="G164" s="399">
        <v>9</v>
      </c>
      <c r="H164" s="399">
        <v>9</v>
      </c>
    </row>
    <row r="165" spans="1:8" s="217" customFormat="1" ht="14.1" customHeight="1" x14ac:dyDescent="0.2">
      <c r="A165" s="393" t="s">
        <v>2709</v>
      </c>
      <c r="B165" s="393" t="s">
        <v>2710</v>
      </c>
      <c r="C165" s="394" t="s">
        <v>2711</v>
      </c>
      <c r="D165" s="401"/>
      <c r="E165" s="399">
        <v>1</v>
      </c>
      <c r="F165" s="399">
        <v>10</v>
      </c>
      <c r="G165" s="399">
        <v>10</v>
      </c>
      <c r="H165" s="399">
        <v>10</v>
      </c>
    </row>
    <row r="166" spans="1:8" s="217" customFormat="1" ht="14.1" customHeight="1" x14ac:dyDescent="0.2">
      <c r="A166" s="393" t="s">
        <v>2712</v>
      </c>
      <c r="B166" s="393" t="s">
        <v>2713</v>
      </c>
      <c r="C166" s="394" t="s">
        <v>2714</v>
      </c>
      <c r="D166" s="401"/>
      <c r="E166" s="399">
        <v>1</v>
      </c>
      <c r="F166" s="399">
        <v>11</v>
      </c>
      <c r="G166" s="399">
        <v>11</v>
      </c>
      <c r="H166" s="399">
        <v>11</v>
      </c>
    </row>
    <row r="167" spans="1:8" s="217" customFormat="1" ht="14.1" customHeight="1" x14ac:dyDescent="0.2">
      <c r="A167" s="393" t="s">
        <v>2715</v>
      </c>
      <c r="B167" s="393" t="s">
        <v>2716</v>
      </c>
      <c r="C167" s="394" t="s">
        <v>2717</v>
      </c>
      <c r="D167" s="401"/>
      <c r="E167" s="399">
        <v>1</v>
      </c>
      <c r="F167" s="399">
        <v>12</v>
      </c>
      <c r="G167" s="399">
        <v>12</v>
      </c>
      <c r="H167" s="399">
        <v>12</v>
      </c>
    </row>
    <row r="168" spans="1:8" s="217" customFormat="1" ht="14.1" customHeight="1" x14ac:dyDescent="0.2">
      <c r="A168" s="393" t="s">
        <v>2718</v>
      </c>
      <c r="B168" s="393" t="s">
        <v>2719</v>
      </c>
      <c r="C168" s="394" t="s">
        <v>2720</v>
      </c>
      <c r="D168" s="401"/>
      <c r="E168" s="399">
        <v>1</v>
      </c>
      <c r="F168" s="399">
        <v>13</v>
      </c>
      <c r="G168" s="399">
        <v>13</v>
      </c>
      <c r="H168" s="399">
        <v>13</v>
      </c>
    </row>
    <row r="169" spans="1:8" s="217" customFormat="1" ht="14.1" customHeight="1" x14ac:dyDescent="0.2">
      <c r="A169" s="393" t="s">
        <v>2721</v>
      </c>
      <c r="B169" s="393" t="s">
        <v>2722</v>
      </c>
      <c r="C169" s="394" t="s">
        <v>2723</v>
      </c>
      <c r="D169" s="401"/>
      <c r="E169" s="399">
        <v>1</v>
      </c>
      <c r="F169" s="399">
        <v>14</v>
      </c>
      <c r="G169" s="399">
        <v>14</v>
      </c>
      <c r="H169" s="399">
        <v>14</v>
      </c>
    </row>
    <row r="170" spans="1:8" s="217" customFormat="1" ht="14.1" customHeight="1" x14ac:dyDescent="0.2">
      <c r="A170" s="393" t="s">
        <v>2724</v>
      </c>
      <c r="B170" s="393" t="s">
        <v>2725</v>
      </c>
      <c r="C170" s="394" t="s">
        <v>2726</v>
      </c>
      <c r="D170" s="401"/>
      <c r="E170" s="399">
        <v>1</v>
      </c>
      <c r="F170" s="399">
        <v>15</v>
      </c>
      <c r="G170" s="399">
        <v>15</v>
      </c>
      <c r="H170" s="399">
        <v>15</v>
      </c>
    </row>
    <row r="171" spans="1:8" s="217" customFormat="1" ht="14.1" customHeight="1" x14ac:dyDescent="0.2">
      <c r="A171" s="393" t="s">
        <v>2727</v>
      </c>
      <c r="B171" s="393" t="s">
        <v>2728</v>
      </c>
      <c r="C171" s="394" t="s">
        <v>2729</v>
      </c>
      <c r="D171" s="401"/>
      <c r="E171" s="399">
        <v>1</v>
      </c>
      <c r="F171" s="399">
        <v>16</v>
      </c>
      <c r="G171" s="399">
        <v>16</v>
      </c>
      <c r="H171" s="399">
        <v>16</v>
      </c>
    </row>
    <row r="172" spans="1:8" s="217" customFormat="1" ht="14.1" customHeight="1" x14ac:dyDescent="0.2">
      <c r="A172" s="393" t="s">
        <v>2730</v>
      </c>
      <c r="B172" s="393" t="s">
        <v>2731</v>
      </c>
      <c r="C172" s="394" t="s">
        <v>2732</v>
      </c>
      <c r="D172" s="401"/>
      <c r="E172" s="399">
        <v>1</v>
      </c>
      <c r="F172" s="399">
        <v>17</v>
      </c>
      <c r="G172" s="399">
        <v>17</v>
      </c>
      <c r="H172" s="399">
        <v>17</v>
      </c>
    </row>
    <row r="173" spans="1:8" s="217" customFormat="1" ht="14.1" customHeight="1" x14ac:dyDescent="0.2">
      <c r="A173" s="393" t="s">
        <v>2733</v>
      </c>
      <c r="B173" s="393" t="s">
        <v>2734</v>
      </c>
      <c r="C173" s="394" t="s">
        <v>2735</v>
      </c>
      <c r="D173" s="401"/>
      <c r="E173" s="399">
        <v>1</v>
      </c>
      <c r="F173" s="399">
        <v>18</v>
      </c>
      <c r="G173" s="399">
        <v>18</v>
      </c>
      <c r="H173" s="399">
        <v>18</v>
      </c>
    </row>
    <row r="174" spans="1:8" s="217" customFormat="1" ht="14.1" customHeight="1" x14ac:dyDescent="0.2">
      <c r="A174" s="393" t="s">
        <v>2736</v>
      </c>
      <c r="B174" s="393" t="s">
        <v>2737</v>
      </c>
      <c r="C174" s="394" t="s">
        <v>2738</v>
      </c>
      <c r="D174" s="401"/>
      <c r="E174" s="399">
        <v>1</v>
      </c>
      <c r="F174" s="399">
        <v>19</v>
      </c>
      <c r="G174" s="399">
        <v>19</v>
      </c>
      <c r="H174" s="399">
        <v>19</v>
      </c>
    </row>
    <row r="175" spans="1:8" s="217" customFormat="1" ht="14.1" customHeight="1" x14ac:dyDescent="0.2">
      <c r="A175" s="393" t="s">
        <v>2739</v>
      </c>
      <c r="B175" s="393" t="s">
        <v>2740</v>
      </c>
      <c r="C175" s="394" t="s">
        <v>2741</v>
      </c>
      <c r="D175" s="401"/>
      <c r="E175" s="399">
        <v>1</v>
      </c>
      <c r="F175" s="399">
        <v>20</v>
      </c>
      <c r="G175" s="399">
        <v>20</v>
      </c>
      <c r="H175" s="399">
        <v>20</v>
      </c>
    </row>
    <row r="176" spans="1:8" s="217" customFormat="1" ht="14.1" customHeight="1" x14ac:dyDescent="0.2">
      <c r="A176" s="393" t="s">
        <v>2742</v>
      </c>
      <c r="B176" s="393" t="s">
        <v>2743</v>
      </c>
      <c r="C176" s="394" t="s">
        <v>2744</v>
      </c>
      <c r="D176" s="401"/>
      <c r="E176" s="399">
        <v>1</v>
      </c>
      <c r="F176" s="399">
        <v>21</v>
      </c>
      <c r="G176" s="399">
        <v>21</v>
      </c>
      <c r="H176" s="399">
        <v>21</v>
      </c>
    </row>
    <row r="177" spans="1:8" s="217" customFormat="1" ht="14.1" customHeight="1" x14ac:dyDescent="0.2">
      <c r="A177" s="393" t="s">
        <v>2745</v>
      </c>
      <c r="B177" s="393" t="s">
        <v>2746</v>
      </c>
      <c r="C177" s="394" t="s">
        <v>2747</v>
      </c>
      <c r="D177" s="401"/>
      <c r="E177" s="399">
        <v>1</v>
      </c>
      <c r="F177" s="399">
        <v>22</v>
      </c>
      <c r="G177" s="399">
        <v>22</v>
      </c>
      <c r="H177" s="399">
        <v>22</v>
      </c>
    </row>
    <row r="178" spans="1:8" s="217" customFormat="1" ht="14.1" customHeight="1" x14ac:dyDescent="0.2">
      <c r="A178" s="393" t="s">
        <v>2748</v>
      </c>
      <c r="B178" s="393" t="s">
        <v>2749</v>
      </c>
      <c r="C178" s="394" t="s">
        <v>2750</v>
      </c>
      <c r="D178" s="401"/>
      <c r="E178" s="399">
        <v>1</v>
      </c>
      <c r="F178" s="399">
        <v>26</v>
      </c>
      <c r="G178" s="399">
        <v>26</v>
      </c>
      <c r="H178" s="399">
        <v>26</v>
      </c>
    </row>
    <row r="179" spans="1:8" s="217" customFormat="1" ht="14.1" customHeight="1" x14ac:dyDescent="0.2">
      <c r="A179" s="384"/>
      <c r="B179" s="384"/>
      <c r="C179" s="385"/>
      <c r="D179" s="386"/>
      <c r="E179" s="384"/>
      <c r="F179" s="384"/>
      <c r="G179" s="387"/>
      <c r="H179" s="387"/>
    </row>
    <row r="180" spans="1:8" ht="14.1" customHeight="1" x14ac:dyDescent="0.2">
      <c r="A180" s="8"/>
      <c r="B180" s="8"/>
      <c r="C180" s="7" t="s">
        <v>1</v>
      </c>
      <c r="D180" s="10"/>
      <c r="E180" s="8"/>
      <c r="F180" s="8"/>
      <c r="G180" s="11"/>
      <c r="H180" s="11"/>
    </row>
    <row r="181" spans="1:8" ht="14.1" customHeight="1" x14ac:dyDescent="0.2">
      <c r="A181" s="8" t="s">
        <v>2</v>
      </c>
      <c r="B181" s="8" t="s">
        <v>1977</v>
      </c>
      <c r="C181" s="9" t="s">
        <v>3</v>
      </c>
      <c r="D181" s="10" t="s">
        <v>1733</v>
      </c>
      <c r="E181" s="8">
        <v>1</v>
      </c>
      <c r="F181" s="8">
        <v>5</v>
      </c>
      <c r="G181" s="11">
        <v>9</v>
      </c>
      <c r="H181" s="11">
        <v>9</v>
      </c>
    </row>
    <row r="182" spans="1:8" ht="14.1" customHeight="1" x14ac:dyDescent="0.2">
      <c r="A182" s="8" t="s">
        <v>4</v>
      </c>
      <c r="B182" s="8" t="s">
        <v>1977</v>
      </c>
      <c r="C182" s="9" t="s">
        <v>5</v>
      </c>
      <c r="D182" s="10" t="s">
        <v>1733</v>
      </c>
      <c r="E182" s="8">
        <v>2</v>
      </c>
      <c r="F182" s="8">
        <v>5</v>
      </c>
      <c r="G182" s="11">
        <v>20</v>
      </c>
      <c r="H182" s="11">
        <v>20</v>
      </c>
    </row>
    <row r="183" spans="1:8" ht="14.1" customHeight="1" x14ac:dyDescent="0.2">
      <c r="A183" s="8" t="s">
        <v>6</v>
      </c>
      <c r="B183" s="8" t="s">
        <v>2026</v>
      </c>
      <c r="C183" s="9" t="s">
        <v>7</v>
      </c>
      <c r="D183" s="10" t="s">
        <v>1733</v>
      </c>
      <c r="E183" s="8">
        <v>1</v>
      </c>
      <c r="F183" s="8">
        <v>7</v>
      </c>
      <c r="G183" s="11">
        <v>10</v>
      </c>
      <c r="H183" s="11">
        <v>10</v>
      </c>
    </row>
    <row r="184" spans="1:8" ht="14.1" customHeight="1" x14ac:dyDescent="0.2">
      <c r="A184" s="8" t="s">
        <v>8</v>
      </c>
      <c r="B184" s="8" t="s">
        <v>2026</v>
      </c>
      <c r="C184" s="9" t="s">
        <v>9</v>
      </c>
      <c r="D184" s="10" t="s">
        <v>1733</v>
      </c>
      <c r="E184" s="8">
        <v>2</v>
      </c>
      <c r="F184" s="8">
        <v>7</v>
      </c>
      <c r="G184" s="11">
        <v>21</v>
      </c>
      <c r="H184" s="11">
        <v>21</v>
      </c>
    </row>
    <row r="185" spans="1:8" ht="14.1" customHeight="1" x14ac:dyDescent="0.2">
      <c r="A185" s="8" t="s">
        <v>10</v>
      </c>
      <c r="B185" s="8" t="s">
        <v>11</v>
      </c>
      <c r="C185" s="9" t="s">
        <v>12</v>
      </c>
      <c r="D185" s="10" t="s">
        <v>1733</v>
      </c>
      <c r="E185" s="8">
        <v>1</v>
      </c>
      <c r="F185" s="8">
        <v>8</v>
      </c>
      <c r="G185" s="11">
        <v>12</v>
      </c>
      <c r="H185" s="11">
        <v>12</v>
      </c>
    </row>
    <row r="186" spans="1:8" ht="14.1" customHeight="1" x14ac:dyDescent="0.25">
      <c r="A186" s="8" t="s">
        <v>13</v>
      </c>
      <c r="B186" s="8" t="s">
        <v>11</v>
      </c>
      <c r="C186" s="9" t="s">
        <v>14</v>
      </c>
      <c r="D186" s="10" t="s">
        <v>1733</v>
      </c>
      <c r="E186" s="8">
        <v>2</v>
      </c>
      <c r="F186" s="8">
        <v>8</v>
      </c>
      <c r="G186" s="11">
        <v>24</v>
      </c>
      <c r="H186" s="11">
        <v>24</v>
      </c>
    </row>
    <row r="187" spans="1:8" ht="14.1" customHeight="1" x14ac:dyDescent="0.25">
      <c r="A187" s="8" t="s">
        <v>15</v>
      </c>
      <c r="B187" s="8" t="s">
        <v>2031</v>
      </c>
      <c r="C187" s="9" t="s">
        <v>16</v>
      </c>
      <c r="D187" s="10" t="s">
        <v>1733</v>
      </c>
      <c r="E187" s="8">
        <v>1</v>
      </c>
      <c r="F187" s="8">
        <v>9</v>
      </c>
      <c r="G187" s="11">
        <v>12</v>
      </c>
      <c r="H187" s="11">
        <v>12</v>
      </c>
    </row>
    <row r="188" spans="1:8" ht="14.1" customHeight="1" x14ac:dyDescent="0.25">
      <c r="A188" s="8" t="s">
        <v>17</v>
      </c>
      <c r="B188" s="8" t="s">
        <v>2031</v>
      </c>
      <c r="C188" s="9" t="s">
        <v>18</v>
      </c>
      <c r="D188" s="10" t="s">
        <v>1733</v>
      </c>
      <c r="E188" s="8">
        <v>2</v>
      </c>
      <c r="F188" s="8">
        <v>9</v>
      </c>
      <c r="G188" s="11">
        <v>20</v>
      </c>
      <c r="H188" s="11">
        <v>20</v>
      </c>
    </row>
    <row r="189" spans="1:8" ht="14.1" customHeight="1" x14ac:dyDescent="0.25">
      <c r="A189" s="8" t="s">
        <v>19</v>
      </c>
      <c r="B189" s="8" t="s">
        <v>20</v>
      </c>
      <c r="C189" s="9" t="s">
        <v>21</v>
      </c>
      <c r="D189" s="10"/>
      <c r="E189" s="8">
        <v>2</v>
      </c>
      <c r="F189" s="8">
        <v>10</v>
      </c>
      <c r="G189" s="11">
        <v>20</v>
      </c>
      <c r="H189" s="11">
        <v>20</v>
      </c>
    </row>
    <row r="190" spans="1:8" ht="14.1" customHeight="1" x14ac:dyDescent="0.25">
      <c r="A190" s="8" t="s">
        <v>22</v>
      </c>
      <c r="B190" s="8" t="s">
        <v>23</v>
      </c>
      <c r="C190" s="9" t="s">
        <v>24</v>
      </c>
      <c r="D190" s="10"/>
      <c r="E190" s="8">
        <v>1</v>
      </c>
      <c r="F190" s="8">
        <v>15</v>
      </c>
      <c r="G190" s="11">
        <v>15</v>
      </c>
      <c r="H190" s="11">
        <v>15</v>
      </c>
    </row>
    <row r="191" spans="1:8" ht="14.1" customHeight="1" x14ac:dyDescent="0.25">
      <c r="A191" s="8" t="s">
        <v>25</v>
      </c>
      <c r="B191" s="8" t="s">
        <v>23</v>
      </c>
      <c r="C191" s="9" t="s">
        <v>26</v>
      </c>
      <c r="D191" s="10"/>
      <c r="E191" s="8">
        <v>2</v>
      </c>
      <c r="F191" s="8">
        <v>15</v>
      </c>
      <c r="G191" s="11">
        <v>30</v>
      </c>
      <c r="H191" s="11">
        <v>30</v>
      </c>
    </row>
    <row r="192" spans="1:8" ht="14.1" customHeight="1" x14ac:dyDescent="0.25">
      <c r="A192" s="8" t="s">
        <v>27</v>
      </c>
      <c r="B192" s="8" t="s">
        <v>28</v>
      </c>
      <c r="C192" s="9" t="s">
        <v>29</v>
      </c>
      <c r="D192" s="10"/>
      <c r="E192" s="8">
        <v>1</v>
      </c>
      <c r="F192" s="8">
        <v>20</v>
      </c>
      <c r="G192" s="11">
        <v>20</v>
      </c>
      <c r="H192" s="11">
        <v>20</v>
      </c>
    </row>
    <row r="193" spans="1:8" ht="14.1" customHeight="1" x14ac:dyDescent="0.25">
      <c r="A193" s="8" t="s">
        <v>30</v>
      </c>
      <c r="B193" s="8" t="s">
        <v>28</v>
      </c>
      <c r="C193" s="9" t="s">
        <v>31</v>
      </c>
      <c r="D193" s="10"/>
      <c r="E193" s="8">
        <v>2</v>
      </c>
      <c r="F193" s="8">
        <v>20</v>
      </c>
      <c r="G193" s="11">
        <v>40</v>
      </c>
      <c r="H193" s="11">
        <v>40</v>
      </c>
    </row>
    <row r="194" spans="1:8" ht="14.1" customHeight="1" x14ac:dyDescent="0.25">
      <c r="A194" s="8" t="s">
        <v>32</v>
      </c>
      <c r="B194" s="8" t="s">
        <v>33</v>
      </c>
      <c r="C194" s="9" t="s">
        <v>34</v>
      </c>
      <c r="D194" s="10"/>
      <c r="E194" s="8">
        <v>1</v>
      </c>
      <c r="F194" s="8">
        <v>25</v>
      </c>
      <c r="G194" s="11">
        <v>25</v>
      </c>
      <c r="H194" s="11">
        <v>25</v>
      </c>
    </row>
    <row r="195" spans="1:8" ht="14.1" customHeight="1" x14ac:dyDescent="0.25">
      <c r="A195" s="8" t="s">
        <v>35</v>
      </c>
      <c r="B195" s="8" t="s">
        <v>33</v>
      </c>
      <c r="C195" s="9" t="s">
        <v>36</v>
      </c>
      <c r="D195" s="10"/>
      <c r="E195" s="8">
        <v>2</v>
      </c>
      <c r="F195" s="8">
        <v>25</v>
      </c>
      <c r="G195" s="11">
        <v>50</v>
      </c>
      <c r="H195" s="11">
        <v>50</v>
      </c>
    </row>
    <row r="196" spans="1:8" ht="14.1" customHeight="1" x14ac:dyDescent="0.25">
      <c r="A196" s="8" t="s">
        <v>37</v>
      </c>
      <c r="B196" s="8" t="s">
        <v>38</v>
      </c>
      <c r="C196" s="9" t="s">
        <v>39</v>
      </c>
      <c r="D196" s="10"/>
      <c r="E196" s="8">
        <v>1</v>
      </c>
      <c r="F196" s="8">
        <v>34</v>
      </c>
      <c r="G196" s="11">
        <v>34</v>
      </c>
      <c r="H196" s="11">
        <v>34</v>
      </c>
    </row>
    <row r="197" spans="1:8" ht="14.1" customHeight="1" x14ac:dyDescent="0.25">
      <c r="A197" s="8" t="s">
        <v>40</v>
      </c>
      <c r="B197" s="8" t="s">
        <v>38</v>
      </c>
      <c r="C197" s="9" t="s">
        <v>41</v>
      </c>
      <c r="D197" s="10"/>
      <c r="E197" s="8">
        <v>2</v>
      </c>
      <c r="F197" s="8">
        <v>34</v>
      </c>
      <c r="G197" s="11">
        <v>68</v>
      </c>
      <c r="H197" s="11">
        <v>68</v>
      </c>
    </row>
    <row r="198" spans="1:8" ht="14.1" customHeight="1" x14ac:dyDescent="0.25">
      <c r="A198" s="8" t="s">
        <v>42</v>
      </c>
      <c r="B198" s="8" t="s">
        <v>43</v>
      </c>
      <c r="C198" s="9" t="s">
        <v>44</v>
      </c>
      <c r="D198" s="10"/>
      <c r="E198" s="8">
        <v>1</v>
      </c>
      <c r="F198" s="8">
        <v>40</v>
      </c>
      <c r="G198" s="11">
        <v>40</v>
      </c>
      <c r="H198" s="11">
        <v>40</v>
      </c>
    </row>
    <row r="199" spans="1:8" ht="14.1" customHeight="1" x14ac:dyDescent="0.25">
      <c r="A199" s="8" t="s">
        <v>45</v>
      </c>
      <c r="B199" s="8" t="s">
        <v>43</v>
      </c>
      <c r="C199" s="9" t="s">
        <v>46</v>
      </c>
      <c r="D199" s="10"/>
      <c r="E199" s="8">
        <v>2</v>
      </c>
      <c r="F199" s="8">
        <v>40</v>
      </c>
      <c r="G199" s="11">
        <v>80</v>
      </c>
      <c r="H199" s="11">
        <v>80</v>
      </c>
    </row>
    <row r="200" spans="1:8" ht="14.1" customHeight="1" x14ac:dyDescent="0.25">
      <c r="A200" s="13" t="s">
        <v>47</v>
      </c>
      <c r="B200" s="13" t="s">
        <v>48</v>
      </c>
      <c r="C200" s="9" t="s">
        <v>49</v>
      </c>
      <c r="D200" s="10"/>
      <c r="E200" s="8">
        <v>1</v>
      </c>
      <c r="F200" s="8">
        <v>5</v>
      </c>
      <c r="G200" s="11">
        <v>5</v>
      </c>
      <c r="H200" s="11">
        <v>5</v>
      </c>
    </row>
    <row r="201" spans="1:8" ht="14.1" customHeight="1" x14ac:dyDescent="0.25">
      <c r="A201" s="8" t="s">
        <v>50</v>
      </c>
      <c r="B201" s="8" t="s">
        <v>48</v>
      </c>
      <c r="C201" s="9" t="s">
        <v>51</v>
      </c>
      <c r="D201" s="10"/>
      <c r="E201" s="8">
        <v>2</v>
      </c>
      <c r="F201" s="8">
        <v>5</v>
      </c>
      <c r="G201" s="11">
        <v>10</v>
      </c>
      <c r="H201" s="11">
        <v>10</v>
      </c>
    </row>
    <row r="202" spans="1:8" ht="14.1" customHeight="1" x14ac:dyDescent="0.25">
      <c r="A202" s="8" t="s">
        <v>52</v>
      </c>
      <c r="B202" s="8" t="s">
        <v>53</v>
      </c>
      <c r="C202" s="9" t="s">
        <v>54</v>
      </c>
      <c r="D202" s="10"/>
      <c r="E202" s="8">
        <v>2</v>
      </c>
      <c r="F202" s="8">
        <v>50</v>
      </c>
      <c r="G202" s="11">
        <v>100</v>
      </c>
      <c r="H202" s="11">
        <v>100</v>
      </c>
    </row>
    <row r="203" spans="1:8" ht="14.1" customHeight="1" x14ac:dyDescent="0.25">
      <c r="A203" s="8" t="s">
        <v>55</v>
      </c>
      <c r="B203" s="8" t="s">
        <v>56</v>
      </c>
      <c r="C203" s="9" t="s">
        <v>57</v>
      </c>
      <c r="D203" s="10"/>
      <c r="E203" s="8">
        <v>1</v>
      </c>
      <c r="F203" s="8">
        <v>7.5</v>
      </c>
      <c r="G203" s="11">
        <v>8</v>
      </c>
      <c r="H203" s="11">
        <v>8</v>
      </c>
    </row>
    <row r="204" spans="1:8" ht="14.1" customHeight="1" x14ac:dyDescent="0.25">
      <c r="A204" s="8" t="s">
        <v>58</v>
      </c>
      <c r="B204" s="8" t="s">
        <v>56</v>
      </c>
      <c r="C204" s="9" t="s">
        <v>59</v>
      </c>
      <c r="D204" s="10"/>
      <c r="E204" s="8">
        <v>2</v>
      </c>
      <c r="F204" s="8">
        <v>7.5</v>
      </c>
      <c r="G204" s="11">
        <v>15</v>
      </c>
      <c r="H204" s="11">
        <v>15</v>
      </c>
    </row>
    <row r="205" spans="1:8" ht="14.1" customHeight="1" x14ac:dyDescent="0.25">
      <c r="A205" s="8" t="s">
        <v>60</v>
      </c>
      <c r="B205" s="8" t="s">
        <v>61</v>
      </c>
      <c r="C205" s="9" t="s">
        <v>62</v>
      </c>
      <c r="D205" s="10"/>
      <c r="E205" s="8">
        <v>1</v>
      </c>
      <c r="F205" s="8">
        <v>0.5</v>
      </c>
      <c r="G205" s="11">
        <v>0.5</v>
      </c>
      <c r="H205" s="11">
        <v>0.5</v>
      </c>
    </row>
    <row r="206" spans="1:8" ht="14.1" customHeight="1" x14ac:dyDescent="0.25">
      <c r="A206" s="8" t="s">
        <v>63</v>
      </c>
      <c r="B206" s="8" t="s">
        <v>61</v>
      </c>
      <c r="C206" s="9" t="s">
        <v>64</v>
      </c>
      <c r="D206" s="10"/>
      <c r="E206" s="8">
        <v>2</v>
      </c>
      <c r="F206" s="8">
        <v>0.5</v>
      </c>
      <c r="G206" s="11">
        <v>1</v>
      </c>
      <c r="H206" s="11">
        <v>1</v>
      </c>
    </row>
    <row r="207" spans="1:8" ht="14.1" customHeight="1" x14ac:dyDescent="0.25">
      <c r="A207" s="8" t="s">
        <v>65</v>
      </c>
      <c r="B207" s="8" t="s">
        <v>66</v>
      </c>
      <c r="C207" s="9" t="s">
        <v>67</v>
      </c>
      <c r="D207" s="10"/>
      <c r="E207" s="8">
        <v>1</v>
      </c>
      <c r="F207" s="8">
        <v>1.5</v>
      </c>
      <c r="G207" s="11">
        <v>1.5</v>
      </c>
      <c r="H207" s="11">
        <v>1.5</v>
      </c>
    </row>
    <row r="208" spans="1:8" ht="14.1" customHeight="1" x14ac:dyDescent="0.25">
      <c r="A208" s="8" t="s">
        <v>68</v>
      </c>
      <c r="B208" s="8" t="s">
        <v>66</v>
      </c>
      <c r="C208" s="9" t="s">
        <v>69</v>
      </c>
      <c r="D208" s="10"/>
      <c r="E208" s="8">
        <v>2</v>
      </c>
      <c r="F208" s="8">
        <v>1.5</v>
      </c>
      <c r="G208" s="11">
        <v>3</v>
      </c>
      <c r="H208" s="11">
        <v>3</v>
      </c>
    </row>
    <row r="209" spans="1:8" ht="14.1" customHeight="1" x14ac:dyDescent="0.25">
      <c r="A209" s="8" t="s">
        <v>70</v>
      </c>
      <c r="B209" s="8" t="s">
        <v>71</v>
      </c>
      <c r="C209" s="9" t="s">
        <v>72</v>
      </c>
      <c r="D209" s="10"/>
      <c r="E209" s="8">
        <v>1</v>
      </c>
      <c r="F209" s="8">
        <v>10.5</v>
      </c>
      <c r="G209" s="11">
        <v>10.5</v>
      </c>
      <c r="H209" s="11">
        <v>10.5</v>
      </c>
    </row>
    <row r="210" spans="1:8" ht="14.1" customHeight="1" x14ac:dyDescent="0.25">
      <c r="A210" s="8" t="s">
        <v>73</v>
      </c>
      <c r="B210" s="8" t="s">
        <v>71</v>
      </c>
      <c r="C210" s="9" t="s">
        <v>74</v>
      </c>
      <c r="D210" s="10"/>
      <c r="E210" s="8">
        <v>2</v>
      </c>
      <c r="F210" s="8">
        <v>10.5</v>
      </c>
      <c r="G210" s="11">
        <v>21</v>
      </c>
      <c r="H210" s="11">
        <v>21</v>
      </c>
    </row>
    <row r="211" spans="1:8" ht="14.1" customHeight="1" x14ac:dyDescent="0.25">
      <c r="A211" s="8" t="s">
        <v>75</v>
      </c>
      <c r="B211" s="8" t="s">
        <v>76</v>
      </c>
      <c r="C211" s="9" t="s">
        <v>77</v>
      </c>
      <c r="D211" s="10"/>
      <c r="E211" s="8">
        <v>1</v>
      </c>
      <c r="F211" s="8">
        <v>2</v>
      </c>
      <c r="G211" s="11">
        <v>2</v>
      </c>
      <c r="H211" s="11">
        <v>2</v>
      </c>
    </row>
    <row r="212" spans="1:8" ht="14.1" customHeight="1" x14ac:dyDescent="0.25">
      <c r="A212" s="8" t="s">
        <v>78</v>
      </c>
      <c r="B212" s="8" t="s">
        <v>76</v>
      </c>
      <c r="C212" s="9" t="s">
        <v>79</v>
      </c>
      <c r="D212" s="10"/>
      <c r="E212" s="8">
        <v>2</v>
      </c>
      <c r="F212" s="8">
        <v>2</v>
      </c>
      <c r="G212" s="11">
        <v>4</v>
      </c>
      <c r="H212" s="11">
        <v>4</v>
      </c>
    </row>
    <row r="213" spans="1:8" ht="14.1" customHeight="1" x14ac:dyDescent="0.25">
      <c r="A213" s="8" t="s">
        <v>80</v>
      </c>
      <c r="B213" s="8" t="s">
        <v>81</v>
      </c>
      <c r="C213" s="9" t="s">
        <v>82</v>
      </c>
      <c r="D213" s="10"/>
      <c r="E213" s="8">
        <v>1</v>
      </c>
      <c r="F213" s="8">
        <v>3</v>
      </c>
      <c r="G213" s="11">
        <v>3</v>
      </c>
      <c r="H213" s="11">
        <v>3</v>
      </c>
    </row>
    <row r="214" spans="1:8" ht="14.1" customHeight="1" x14ac:dyDescent="0.25">
      <c r="A214" s="8" t="s">
        <v>83</v>
      </c>
      <c r="B214" s="8" t="s">
        <v>81</v>
      </c>
      <c r="C214" s="9" t="s">
        <v>84</v>
      </c>
      <c r="D214" s="10"/>
      <c r="E214" s="8">
        <v>2</v>
      </c>
      <c r="F214" s="8">
        <v>3</v>
      </c>
      <c r="G214" s="11">
        <v>6</v>
      </c>
      <c r="H214" s="11">
        <v>6</v>
      </c>
    </row>
    <row r="215" spans="1:8" ht="14.1" customHeight="1" x14ac:dyDescent="0.25">
      <c r="A215" s="8" t="s">
        <v>85</v>
      </c>
      <c r="B215" s="8" t="s">
        <v>86</v>
      </c>
      <c r="C215" s="9" t="s">
        <v>87</v>
      </c>
      <c r="D215" s="10"/>
      <c r="E215" s="8">
        <v>1</v>
      </c>
      <c r="F215" s="8">
        <v>5</v>
      </c>
      <c r="G215" s="11">
        <v>5</v>
      </c>
      <c r="H215" s="11">
        <v>5</v>
      </c>
    </row>
    <row r="216" spans="1:8" ht="14.1" customHeight="1" x14ac:dyDescent="0.25">
      <c r="A216" s="8" t="s">
        <v>88</v>
      </c>
      <c r="B216" s="8" t="s">
        <v>86</v>
      </c>
      <c r="C216" s="9" t="s">
        <v>89</v>
      </c>
      <c r="D216" s="10"/>
      <c r="E216" s="8">
        <v>2</v>
      </c>
      <c r="F216" s="8">
        <v>5</v>
      </c>
      <c r="G216" s="11">
        <v>10</v>
      </c>
      <c r="H216" s="11">
        <v>10</v>
      </c>
    </row>
    <row r="217" spans="1:8" ht="14.1" customHeight="1" x14ac:dyDescent="0.25">
      <c r="A217" s="8" t="s">
        <v>90</v>
      </c>
      <c r="B217" s="8" t="s">
        <v>91</v>
      </c>
      <c r="C217" s="9" t="s">
        <v>92</v>
      </c>
      <c r="D217" s="10"/>
      <c r="E217" s="8">
        <v>1</v>
      </c>
      <c r="F217" s="8">
        <v>8</v>
      </c>
      <c r="G217" s="11">
        <v>8</v>
      </c>
      <c r="H217" s="11">
        <v>8</v>
      </c>
    </row>
    <row r="218" spans="1:8" ht="14.1" customHeight="1" x14ac:dyDescent="0.25">
      <c r="A218" s="8" t="s">
        <v>93</v>
      </c>
      <c r="B218" s="8" t="s">
        <v>91</v>
      </c>
      <c r="C218" s="9" t="s">
        <v>94</v>
      </c>
      <c r="D218" s="10"/>
      <c r="E218" s="8">
        <v>2</v>
      </c>
      <c r="F218" s="8">
        <v>8</v>
      </c>
      <c r="G218" s="11">
        <v>16</v>
      </c>
      <c r="H218" s="11">
        <v>16</v>
      </c>
    </row>
    <row r="219" spans="1:8" ht="14.1" customHeight="1" x14ac:dyDescent="0.25">
      <c r="A219" s="8"/>
      <c r="B219" s="8"/>
      <c r="C219" s="9"/>
      <c r="D219" s="10"/>
      <c r="E219" s="8"/>
      <c r="F219" s="8"/>
      <c r="G219" s="11"/>
      <c r="H219" s="11"/>
    </row>
    <row r="220" spans="1:8" ht="14.1" customHeight="1" x14ac:dyDescent="0.25">
      <c r="A220" s="8"/>
      <c r="B220" s="8"/>
      <c r="C220" s="7" t="s">
        <v>95</v>
      </c>
      <c r="D220" s="10"/>
      <c r="E220" s="8"/>
      <c r="F220" s="8"/>
      <c r="G220" s="11"/>
      <c r="H220" s="11"/>
    </row>
    <row r="221" spans="1:8" ht="14.1" customHeight="1" x14ac:dyDescent="0.25">
      <c r="A221" s="8" t="s">
        <v>96</v>
      </c>
      <c r="B221" s="8" t="s">
        <v>97</v>
      </c>
      <c r="C221" s="9" t="s">
        <v>98</v>
      </c>
      <c r="D221" s="10" t="s">
        <v>1733</v>
      </c>
      <c r="E221" s="8">
        <v>1</v>
      </c>
      <c r="F221" s="8">
        <v>15</v>
      </c>
      <c r="G221" s="11">
        <v>19</v>
      </c>
      <c r="H221" s="11">
        <v>19</v>
      </c>
    </row>
    <row r="222" spans="1:8" ht="14.1" customHeight="1" x14ac:dyDescent="0.25">
      <c r="A222" s="8" t="s">
        <v>99</v>
      </c>
      <c r="B222" s="8" t="s">
        <v>100</v>
      </c>
      <c r="C222" s="9" t="s">
        <v>101</v>
      </c>
      <c r="D222" s="10" t="s">
        <v>1733</v>
      </c>
      <c r="E222" s="8">
        <v>1</v>
      </c>
      <c r="F222" s="8">
        <v>15</v>
      </c>
      <c r="G222" s="11">
        <v>19</v>
      </c>
      <c r="H222" s="11">
        <v>19</v>
      </c>
    </row>
    <row r="223" spans="1:8" ht="14.1" customHeight="1" x14ac:dyDescent="0.25">
      <c r="A223" s="8" t="s">
        <v>102</v>
      </c>
      <c r="B223" s="8" t="s">
        <v>97</v>
      </c>
      <c r="C223" s="9" t="s">
        <v>103</v>
      </c>
      <c r="D223" s="10" t="s">
        <v>1733</v>
      </c>
      <c r="E223" s="8">
        <v>2</v>
      </c>
      <c r="F223" s="8">
        <v>15</v>
      </c>
      <c r="G223" s="11">
        <v>36</v>
      </c>
      <c r="H223" s="11">
        <v>36</v>
      </c>
    </row>
    <row r="224" spans="1:8" ht="14.1" customHeight="1" x14ac:dyDescent="0.25">
      <c r="A224" s="8" t="s">
        <v>104</v>
      </c>
      <c r="B224" s="8" t="s">
        <v>100</v>
      </c>
      <c r="C224" s="9" t="s">
        <v>105</v>
      </c>
      <c r="D224" s="10" t="s">
        <v>1733</v>
      </c>
      <c r="E224" s="8">
        <v>2</v>
      </c>
      <c r="F224" s="8">
        <v>15</v>
      </c>
      <c r="G224" s="11">
        <v>36</v>
      </c>
      <c r="H224" s="11">
        <v>36</v>
      </c>
    </row>
    <row r="225" spans="1:15" ht="14.1" customHeight="1" x14ac:dyDescent="0.25">
      <c r="A225" s="8" t="s">
        <v>106</v>
      </c>
      <c r="B225" s="8" t="s">
        <v>107</v>
      </c>
      <c r="C225" s="9" t="s">
        <v>108</v>
      </c>
      <c r="D225" s="10" t="s">
        <v>1733</v>
      </c>
      <c r="E225" s="8">
        <v>1</v>
      </c>
      <c r="F225" s="8">
        <v>35</v>
      </c>
      <c r="G225" s="11">
        <v>62</v>
      </c>
      <c r="H225" s="11">
        <v>62</v>
      </c>
    </row>
    <row r="226" spans="1:15" ht="14.1" customHeight="1" x14ac:dyDescent="0.25">
      <c r="A226" s="8" t="s">
        <v>109</v>
      </c>
      <c r="B226" s="8" t="s">
        <v>110</v>
      </c>
      <c r="C226" s="9" t="s">
        <v>111</v>
      </c>
      <c r="D226" s="10" t="s">
        <v>1735</v>
      </c>
      <c r="E226" s="8">
        <v>1</v>
      </c>
      <c r="F226" s="8">
        <v>17</v>
      </c>
      <c r="G226" s="11">
        <v>20</v>
      </c>
      <c r="H226" s="11">
        <v>20</v>
      </c>
    </row>
    <row r="227" spans="1:15" ht="14.1" customHeight="1" x14ac:dyDescent="0.25">
      <c r="A227" s="8" t="s">
        <v>112</v>
      </c>
      <c r="B227" s="8" t="s">
        <v>110</v>
      </c>
      <c r="C227" s="9" t="s">
        <v>113</v>
      </c>
      <c r="D227" s="10" t="s">
        <v>1735</v>
      </c>
      <c r="E227" s="8">
        <v>1</v>
      </c>
      <c r="F227" s="8">
        <v>17</v>
      </c>
      <c r="G227" s="11">
        <v>17</v>
      </c>
      <c r="H227" s="11">
        <v>17</v>
      </c>
    </row>
    <row r="228" spans="1:15" ht="14.1" customHeight="1" x14ac:dyDescent="0.25">
      <c r="A228" s="8" t="s">
        <v>114</v>
      </c>
      <c r="B228" s="8" t="s">
        <v>110</v>
      </c>
      <c r="C228" s="9" t="s">
        <v>115</v>
      </c>
      <c r="D228" s="10" t="s">
        <v>1735</v>
      </c>
      <c r="E228" s="8">
        <v>1</v>
      </c>
      <c r="F228" s="8">
        <v>17</v>
      </c>
      <c r="G228" s="11">
        <v>15</v>
      </c>
      <c r="H228" s="11">
        <v>15</v>
      </c>
    </row>
    <row r="229" spans="1:15" ht="14.1" customHeight="1" x14ac:dyDescent="0.25">
      <c r="A229" s="8" t="s">
        <v>116</v>
      </c>
      <c r="B229" s="8" t="s">
        <v>110</v>
      </c>
      <c r="C229" s="9" t="s">
        <v>117</v>
      </c>
      <c r="D229" s="10" t="s">
        <v>1735</v>
      </c>
      <c r="E229" s="8">
        <v>1</v>
      </c>
      <c r="F229" s="8">
        <v>17</v>
      </c>
      <c r="G229" s="11">
        <v>16</v>
      </c>
      <c r="H229" s="11">
        <v>16</v>
      </c>
    </row>
    <row r="230" spans="1:15" ht="14.1" customHeight="1" x14ac:dyDescent="0.25">
      <c r="A230" s="8" t="s">
        <v>118</v>
      </c>
      <c r="B230" s="8" t="s">
        <v>110</v>
      </c>
      <c r="C230" s="9" t="s">
        <v>119</v>
      </c>
      <c r="D230" s="10" t="s">
        <v>1735</v>
      </c>
      <c r="E230" s="8">
        <v>1</v>
      </c>
      <c r="F230" s="8">
        <v>17</v>
      </c>
      <c r="G230" s="11">
        <v>14</v>
      </c>
      <c r="H230" s="11">
        <v>14</v>
      </c>
    </row>
    <row r="231" spans="1:15" ht="14.1" customHeight="1" x14ac:dyDescent="0.25">
      <c r="A231" s="8" t="s">
        <v>120</v>
      </c>
      <c r="B231" s="8" t="s">
        <v>110</v>
      </c>
      <c r="C231" s="9" t="s">
        <v>121</v>
      </c>
      <c r="D231" s="10" t="s">
        <v>1735</v>
      </c>
      <c r="E231" s="8">
        <v>1</v>
      </c>
      <c r="F231" s="8">
        <v>17</v>
      </c>
      <c r="G231" s="11">
        <v>15</v>
      </c>
      <c r="H231" s="11">
        <v>15</v>
      </c>
    </row>
    <row r="232" spans="1:15" ht="14.1" customHeight="1" x14ac:dyDescent="0.25">
      <c r="A232" s="8" t="s">
        <v>122</v>
      </c>
      <c r="B232" s="8" t="s">
        <v>110</v>
      </c>
      <c r="C232" s="9" t="s">
        <v>123</v>
      </c>
      <c r="D232" s="10" t="s">
        <v>1735</v>
      </c>
      <c r="E232" s="8">
        <v>1</v>
      </c>
      <c r="F232" s="8">
        <v>17</v>
      </c>
      <c r="G232" s="11">
        <v>14</v>
      </c>
      <c r="H232" s="11">
        <v>14</v>
      </c>
    </row>
    <row r="233" spans="1:15" ht="14.1" customHeight="1" x14ac:dyDescent="0.25">
      <c r="A233" s="8" t="s">
        <v>124</v>
      </c>
      <c r="B233" s="8" t="s">
        <v>110</v>
      </c>
      <c r="C233" s="9" t="s">
        <v>125</v>
      </c>
      <c r="D233" s="10" t="s">
        <v>1735</v>
      </c>
      <c r="E233" s="8">
        <v>1</v>
      </c>
      <c r="F233" s="8">
        <v>17</v>
      </c>
      <c r="G233" s="11">
        <v>16</v>
      </c>
      <c r="H233" s="11">
        <v>16</v>
      </c>
      <c r="I233" s="43"/>
      <c r="J233" s="43"/>
      <c r="K233" s="43"/>
      <c r="L233" s="43"/>
      <c r="M233" s="43"/>
      <c r="N233" s="43"/>
      <c r="O233" s="43"/>
    </row>
    <row r="234" spans="1:15" ht="14.1" customHeight="1" x14ac:dyDescent="0.25">
      <c r="A234" s="8" t="s">
        <v>126</v>
      </c>
      <c r="B234" s="8" t="s">
        <v>110</v>
      </c>
      <c r="C234" s="9" t="s">
        <v>127</v>
      </c>
      <c r="D234" s="10" t="s">
        <v>1735</v>
      </c>
      <c r="E234" s="8">
        <v>1</v>
      </c>
      <c r="F234" s="8">
        <v>17</v>
      </c>
      <c r="G234" s="11">
        <v>16</v>
      </c>
      <c r="H234" s="11">
        <v>16</v>
      </c>
      <c r="I234" s="43"/>
      <c r="J234" s="43"/>
      <c r="K234" s="43"/>
      <c r="L234" s="43"/>
      <c r="M234" s="43"/>
      <c r="N234" s="43"/>
      <c r="O234" s="43"/>
    </row>
    <row r="235" spans="1:15" ht="14.1" customHeight="1" x14ac:dyDescent="0.25">
      <c r="A235" s="8" t="s">
        <v>128</v>
      </c>
      <c r="B235" s="8" t="s">
        <v>110</v>
      </c>
      <c r="C235" s="9" t="s">
        <v>129</v>
      </c>
      <c r="D235" s="10" t="s">
        <v>1735</v>
      </c>
      <c r="E235" s="8">
        <v>1</v>
      </c>
      <c r="F235" s="8">
        <v>17</v>
      </c>
      <c r="G235" s="11">
        <v>17</v>
      </c>
      <c r="H235" s="11">
        <v>17</v>
      </c>
      <c r="I235" s="43"/>
      <c r="J235" s="43"/>
      <c r="K235" s="43"/>
      <c r="L235" s="43"/>
      <c r="M235" s="43"/>
      <c r="N235" s="43"/>
      <c r="O235" s="43"/>
    </row>
    <row r="236" spans="1:15" ht="14.1" customHeight="1" x14ac:dyDescent="0.25">
      <c r="A236" s="8" t="s">
        <v>130</v>
      </c>
      <c r="B236" s="8" t="s">
        <v>110</v>
      </c>
      <c r="C236" s="9" t="s">
        <v>131</v>
      </c>
      <c r="D236" s="10" t="s">
        <v>1735</v>
      </c>
      <c r="E236" s="8">
        <v>1</v>
      </c>
      <c r="F236" s="8">
        <v>17</v>
      </c>
      <c r="G236" s="11">
        <v>17</v>
      </c>
      <c r="H236" s="11">
        <v>17</v>
      </c>
      <c r="I236" s="43"/>
      <c r="J236" s="43"/>
      <c r="K236" s="43"/>
      <c r="L236" s="43"/>
      <c r="M236" s="43"/>
      <c r="N236" s="43"/>
      <c r="O236" s="43"/>
    </row>
    <row r="237" spans="1:15" ht="14.1" customHeight="1" x14ac:dyDescent="0.25">
      <c r="A237" s="8" t="s">
        <v>132</v>
      </c>
      <c r="B237" s="8" t="s">
        <v>110</v>
      </c>
      <c r="C237" s="9" t="s">
        <v>133</v>
      </c>
      <c r="D237" s="10" t="s">
        <v>1735</v>
      </c>
      <c r="E237" s="8">
        <v>1</v>
      </c>
      <c r="F237" s="8">
        <v>17</v>
      </c>
      <c r="G237" s="11">
        <v>15</v>
      </c>
      <c r="H237" s="11">
        <v>15</v>
      </c>
      <c r="I237" s="43"/>
      <c r="J237" s="43"/>
      <c r="K237" s="43"/>
      <c r="L237" s="43"/>
      <c r="M237" s="43"/>
      <c r="N237" s="43"/>
      <c r="O237" s="43"/>
    </row>
    <row r="238" spans="1:15" ht="14.1" customHeight="1" x14ac:dyDescent="0.25">
      <c r="A238" s="13" t="s">
        <v>134</v>
      </c>
      <c r="B238" s="13" t="s">
        <v>110</v>
      </c>
      <c r="C238" s="14" t="s">
        <v>135</v>
      </c>
      <c r="D238" s="15" t="s">
        <v>1733</v>
      </c>
      <c r="E238" s="13">
        <v>1</v>
      </c>
      <c r="F238" s="13">
        <v>17</v>
      </c>
      <c r="G238" s="16">
        <v>24</v>
      </c>
      <c r="H238" s="16">
        <v>24</v>
      </c>
      <c r="I238" s="43"/>
      <c r="J238" s="43"/>
      <c r="K238" s="43"/>
      <c r="L238" s="43"/>
      <c r="M238" s="43"/>
      <c r="N238" s="43"/>
      <c r="O238" s="43"/>
    </row>
    <row r="239" spans="1:15" ht="14.1" customHeight="1" x14ac:dyDescent="0.25">
      <c r="A239" s="8" t="s">
        <v>136</v>
      </c>
      <c r="B239" s="8" t="s">
        <v>137</v>
      </c>
      <c r="C239" s="9" t="s">
        <v>138</v>
      </c>
      <c r="D239" s="10" t="s">
        <v>1735</v>
      </c>
      <c r="E239" s="8">
        <v>1</v>
      </c>
      <c r="F239" s="8">
        <v>14</v>
      </c>
      <c r="G239" s="11">
        <v>18</v>
      </c>
      <c r="H239" s="11">
        <v>18</v>
      </c>
      <c r="I239" s="43"/>
      <c r="J239" s="43"/>
      <c r="K239" s="43"/>
      <c r="L239" s="43"/>
      <c r="M239" s="43"/>
      <c r="N239" s="43"/>
      <c r="O239" s="43"/>
    </row>
    <row r="240" spans="1:15" ht="14.1" customHeight="1" x14ac:dyDescent="0.25">
      <c r="A240" s="8" t="s">
        <v>139</v>
      </c>
      <c r="B240" s="8" t="s">
        <v>140</v>
      </c>
      <c r="C240" s="9" t="s">
        <v>141</v>
      </c>
      <c r="D240" s="10" t="s">
        <v>142</v>
      </c>
      <c r="E240" s="8">
        <v>1</v>
      </c>
      <c r="F240" s="8">
        <v>20</v>
      </c>
      <c r="G240" s="11">
        <v>26</v>
      </c>
      <c r="H240" s="11">
        <v>26</v>
      </c>
      <c r="I240" s="43"/>
      <c r="J240" s="43"/>
      <c r="K240" s="43"/>
      <c r="L240" s="43"/>
      <c r="M240" s="43"/>
      <c r="N240" s="43"/>
      <c r="O240" s="43"/>
    </row>
    <row r="241" spans="1:15" ht="14.1" customHeight="1" x14ac:dyDescent="0.25">
      <c r="A241" s="8" t="s">
        <v>143</v>
      </c>
      <c r="B241" s="8" t="s">
        <v>140</v>
      </c>
      <c r="C241" s="9" t="s">
        <v>141</v>
      </c>
      <c r="D241" s="10" t="s">
        <v>1733</v>
      </c>
      <c r="E241" s="8">
        <v>1</v>
      </c>
      <c r="F241" s="8">
        <v>20</v>
      </c>
      <c r="G241" s="11">
        <v>28</v>
      </c>
      <c r="H241" s="11">
        <v>28</v>
      </c>
      <c r="I241" s="43"/>
      <c r="J241" s="43"/>
      <c r="K241" s="43"/>
      <c r="L241" s="43"/>
      <c r="M241" s="43"/>
      <c r="N241" s="43"/>
      <c r="O241" s="43"/>
    </row>
    <row r="242" spans="1:15" ht="14.1" customHeight="1" x14ac:dyDescent="0.25">
      <c r="A242" s="8" t="s">
        <v>144</v>
      </c>
      <c r="B242" s="8" t="s">
        <v>145</v>
      </c>
      <c r="C242" s="9" t="s">
        <v>146</v>
      </c>
      <c r="D242" s="10" t="s">
        <v>1735</v>
      </c>
      <c r="E242" s="8">
        <v>1</v>
      </c>
      <c r="F242" s="8">
        <v>24</v>
      </c>
      <c r="G242" s="11">
        <v>29</v>
      </c>
      <c r="H242" s="11">
        <v>29</v>
      </c>
      <c r="I242" s="43"/>
      <c r="J242" s="43"/>
      <c r="K242" s="43"/>
      <c r="L242" s="43"/>
      <c r="M242" s="43"/>
      <c r="N242" s="43"/>
      <c r="O242" s="43"/>
    </row>
    <row r="243" spans="1:15" ht="14.1" customHeight="1" x14ac:dyDescent="0.25">
      <c r="A243" s="8" t="s">
        <v>147</v>
      </c>
      <c r="B243" s="8" t="s">
        <v>107</v>
      </c>
      <c r="C243" s="9" t="s">
        <v>148</v>
      </c>
      <c r="D243" s="10" t="s">
        <v>1733</v>
      </c>
      <c r="E243" s="8">
        <v>2</v>
      </c>
      <c r="F243" s="8">
        <v>35</v>
      </c>
      <c r="G243" s="11">
        <v>90</v>
      </c>
      <c r="H243" s="11">
        <v>90</v>
      </c>
      <c r="I243" s="43"/>
      <c r="J243" s="43"/>
      <c r="K243" s="43"/>
      <c r="L243" s="43"/>
      <c r="M243" s="43"/>
      <c r="N243" s="43"/>
      <c r="O243" s="43"/>
    </row>
    <row r="244" spans="1:15" ht="14.1" customHeight="1" x14ac:dyDescent="0.25">
      <c r="A244" s="8" t="s">
        <v>149</v>
      </c>
      <c r="B244" s="8" t="s">
        <v>145</v>
      </c>
      <c r="C244" s="9" t="s">
        <v>150</v>
      </c>
      <c r="D244" s="10" t="s">
        <v>1735</v>
      </c>
      <c r="E244" s="8">
        <v>2</v>
      </c>
      <c r="F244" s="8">
        <v>24</v>
      </c>
      <c r="G244" s="11">
        <v>55</v>
      </c>
      <c r="H244" s="11">
        <v>55</v>
      </c>
      <c r="I244" s="43"/>
      <c r="J244" s="43"/>
      <c r="K244" s="43"/>
      <c r="L244" s="43"/>
      <c r="M244" s="43"/>
      <c r="N244" s="43"/>
      <c r="O244" s="43"/>
    </row>
    <row r="245" spans="1:15" ht="14.1" customHeight="1" x14ac:dyDescent="0.25">
      <c r="A245" s="8" t="s">
        <v>151</v>
      </c>
      <c r="B245" s="8" t="s">
        <v>110</v>
      </c>
      <c r="C245" s="9" t="s">
        <v>152</v>
      </c>
      <c r="D245" s="10" t="s">
        <v>142</v>
      </c>
      <c r="E245" s="8">
        <v>2</v>
      </c>
      <c r="F245" s="8">
        <v>17</v>
      </c>
      <c r="G245" s="11">
        <v>45</v>
      </c>
      <c r="H245" s="11">
        <v>45</v>
      </c>
      <c r="I245" s="43"/>
      <c r="J245" s="43"/>
      <c r="K245" s="43"/>
      <c r="L245" s="43"/>
      <c r="M245" s="43"/>
      <c r="N245" s="43"/>
      <c r="O245" s="43"/>
    </row>
    <row r="246" spans="1:15" ht="14.1" customHeight="1" x14ac:dyDescent="0.25">
      <c r="A246" s="8" t="s">
        <v>153</v>
      </c>
      <c r="B246" s="8" t="s">
        <v>110</v>
      </c>
      <c r="C246" s="9" t="s">
        <v>154</v>
      </c>
      <c r="D246" s="10" t="s">
        <v>1735</v>
      </c>
      <c r="E246" s="8">
        <v>2</v>
      </c>
      <c r="F246" s="8">
        <v>17</v>
      </c>
      <c r="G246" s="11">
        <v>33</v>
      </c>
      <c r="H246" s="11">
        <v>33</v>
      </c>
      <c r="I246" s="43"/>
      <c r="J246" s="43"/>
      <c r="K246" s="43"/>
      <c r="L246" s="43"/>
      <c r="M246" s="43"/>
      <c r="N246" s="43"/>
      <c r="O246" s="43"/>
    </row>
    <row r="247" spans="1:15" ht="14.1" customHeight="1" x14ac:dyDescent="0.25">
      <c r="A247" s="8" t="s">
        <v>155</v>
      </c>
      <c r="B247" s="8" t="s">
        <v>110</v>
      </c>
      <c r="C247" s="9" t="s">
        <v>156</v>
      </c>
      <c r="D247" s="10" t="s">
        <v>1735</v>
      </c>
      <c r="E247" s="8">
        <v>2</v>
      </c>
      <c r="F247" s="8">
        <v>17</v>
      </c>
      <c r="G247" s="11">
        <v>31</v>
      </c>
      <c r="H247" s="11">
        <v>31</v>
      </c>
      <c r="I247" s="43"/>
      <c r="J247" s="43"/>
      <c r="K247" s="43"/>
      <c r="L247" s="43"/>
      <c r="M247" s="43"/>
      <c r="N247" s="43"/>
      <c r="O247" s="43"/>
    </row>
    <row r="248" spans="1:15" ht="14.1" customHeight="1" x14ac:dyDescent="0.25">
      <c r="A248" s="8" t="s">
        <v>157</v>
      </c>
      <c r="B248" s="8" t="s">
        <v>110</v>
      </c>
      <c r="C248" s="9" t="s">
        <v>158</v>
      </c>
      <c r="D248" s="10" t="s">
        <v>1735</v>
      </c>
      <c r="E248" s="8">
        <v>2</v>
      </c>
      <c r="F248" s="8">
        <v>17</v>
      </c>
      <c r="G248" s="11">
        <v>28</v>
      </c>
      <c r="H248" s="11">
        <v>28</v>
      </c>
      <c r="I248" s="43"/>
      <c r="J248" s="43"/>
      <c r="K248" s="43"/>
      <c r="L248" s="43"/>
      <c r="M248" s="43"/>
      <c r="N248" s="43"/>
      <c r="O248" s="43"/>
    </row>
    <row r="249" spans="1:15" ht="14.1" customHeight="1" x14ac:dyDescent="0.25">
      <c r="A249" s="8" t="s">
        <v>159</v>
      </c>
      <c r="B249" s="8" t="s">
        <v>110</v>
      </c>
      <c r="C249" s="9" t="s">
        <v>160</v>
      </c>
      <c r="D249" s="10" t="s">
        <v>1735</v>
      </c>
      <c r="E249" s="8">
        <v>2</v>
      </c>
      <c r="F249" s="8">
        <v>17</v>
      </c>
      <c r="G249" s="11">
        <v>29</v>
      </c>
      <c r="H249" s="11">
        <v>29</v>
      </c>
      <c r="I249" s="43"/>
      <c r="J249" s="43"/>
      <c r="K249" s="43"/>
      <c r="L249" s="43"/>
      <c r="M249" s="43"/>
      <c r="N249" s="43"/>
      <c r="O249" s="43"/>
    </row>
    <row r="250" spans="1:15" ht="14.1" customHeight="1" x14ac:dyDescent="0.25">
      <c r="A250" s="8" t="s">
        <v>161</v>
      </c>
      <c r="B250" s="8" t="s">
        <v>110</v>
      </c>
      <c r="C250" s="9" t="s">
        <v>162</v>
      </c>
      <c r="D250" s="10" t="s">
        <v>1735</v>
      </c>
      <c r="E250" s="8">
        <v>2</v>
      </c>
      <c r="F250" s="8">
        <v>17</v>
      </c>
      <c r="G250" s="11">
        <v>31</v>
      </c>
      <c r="H250" s="11">
        <v>31</v>
      </c>
      <c r="I250" s="43"/>
      <c r="J250" s="43"/>
      <c r="K250" s="43"/>
      <c r="L250" s="43"/>
      <c r="M250" s="43"/>
      <c r="N250" s="43"/>
      <c r="O250" s="43"/>
    </row>
    <row r="251" spans="1:15" ht="14.1" customHeight="1" x14ac:dyDescent="0.25">
      <c r="A251" s="8" t="s">
        <v>163</v>
      </c>
      <c r="B251" s="8" t="s">
        <v>110</v>
      </c>
      <c r="C251" s="9" t="s">
        <v>164</v>
      </c>
      <c r="D251" s="10" t="s">
        <v>1735</v>
      </c>
      <c r="E251" s="8">
        <v>2</v>
      </c>
      <c r="F251" s="8">
        <v>17</v>
      </c>
      <c r="G251" s="11">
        <v>34</v>
      </c>
      <c r="H251" s="11">
        <v>34</v>
      </c>
      <c r="I251" s="43"/>
      <c r="J251" s="43"/>
      <c r="K251" s="43"/>
      <c r="L251" s="43"/>
      <c r="M251" s="43"/>
      <c r="N251" s="43"/>
      <c r="O251" s="43"/>
    </row>
    <row r="252" spans="1:15" ht="14.1" customHeight="1" x14ac:dyDescent="0.25">
      <c r="A252" s="8" t="s">
        <v>165</v>
      </c>
      <c r="B252" s="8" t="s">
        <v>110</v>
      </c>
      <c r="C252" s="9" t="s">
        <v>166</v>
      </c>
      <c r="D252" s="10" t="s">
        <v>1735</v>
      </c>
      <c r="E252" s="8">
        <v>2</v>
      </c>
      <c r="F252" s="8">
        <v>17</v>
      </c>
      <c r="G252" s="11">
        <v>28</v>
      </c>
      <c r="H252" s="11">
        <v>28</v>
      </c>
      <c r="I252" s="43"/>
      <c r="J252" s="43"/>
      <c r="K252" s="43"/>
      <c r="L252" s="43"/>
      <c r="M252" s="43"/>
      <c r="N252" s="43"/>
      <c r="O252" s="43"/>
    </row>
    <row r="253" spans="1:15" ht="14.1" customHeight="1" x14ac:dyDescent="0.25">
      <c r="A253" s="8" t="s">
        <v>167</v>
      </c>
      <c r="B253" s="8" t="s">
        <v>137</v>
      </c>
      <c r="C253" s="9" t="s">
        <v>168</v>
      </c>
      <c r="D253" s="10" t="s">
        <v>1735</v>
      </c>
      <c r="E253" s="8">
        <v>2</v>
      </c>
      <c r="F253" s="8">
        <v>14</v>
      </c>
      <c r="G253" s="11">
        <v>35</v>
      </c>
      <c r="H253" s="11">
        <v>35</v>
      </c>
      <c r="I253" s="43"/>
      <c r="J253" s="43"/>
      <c r="K253" s="43"/>
      <c r="L253" s="43"/>
      <c r="M253" s="43"/>
      <c r="N253" s="43"/>
      <c r="O253" s="43"/>
    </row>
    <row r="254" spans="1:15" ht="14.1" customHeight="1" x14ac:dyDescent="0.25">
      <c r="A254" s="8" t="s">
        <v>169</v>
      </c>
      <c r="B254" s="8" t="s">
        <v>140</v>
      </c>
      <c r="C254" s="9" t="s">
        <v>170</v>
      </c>
      <c r="D254" s="10" t="s">
        <v>142</v>
      </c>
      <c r="E254" s="8">
        <v>2</v>
      </c>
      <c r="F254" s="8">
        <v>20</v>
      </c>
      <c r="G254" s="11">
        <v>51</v>
      </c>
      <c r="H254" s="11">
        <v>51</v>
      </c>
      <c r="I254" s="43"/>
      <c r="J254" s="43"/>
      <c r="K254" s="43"/>
      <c r="L254" s="43"/>
      <c r="M254" s="43"/>
      <c r="N254" s="43"/>
      <c r="O254" s="43"/>
    </row>
    <row r="255" spans="1:15" ht="14.1" customHeight="1" x14ac:dyDescent="0.25">
      <c r="A255" s="8" t="s">
        <v>171</v>
      </c>
      <c r="B255" s="8" t="s">
        <v>140</v>
      </c>
      <c r="C255" s="9" t="s">
        <v>170</v>
      </c>
      <c r="D255" s="10" t="s">
        <v>1733</v>
      </c>
      <c r="E255" s="8">
        <v>2</v>
      </c>
      <c r="F255" s="8">
        <v>20</v>
      </c>
      <c r="G255" s="11">
        <v>56</v>
      </c>
      <c r="H255" s="11">
        <v>56</v>
      </c>
      <c r="I255" s="43"/>
      <c r="J255" s="43"/>
      <c r="K255" s="43"/>
      <c r="L255" s="43"/>
      <c r="M255" s="43"/>
      <c r="N255" s="43"/>
      <c r="O255" s="43"/>
    </row>
    <row r="256" spans="1:15" ht="14.1" customHeight="1" x14ac:dyDescent="0.25">
      <c r="A256" s="8" t="s">
        <v>172</v>
      </c>
      <c r="B256" s="8" t="s">
        <v>110</v>
      </c>
      <c r="C256" s="9" t="s">
        <v>173</v>
      </c>
      <c r="D256" s="10" t="s">
        <v>1735</v>
      </c>
      <c r="E256" s="8">
        <v>3</v>
      </c>
      <c r="F256" s="8">
        <v>17</v>
      </c>
      <c r="G256" s="11">
        <v>47</v>
      </c>
      <c r="H256" s="11">
        <v>47</v>
      </c>
      <c r="I256" s="43"/>
      <c r="J256" s="43"/>
      <c r="K256" s="43"/>
      <c r="L256" s="43"/>
      <c r="M256" s="43"/>
      <c r="N256" s="43"/>
      <c r="O256" s="43"/>
    </row>
    <row r="257" spans="1:15" ht="14.1" customHeight="1" x14ac:dyDescent="0.25">
      <c r="A257" s="8" t="s">
        <v>174</v>
      </c>
      <c r="B257" s="8" t="s">
        <v>110</v>
      </c>
      <c r="C257" s="9" t="s">
        <v>175</v>
      </c>
      <c r="D257" s="10" t="s">
        <v>1735</v>
      </c>
      <c r="E257" s="8">
        <v>3</v>
      </c>
      <c r="F257" s="8">
        <v>17</v>
      </c>
      <c r="G257" s="11">
        <v>49</v>
      </c>
      <c r="H257" s="11">
        <v>49</v>
      </c>
      <c r="I257" s="43"/>
      <c r="J257" s="43"/>
      <c r="K257" s="43"/>
      <c r="L257" s="43"/>
      <c r="M257" s="43"/>
      <c r="N257" s="43"/>
      <c r="O257" s="43"/>
    </row>
    <row r="258" spans="1:15" ht="14.1" customHeight="1" x14ac:dyDescent="0.25">
      <c r="A258" s="8" t="s">
        <v>176</v>
      </c>
      <c r="B258" s="8" t="s">
        <v>110</v>
      </c>
      <c r="C258" s="9" t="s">
        <v>177</v>
      </c>
      <c r="D258" s="10" t="s">
        <v>1735</v>
      </c>
      <c r="E258" s="8">
        <v>3</v>
      </c>
      <c r="F258" s="8">
        <v>17</v>
      </c>
      <c r="G258" s="11">
        <v>43</v>
      </c>
      <c r="H258" s="11">
        <v>43</v>
      </c>
      <c r="I258" s="43"/>
      <c r="J258" s="43"/>
      <c r="K258" s="43"/>
      <c r="L258" s="43"/>
      <c r="M258" s="43"/>
      <c r="N258" s="43"/>
      <c r="O258" s="43"/>
    </row>
    <row r="259" spans="1:15" ht="14.1" customHeight="1" x14ac:dyDescent="0.25">
      <c r="A259" s="8" t="s">
        <v>178</v>
      </c>
      <c r="B259" s="8" t="s">
        <v>110</v>
      </c>
      <c r="C259" s="9" t="s">
        <v>179</v>
      </c>
      <c r="D259" s="10" t="s">
        <v>1735</v>
      </c>
      <c r="E259" s="8">
        <v>3</v>
      </c>
      <c r="F259" s="8">
        <v>17</v>
      </c>
      <c r="G259" s="11">
        <v>52</v>
      </c>
      <c r="H259" s="11">
        <v>52</v>
      </c>
      <c r="I259" s="43"/>
      <c r="J259" s="43"/>
      <c r="K259" s="43"/>
      <c r="L259" s="43"/>
      <c r="M259" s="43"/>
      <c r="N259" s="43"/>
      <c r="O259" s="43"/>
    </row>
    <row r="260" spans="1:15" ht="14.1" customHeight="1" x14ac:dyDescent="0.25">
      <c r="A260" s="8" t="s">
        <v>180</v>
      </c>
      <c r="B260" s="8" t="s">
        <v>110</v>
      </c>
      <c r="C260" s="9" t="s">
        <v>181</v>
      </c>
      <c r="D260" s="10" t="s">
        <v>1735</v>
      </c>
      <c r="E260" s="8">
        <v>3</v>
      </c>
      <c r="F260" s="8">
        <v>17</v>
      </c>
      <c r="G260" s="11">
        <v>41</v>
      </c>
      <c r="H260" s="11">
        <v>41</v>
      </c>
      <c r="I260" s="43"/>
      <c r="J260" s="43"/>
      <c r="K260" s="43"/>
      <c r="L260" s="43"/>
      <c r="M260" s="43"/>
      <c r="N260" s="43"/>
      <c r="O260" s="43"/>
    </row>
    <row r="261" spans="1:15" ht="14.1" customHeight="1" x14ac:dyDescent="0.25">
      <c r="A261" s="8" t="s">
        <v>182</v>
      </c>
      <c r="B261" s="8" t="s">
        <v>140</v>
      </c>
      <c r="C261" s="9" t="s">
        <v>183</v>
      </c>
      <c r="D261" s="10" t="s">
        <v>142</v>
      </c>
      <c r="E261" s="8">
        <v>3</v>
      </c>
      <c r="F261" s="8">
        <v>20</v>
      </c>
      <c r="G261" s="11">
        <v>77</v>
      </c>
      <c r="H261" s="11">
        <v>77</v>
      </c>
      <c r="I261" s="43"/>
      <c r="J261" s="43"/>
      <c r="K261" s="43"/>
      <c r="L261" s="43"/>
      <c r="M261" s="43"/>
      <c r="N261" s="43"/>
      <c r="O261" s="43"/>
    </row>
    <row r="262" spans="1:15" ht="14.1" customHeight="1" x14ac:dyDescent="0.25">
      <c r="A262" s="8" t="s">
        <v>184</v>
      </c>
      <c r="B262" s="8" t="s">
        <v>140</v>
      </c>
      <c r="C262" s="9" t="s">
        <v>183</v>
      </c>
      <c r="D262" s="10" t="s">
        <v>1733</v>
      </c>
      <c r="E262" s="8">
        <v>3</v>
      </c>
      <c r="F262" s="8">
        <v>20</v>
      </c>
      <c r="G262" s="11">
        <v>84</v>
      </c>
      <c r="H262" s="11">
        <v>84</v>
      </c>
      <c r="I262" s="43"/>
      <c r="J262" s="43"/>
      <c r="K262" s="43"/>
      <c r="L262" s="43"/>
      <c r="M262" s="43"/>
      <c r="N262" s="43"/>
      <c r="O262" s="43"/>
    </row>
    <row r="263" spans="1:15" ht="14.1" customHeight="1" x14ac:dyDescent="0.25">
      <c r="A263" s="8" t="s">
        <v>185</v>
      </c>
      <c r="B263" s="8" t="s">
        <v>110</v>
      </c>
      <c r="C263" s="9" t="s">
        <v>186</v>
      </c>
      <c r="D263" s="10" t="s">
        <v>1735</v>
      </c>
      <c r="E263" s="8">
        <v>4</v>
      </c>
      <c r="F263" s="8">
        <v>17</v>
      </c>
      <c r="G263" s="11">
        <v>61</v>
      </c>
      <c r="H263" s="11">
        <v>61</v>
      </c>
    </row>
    <row r="264" spans="1:15" ht="14.1" customHeight="1" x14ac:dyDescent="0.25">
      <c r="A264" s="8" t="s">
        <v>187</v>
      </c>
      <c r="B264" s="8" t="s">
        <v>110</v>
      </c>
      <c r="C264" s="9" t="s">
        <v>188</v>
      </c>
      <c r="D264" s="10" t="s">
        <v>1735</v>
      </c>
      <c r="E264" s="8">
        <v>4</v>
      </c>
      <c r="F264" s="8">
        <v>17</v>
      </c>
      <c r="G264" s="11">
        <v>55</v>
      </c>
      <c r="H264" s="11">
        <v>55</v>
      </c>
    </row>
    <row r="265" spans="1:15" ht="14.1" customHeight="1" x14ac:dyDescent="0.25">
      <c r="A265" s="8" t="s">
        <v>189</v>
      </c>
      <c r="B265" s="8" t="s">
        <v>110</v>
      </c>
      <c r="C265" s="9" t="s">
        <v>190</v>
      </c>
      <c r="D265" s="10" t="s">
        <v>1735</v>
      </c>
      <c r="E265" s="8">
        <v>4</v>
      </c>
      <c r="F265" s="8">
        <v>17</v>
      </c>
      <c r="G265" s="11">
        <v>68</v>
      </c>
      <c r="H265" s="11">
        <v>68</v>
      </c>
    </row>
    <row r="266" spans="1:15" ht="14.1" customHeight="1" x14ac:dyDescent="0.25">
      <c r="A266" s="8" t="s">
        <v>191</v>
      </c>
      <c r="B266" s="8" t="s">
        <v>110</v>
      </c>
      <c r="C266" s="9" t="s">
        <v>192</v>
      </c>
      <c r="D266" s="10" t="s">
        <v>1735</v>
      </c>
      <c r="E266" s="8">
        <v>4</v>
      </c>
      <c r="F266" s="8">
        <v>17</v>
      </c>
      <c r="G266" s="11">
        <v>57</v>
      </c>
      <c r="H266" s="11">
        <v>57</v>
      </c>
    </row>
    <row r="267" spans="1:15" ht="14.1" customHeight="1" x14ac:dyDescent="0.25">
      <c r="A267" s="8" t="s">
        <v>193</v>
      </c>
      <c r="B267" s="8" t="s">
        <v>140</v>
      </c>
      <c r="C267" s="9" t="s">
        <v>194</v>
      </c>
      <c r="D267" s="10" t="s">
        <v>142</v>
      </c>
      <c r="E267" s="8">
        <v>4</v>
      </c>
      <c r="F267" s="8">
        <v>20</v>
      </c>
      <c r="G267" s="11">
        <v>102</v>
      </c>
      <c r="H267" s="11">
        <v>102</v>
      </c>
    </row>
    <row r="268" spans="1:15" ht="14.1" customHeight="1" x14ac:dyDescent="0.25">
      <c r="A268" s="8" t="s">
        <v>195</v>
      </c>
      <c r="B268" s="8" t="s">
        <v>140</v>
      </c>
      <c r="C268" s="9" t="s">
        <v>194</v>
      </c>
      <c r="D268" s="10" t="s">
        <v>1733</v>
      </c>
      <c r="E268" s="8">
        <v>4</v>
      </c>
      <c r="F268" s="8">
        <v>20</v>
      </c>
      <c r="G268" s="11">
        <v>112</v>
      </c>
      <c r="H268" s="11">
        <v>112</v>
      </c>
    </row>
    <row r="269" spans="1:15" ht="14.1" customHeight="1" x14ac:dyDescent="0.25">
      <c r="A269" s="8" t="s">
        <v>196</v>
      </c>
      <c r="B269" s="8" t="s">
        <v>140</v>
      </c>
      <c r="C269" s="9" t="s">
        <v>197</v>
      </c>
      <c r="D269" s="10" t="s">
        <v>142</v>
      </c>
      <c r="E269" s="8">
        <v>6</v>
      </c>
      <c r="F269" s="8">
        <v>20</v>
      </c>
      <c r="G269" s="11">
        <v>153</v>
      </c>
      <c r="H269" s="11">
        <v>153</v>
      </c>
    </row>
    <row r="270" spans="1:15" ht="14.1" customHeight="1" x14ac:dyDescent="0.25">
      <c r="A270" s="8" t="s">
        <v>198</v>
      </c>
      <c r="B270" s="8" t="s">
        <v>140</v>
      </c>
      <c r="C270" s="9" t="s">
        <v>197</v>
      </c>
      <c r="D270" s="10" t="s">
        <v>1733</v>
      </c>
      <c r="E270" s="8">
        <v>6</v>
      </c>
      <c r="F270" s="8">
        <v>20</v>
      </c>
      <c r="G270" s="11">
        <v>168</v>
      </c>
      <c r="H270" s="11">
        <v>168</v>
      </c>
      <c r="I270" s="43"/>
      <c r="J270" s="43"/>
      <c r="K270" s="43"/>
      <c r="L270" s="43"/>
      <c r="M270" s="43"/>
      <c r="N270" s="43"/>
      <c r="O270" s="43"/>
    </row>
    <row r="271" spans="1:15" ht="14.1" customHeight="1" x14ac:dyDescent="0.25">
      <c r="A271" s="8" t="s">
        <v>199</v>
      </c>
      <c r="B271" s="8" t="s">
        <v>200</v>
      </c>
      <c r="C271" s="9" t="s">
        <v>201</v>
      </c>
      <c r="D271" s="10" t="s">
        <v>142</v>
      </c>
      <c r="E271" s="8">
        <v>1</v>
      </c>
      <c r="F271" s="8">
        <v>25</v>
      </c>
      <c r="G271" s="11">
        <v>38</v>
      </c>
      <c r="H271" s="11">
        <v>38</v>
      </c>
      <c r="I271" s="43"/>
      <c r="J271" s="43"/>
      <c r="K271" s="43"/>
      <c r="L271" s="43"/>
      <c r="M271" s="43"/>
      <c r="N271" s="43"/>
      <c r="O271" s="43"/>
    </row>
    <row r="272" spans="1:15" ht="14.1" customHeight="1" x14ac:dyDescent="0.25">
      <c r="A272" s="8" t="s">
        <v>202</v>
      </c>
      <c r="B272" s="8" t="s">
        <v>200</v>
      </c>
      <c r="C272" s="9" t="s">
        <v>203</v>
      </c>
      <c r="D272" s="10" t="s">
        <v>142</v>
      </c>
      <c r="E272" s="8">
        <v>1</v>
      </c>
      <c r="F272" s="8">
        <v>25</v>
      </c>
      <c r="G272" s="11">
        <v>33</v>
      </c>
      <c r="H272" s="11">
        <v>33</v>
      </c>
      <c r="I272" s="43"/>
      <c r="J272" s="43"/>
      <c r="K272" s="43"/>
      <c r="L272" s="43"/>
      <c r="M272" s="43"/>
      <c r="N272" s="43"/>
      <c r="O272" s="43"/>
    </row>
    <row r="273" spans="1:15" ht="14.1" customHeight="1" x14ac:dyDescent="0.25">
      <c r="A273" s="8" t="s">
        <v>204</v>
      </c>
      <c r="B273" s="8" t="s">
        <v>200</v>
      </c>
      <c r="C273" s="9" t="s">
        <v>205</v>
      </c>
      <c r="D273" s="10" t="s">
        <v>1735</v>
      </c>
      <c r="E273" s="8">
        <v>1</v>
      </c>
      <c r="F273" s="8">
        <v>25</v>
      </c>
      <c r="G273" s="11">
        <v>26</v>
      </c>
      <c r="H273" s="11">
        <v>26</v>
      </c>
      <c r="I273" s="43"/>
      <c r="J273" s="43"/>
      <c r="K273" s="43"/>
      <c r="L273" s="43"/>
      <c r="M273" s="43"/>
      <c r="N273" s="43"/>
      <c r="O273" s="43"/>
    </row>
    <row r="274" spans="1:15" ht="14.1" customHeight="1" x14ac:dyDescent="0.25">
      <c r="A274" s="8" t="s">
        <v>206</v>
      </c>
      <c r="B274" s="8" t="s">
        <v>200</v>
      </c>
      <c r="C274" s="9" t="s">
        <v>205</v>
      </c>
      <c r="D274" s="10" t="s">
        <v>1733</v>
      </c>
      <c r="E274" s="8">
        <v>1</v>
      </c>
      <c r="F274" s="8">
        <v>25</v>
      </c>
      <c r="G274" s="11">
        <v>42</v>
      </c>
      <c r="H274" s="11">
        <v>42</v>
      </c>
      <c r="I274" s="43"/>
      <c r="J274" s="43"/>
      <c r="K274" s="43"/>
      <c r="L274" s="43"/>
      <c r="M274" s="43"/>
      <c r="N274" s="43"/>
      <c r="O274" s="43"/>
    </row>
    <row r="275" spans="1:15" ht="14.1" customHeight="1" x14ac:dyDescent="0.25">
      <c r="A275" s="8" t="s">
        <v>207</v>
      </c>
      <c r="B275" s="8" t="s">
        <v>200</v>
      </c>
      <c r="C275" s="9" t="s">
        <v>208</v>
      </c>
      <c r="D275" s="10" t="s">
        <v>1733</v>
      </c>
      <c r="E275" s="8">
        <v>1</v>
      </c>
      <c r="F275" s="8">
        <v>25</v>
      </c>
      <c r="G275" s="11">
        <v>37</v>
      </c>
      <c r="H275" s="11">
        <v>37</v>
      </c>
      <c r="I275" s="43"/>
      <c r="J275" s="43"/>
      <c r="K275" s="43"/>
      <c r="L275" s="43"/>
      <c r="M275" s="43"/>
      <c r="N275" s="43"/>
      <c r="O275" s="43"/>
    </row>
    <row r="276" spans="1:15" ht="14.1" customHeight="1" x14ac:dyDescent="0.25">
      <c r="A276" s="8" t="s">
        <v>209</v>
      </c>
      <c r="B276" s="8" t="s">
        <v>210</v>
      </c>
      <c r="C276" s="9" t="s">
        <v>211</v>
      </c>
      <c r="D276" s="10" t="s">
        <v>1735</v>
      </c>
      <c r="E276" s="8">
        <v>1</v>
      </c>
      <c r="F276" s="8">
        <v>25</v>
      </c>
      <c r="G276" s="11">
        <v>26</v>
      </c>
      <c r="H276" s="11">
        <v>26</v>
      </c>
      <c r="I276" s="43"/>
      <c r="J276" s="43"/>
      <c r="K276" s="43"/>
      <c r="L276" s="43"/>
      <c r="M276" s="43"/>
      <c r="N276" s="43"/>
      <c r="O276" s="43"/>
    </row>
    <row r="277" spans="1:15" ht="14.1" customHeight="1" x14ac:dyDescent="0.25">
      <c r="A277" s="8" t="s">
        <v>212</v>
      </c>
      <c r="B277" s="8" t="s">
        <v>210</v>
      </c>
      <c r="C277" s="9" t="s">
        <v>213</v>
      </c>
      <c r="D277" s="10" t="s">
        <v>1735</v>
      </c>
      <c r="E277" s="8">
        <v>1</v>
      </c>
      <c r="F277" s="8">
        <v>25</v>
      </c>
      <c r="G277" s="11">
        <v>23</v>
      </c>
      <c r="H277" s="11">
        <v>23</v>
      </c>
      <c r="I277" s="43"/>
      <c r="J277" s="43"/>
      <c r="K277" s="43"/>
      <c r="L277" s="43"/>
      <c r="M277" s="43"/>
      <c r="N277" s="43"/>
      <c r="O277" s="43"/>
    </row>
    <row r="278" spans="1:15" ht="14.1" customHeight="1" x14ac:dyDescent="0.25">
      <c r="A278" s="8" t="s">
        <v>214</v>
      </c>
      <c r="B278" s="8" t="s">
        <v>210</v>
      </c>
      <c r="C278" s="9" t="s">
        <v>215</v>
      </c>
      <c r="D278" s="10" t="s">
        <v>1735</v>
      </c>
      <c r="E278" s="8">
        <v>1</v>
      </c>
      <c r="F278" s="8">
        <v>25</v>
      </c>
      <c r="G278" s="11">
        <v>24</v>
      </c>
      <c r="H278" s="11">
        <v>24</v>
      </c>
      <c r="I278" s="43"/>
      <c r="J278" s="43"/>
      <c r="K278" s="43"/>
      <c r="L278" s="43"/>
      <c r="M278" s="43"/>
      <c r="N278" s="43"/>
      <c r="O278" s="43"/>
    </row>
    <row r="279" spans="1:15" ht="14.1" customHeight="1" x14ac:dyDescent="0.25">
      <c r="A279" s="8" t="s">
        <v>216</v>
      </c>
      <c r="B279" s="8" t="s">
        <v>210</v>
      </c>
      <c r="C279" s="9" t="s">
        <v>217</v>
      </c>
      <c r="D279" s="10" t="s">
        <v>1735</v>
      </c>
      <c r="E279" s="8">
        <v>1</v>
      </c>
      <c r="F279" s="8">
        <v>25</v>
      </c>
      <c r="G279" s="11">
        <v>23</v>
      </c>
      <c r="H279" s="11">
        <v>23</v>
      </c>
      <c r="I279" s="43"/>
      <c r="J279" s="43"/>
      <c r="K279" s="43"/>
      <c r="L279" s="43"/>
      <c r="M279" s="43"/>
      <c r="N279" s="43"/>
      <c r="O279" s="43"/>
    </row>
    <row r="280" spans="1:15" ht="14.1" customHeight="1" x14ac:dyDescent="0.25">
      <c r="A280" s="8" t="s">
        <v>218</v>
      </c>
      <c r="B280" s="8" t="s">
        <v>210</v>
      </c>
      <c r="C280" s="9" t="s">
        <v>219</v>
      </c>
      <c r="D280" s="10" t="s">
        <v>1735</v>
      </c>
      <c r="E280" s="8">
        <v>1</v>
      </c>
      <c r="F280" s="8">
        <v>25</v>
      </c>
      <c r="G280" s="11">
        <v>22</v>
      </c>
      <c r="H280" s="11">
        <v>22</v>
      </c>
      <c r="I280" s="43"/>
      <c r="J280" s="43"/>
      <c r="K280" s="43"/>
      <c r="L280" s="43"/>
      <c r="M280" s="43"/>
      <c r="N280" s="43"/>
      <c r="O280" s="43"/>
    </row>
    <row r="281" spans="1:15" ht="14.1" customHeight="1" x14ac:dyDescent="0.25">
      <c r="A281" s="8" t="s">
        <v>220</v>
      </c>
      <c r="B281" s="8" t="s">
        <v>210</v>
      </c>
      <c r="C281" s="9" t="s">
        <v>221</v>
      </c>
      <c r="D281" s="10" t="s">
        <v>1735</v>
      </c>
      <c r="E281" s="8">
        <v>1</v>
      </c>
      <c r="F281" s="8">
        <v>25</v>
      </c>
      <c r="G281" s="11">
        <v>22</v>
      </c>
      <c r="H281" s="11">
        <v>22</v>
      </c>
      <c r="I281" s="43"/>
      <c r="J281" s="43"/>
      <c r="K281" s="43"/>
      <c r="L281" s="43"/>
      <c r="M281" s="43"/>
      <c r="N281" s="43"/>
      <c r="O281" s="43"/>
    </row>
    <row r="282" spans="1:15" ht="14.1" customHeight="1" x14ac:dyDescent="0.25">
      <c r="A282" s="8" t="s">
        <v>222</v>
      </c>
      <c r="B282" s="8" t="s">
        <v>210</v>
      </c>
      <c r="C282" s="9" t="s">
        <v>223</v>
      </c>
      <c r="D282" s="10" t="s">
        <v>1735</v>
      </c>
      <c r="E282" s="8">
        <v>1</v>
      </c>
      <c r="F282" s="8">
        <v>25</v>
      </c>
      <c r="G282" s="11">
        <v>22</v>
      </c>
      <c r="H282" s="11">
        <v>22</v>
      </c>
      <c r="I282" s="43"/>
      <c r="J282" s="43"/>
      <c r="K282" s="43"/>
      <c r="L282" s="43"/>
      <c r="M282" s="43"/>
      <c r="N282" s="43"/>
      <c r="O282" s="43"/>
    </row>
    <row r="283" spans="1:15" ht="14.1" customHeight="1" x14ac:dyDescent="0.25">
      <c r="A283" s="8" t="s">
        <v>224</v>
      </c>
      <c r="B283" s="8" t="s">
        <v>210</v>
      </c>
      <c r="C283" s="9" t="s">
        <v>225</v>
      </c>
      <c r="D283" s="10" t="s">
        <v>1735</v>
      </c>
      <c r="E283" s="8">
        <v>1</v>
      </c>
      <c r="F283" s="8">
        <v>25</v>
      </c>
      <c r="G283" s="11">
        <v>22</v>
      </c>
      <c r="H283" s="11">
        <v>22</v>
      </c>
      <c r="I283" s="43"/>
      <c r="J283" s="43"/>
      <c r="K283" s="43"/>
      <c r="L283" s="43"/>
      <c r="M283" s="43"/>
      <c r="N283" s="43"/>
      <c r="O283" s="43"/>
    </row>
    <row r="284" spans="1:15" ht="14.1" customHeight="1" x14ac:dyDescent="0.25">
      <c r="A284" s="8" t="s">
        <v>226</v>
      </c>
      <c r="B284" s="8" t="s">
        <v>210</v>
      </c>
      <c r="C284" s="9" t="s">
        <v>227</v>
      </c>
      <c r="D284" s="10" t="s">
        <v>1735</v>
      </c>
      <c r="E284" s="8">
        <v>1</v>
      </c>
      <c r="F284" s="8">
        <v>25</v>
      </c>
      <c r="G284" s="11">
        <v>28</v>
      </c>
      <c r="H284" s="11">
        <v>28</v>
      </c>
      <c r="I284" s="43"/>
      <c r="J284" s="43"/>
      <c r="K284" s="43"/>
      <c r="L284" s="43"/>
      <c r="M284" s="43"/>
      <c r="N284" s="43"/>
      <c r="O284" s="43"/>
    </row>
    <row r="285" spans="1:15" ht="14.1" customHeight="1" x14ac:dyDescent="0.25">
      <c r="A285" s="8" t="s">
        <v>228</v>
      </c>
      <c r="B285" s="8" t="s">
        <v>210</v>
      </c>
      <c r="C285" s="9" t="s">
        <v>229</v>
      </c>
      <c r="D285" s="10" t="s">
        <v>1735</v>
      </c>
      <c r="E285" s="8">
        <v>1</v>
      </c>
      <c r="F285" s="8">
        <v>25</v>
      </c>
      <c r="G285" s="11">
        <v>27</v>
      </c>
      <c r="H285" s="11">
        <v>27</v>
      </c>
      <c r="I285" s="43"/>
      <c r="J285" s="43"/>
      <c r="K285" s="43"/>
      <c r="L285" s="43"/>
      <c r="M285" s="43"/>
      <c r="N285" s="43"/>
      <c r="O285" s="43"/>
    </row>
    <row r="286" spans="1:15" ht="14.1" customHeight="1" x14ac:dyDescent="0.25">
      <c r="A286" s="8" t="s">
        <v>230</v>
      </c>
      <c r="B286" s="8" t="s">
        <v>210</v>
      </c>
      <c r="C286" s="9" t="s">
        <v>231</v>
      </c>
      <c r="D286" s="10" t="s">
        <v>1735</v>
      </c>
      <c r="E286" s="8">
        <v>1</v>
      </c>
      <c r="F286" s="8">
        <v>25</v>
      </c>
      <c r="G286" s="11">
        <v>24</v>
      </c>
      <c r="H286" s="11">
        <v>24</v>
      </c>
      <c r="I286" s="43"/>
      <c r="J286" s="43"/>
      <c r="K286" s="43"/>
      <c r="L286" s="43"/>
      <c r="M286" s="43"/>
      <c r="N286" s="43"/>
      <c r="O286" s="43"/>
    </row>
    <row r="287" spans="1:15" ht="14.1" customHeight="1" x14ac:dyDescent="0.25">
      <c r="A287" s="8" t="s">
        <v>232</v>
      </c>
      <c r="B287" s="8" t="s">
        <v>210</v>
      </c>
      <c r="C287" s="9" t="s">
        <v>233</v>
      </c>
      <c r="D287" s="10" t="s">
        <v>1735</v>
      </c>
      <c r="E287" s="8">
        <v>1</v>
      </c>
      <c r="F287" s="8">
        <v>25</v>
      </c>
      <c r="G287" s="11">
        <v>23</v>
      </c>
      <c r="H287" s="11">
        <v>23</v>
      </c>
      <c r="I287" s="43"/>
      <c r="J287" s="43"/>
      <c r="K287" s="43"/>
      <c r="L287" s="43"/>
      <c r="M287" s="43"/>
      <c r="N287" s="43"/>
      <c r="O287" s="43"/>
    </row>
    <row r="288" spans="1:15" ht="14.1" customHeight="1" x14ac:dyDescent="0.25">
      <c r="A288" s="8" t="s">
        <v>234</v>
      </c>
      <c r="B288" s="8" t="s">
        <v>210</v>
      </c>
      <c r="C288" s="9" t="s">
        <v>235</v>
      </c>
      <c r="D288" s="10" t="s">
        <v>1735</v>
      </c>
      <c r="E288" s="8">
        <v>1</v>
      </c>
      <c r="F288" s="8">
        <v>25</v>
      </c>
      <c r="G288" s="11">
        <v>24</v>
      </c>
      <c r="H288" s="11">
        <v>24</v>
      </c>
      <c r="I288" s="43"/>
      <c r="J288" s="43"/>
      <c r="K288" s="43"/>
      <c r="L288" s="43"/>
      <c r="M288" s="43"/>
      <c r="N288" s="43"/>
      <c r="O288" s="43"/>
    </row>
    <row r="289" spans="1:15" ht="14.1" customHeight="1" x14ac:dyDescent="0.25">
      <c r="A289" s="8" t="s">
        <v>236</v>
      </c>
      <c r="B289" s="8" t="s">
        <v>210</v>
      </c>
      <c r="C289" s="9" t="s">
        <v>237</v>
      </c>
      <c r="D289" s="10" t="s">
        <v>1735</v>
      </c>
      <c r="E289" s="8">
        <v>1</v>
      </c>
      <c r="F289" s="8">
        <v>25</v>
      </c>
      <c r="G289" s="11">
        <v>22</v>
      </c>
      <c r="H289" s="11">
        <v>22</v>
      </c>
      <c r="I289" s="43"/>
      <c r="J289" s="43"/>
      <c r="K289" s="43"/>
      <c r="L289" s="43"/>
      <c r="M289" s="43"/>
      <c r="N289" s="43"/>
      <c r="O289" s="43"/>
    </row>
    <row r="290" spans="1:15" ht="14.1" customHeight="1" x14ac:dyDescent="0.25">
      <c r="A290" s="8" t="s">
        <v>238</v>
      </c>
      <c r="B290" s="8" t="s">
        <v>210</v>
      </c>
      <c r="C290" s="9" t="s">
        <v>239</v>
      </c>
      <c r="D290" s="10" t="s">
        <v>1735</v>
      </c>
      <c r="E290" s="8">
        <v>1</v>
      </c>
      <c r="F290" s="8">
        <v>25</v>
      </c>
      <c r="G290" s="11">
        <v>26</v>
      </c>
      <c r="H290" s="11">
        <v>26</v>
      </c>
      <c r="I290" s="43"/>
      <c r="J290" s="43"/>
      <c r="K290" s="43"/>
      <c r="L290" s="43"/>
      <c r="M290" s="43"/>
      <c r="N290" s="43"/>
      <c r="O290" s="43"/>
    </row>
    <row r="291" spans="1:15" ht="14.1" customHeight="1" x14ac:dyDescent="0.25">
      <c r="A291" s="8" t="s">
        <v>240</v>
      </c>
      <c r="B291" s="8" t="s">
        <v>210</v>
      </c>
      <c r="C291" s="9" t="s">
        <v>241</v>
      </c>
      <c r="D291" s="10" t="s">
        <v>1735</v>
      </c>
      <c r="E291" s="8">
        <v>1</v>
      </c>
      <c r="F291" s="8">
        <v>25</v>
      </c>
      <c r="G291" s="11">
        <v>23</v>
      </c>
      <c r="H291" s="11">
        <v>23</v>
      </c>
      <c r="I291" s="43"/>
      <c r="J291" s="43"/>
      <c r="K291" s="43"/>
      <c r="L291" s="43"/>
      <c r="M291" s="43"/>
      <c r="N291" s="43"/>
      <c r="O291" s="43"/>
    </row>
    <row r="292" spans="1:15" ht="14.1" customHeight="1" x14ac:dyDescent="0.25">
      <c r="A292" s="8" t="s">
        <v>242</v>
      </c>
      <c r="B292" s="8" t="s">
        <v>243</v>
      </c>
      <c r="C292" s="9" t="s">
        <v>244</v>
      </c>
      <c r="D292" s="10" t="s">
        <v>142</v>
      </c>
      <c r="E292" s="8">
        <v>1</v>
      </c>
      <c r="F292" s="8">
        <v>30</v>
      </c>
      <c r="G292" s="11">
        <v>37</v>
      </c>
      <c r="H292" s="11">
        <v>37</v>
      </c>
      <c r="I292" s="43"/>
      <c r="J292" s="43"/>
      <c r="K292" s="43"/>
      <c r="L292" s="43"/>
      <c r="M292" s="43"/>
      <c r="N292" s="43"/>
      <c r="O292" s="43"/>
    </row>
    <row r="293" spans="1:15" ht="14.1" customHeight="1" x14ac:dyDescent="0.25">
      <c r="A293" s="8" t="s">
        <v>245</v>
      </c>
      <c r="B293" s="8" t="s">
        <v>246</v>
      </c>
      <c r="C293" s="9" t="s">
        <v>247</v>
      </c>
      <c r="D293" s="10" t="s">
        <v>1735</v>
      </c>
      <c r="E293" s="8">
        <v>1</v>
      </c>
      <c r="F293" s="8">
        <v>39</v>
      </c>
      <c r="G293" s="11">
        <v>43</v>
      </c>
      <c r="H293" s="11">
        <v>43</v>
      </c>
    </row>
    <row r="294" spans="1:15" ht="14.1" customHeight="1" x14ac:dyDescent="0.25">
      <c r="A294" s="8" t="s">
        <v>248</v>
      </c>
      <c r="B294" s="8" t="s">
        <v>249</v>
      </c>
      <c r="C294" s="9" t="s">
        <v>250</v>
      </c>
      <c r="D294" s="10" t="s">
        <v>1733</v>
      </c>
      <c r="E294" s="8">
        <v>1</v>
      </c>
      <c r="F294" s="8">
        <v>50</v>
      </c>
      <c r="G294" s="11">
        <v>70</v>
      </c>
      <c r="H294" s="11">
        <v>70</v>
      </c>
    </row>
    <row r="295" spans="1:15" ht="14.1" customHeight="1" x14ac:dyDescent="0.25">
      <c r="A295" s="8" t="s">
        <v>251</v>
      </c>
      <c r="B295" s="8" t="s">
        <v>243</v>
      </c>
      <c r="C295" s="9" t="s">
        <v>252</v>
      </c>
      <c r="D295" s="10" t="s">
        <v>1735</v>
      </c>
      <c r="E295" s="8">
        <v>1</v>
      </c>
      <c r="F295" s="8">
        <v>30</v>
      </c>
      <c r="G295" s="11">
        <v>31</v>
      </c>
      <c r="H295" s="11">
        <v>31</v>
      </c>
      <c r="I295" s="43"/>
      <c r="J295" s="43"/>
      <c r="K295" s="43"/>
      <c r="L295" s="43"/>
      <c r="M295" s="43"/>
      <c r="N295" s="43"/>
      <c r="O295" s="43"/>
    </row>
    <row r="296" spans="1:15" ht="14.1" customHeight="1" x14ac:dyDescent="0.25">
      <c r="A296" s="8" t="s">
        <v>253</v>
      </c>
      <c r="B296" s="8" t="s">
        <v>254</v>
      </c>
      <c r="C296" s="9" t="s">
        <v>255</v>
      </c>
      <c r="D296" s="10" t="s">
        <v>1735</v>
      </c>
      <c r="E296" s="8">
        <v>1</v>
      </c>
      <c r="F296" s="8">
        <v>21</v>
      </c>
      <c r="G296" s="11">
        <v>27</v>
      </c>
      <c r="H296" s="11">
        <v>27</v>
      </c>
      <c r="I296" s="43"/>
      <c r="J296" s="43"/>
      <c r="K296" s="43"/>
      <c r="L296" s="43"/>
      <c r="M296" s="43"/>
      <c r="N296" s="43"/>
      <c r="O296" s="43"/>
    </row>
    <row r="297" spans="1:15" ht="14.1" customHeight="1" x14ac:dyDescent="0.25">
      <c r="A297" s="8" t="s">
        <v>256</v>
      </c>
      <c r="B297" s="8" t="s">
        <v>243</v>
      </c>
      <c r="C297" s="9" t="s">
        <v>252</v>
      </c>
      <c r="D297" s="10" t="s">
        <v>1733</v>
      </c>
      <c r="E297" s="8">
        <v>1</v>
      </c>
      <c r="F297" s="8">
        <v>30</v>
      </c>
      <c r="G297" s="11">
        <v>46</v>
      </c>
      <c r="H297" s="11">
        <v>46</v>
      </c>
    </row>
    <row r="298" spans="1:15" ht="14.1" customHeight="1" x14ac:dyDescent="0.25">
      <c r="A298" s="8" t="s">
        <v>257</v>
      </c>
      <c r="B298" s="8" t="s">
        <v>243</v>
      </c>
      <c r="C298" s="9" t="s">
        <v>258</v>
      </c>
      <c r="D298" s="10" t="s">
        <v>1733</v>
      </c>
      <c r="E298" s="8">
        <v>1</v>
      </c>
      <c r="F298" s="8">
        <v>30</v>
      </c>
      <c r="G298" s="11">
        <v>41</v>
      </c>
      <c r="H298" s="11">
        <v>41</v>
      </c>
    </row>
    <row r="299" spans="1:15" ht="14.1" customHeight="1" x14ac:dyDescent="0.25">
      <c r="A299" s="8" t="s">
        <v>259</v>
      </c>
      <c r="B299" s="8" t="s">
        <v>200</v>
      </c>
      <c r="C299" s="9" t="s">
        <v>260</v>
      </c>
      <c r="D299" s="10" t="s">
        <v>142</v>
      </c>
      <c r="E299" s="8">
        <v>2</v>
      </c>
      <c r="F299" s="8">
        <v>25</v>
      </c>
      <c r="G299" s="11">
        <v>66</v>
      </c>
      <c r="H299" s="11">
        <v>66</v>
      </c>
    </row>
    <row r="300" spans="1:15" ht="14.1" customHeight="1" x14ac:dyDescent="0.25">
      <c r="A300" s="8" t="s">
        <v>261</v>
      </c>
      <c r="B300" s="8" t="s">
        <v>200</v>
      </c>
      <c r="C300" s="9" t="s">
        <v>260</v>
      </c>
      <c r="D300" s="10" t="s">
        <v>1735</v>
      </c>
      <c r="E300" s="8">
        <v>2</v>
      </c>
      <c r="F300" s="8">
        <v>25</v>
      </c>
      <c r="G300" s="11">
        <v>50</v>
      </c>
      <c r="H300" s="11">
        <v>50</v>
      </c>
    </row>
    <row r="301" spans="1:15" ht="14.1" customHeight="1" x14ac:dyDescent="0.25">
      <c r="A301" s="8" t="s">
        <v>262</v>
      </c>
      <c r="B301" s="8" t="s">
        <v>200</v>
      </c>
      <c r="C301" s="9" t="s">
        <v>260</v>
      </c>
      <c r="D301" s="10" t="s">
        <v>1733</v>
      </c>
      <c r="E301" s="8">
        <v>2</v>
      </c>
      <c r="F301" s="8">
        <v>25</v>
      </c>
      <c r="G301" s="11">
        <v>73</v>
      </c>
      <c r="H301" s="11">
        <v>73</v>
      </c>
    </row>
    <row r="302" spans="1:15" ht="14.1" customHeight="1" x14ac:dyDescent="0.25">
      <c r="A302" s="8" t="s">
        <v>263</v>
      </c>
      <c r="B302" s="8" t="s">
        <v>210</v>
      </c>
      <c r="C302" s="9" t="s">
        <v>264</v>
      </c>
      <c r="D302" s="10" t="s">
        <v>1735</v>
      </c>
      <c r="E302" s="8">
        <v>2</v>
      </c>
      <c r="F302" s="8">
        <v>25</v>
      </c>
      <c r="G302" s="11">
        <v>46</v>
      </c>
      <c r="H302" s="11">
        <v>46</v>
      </c>
    </row>
    <row r="303" spans="1:15" ht="14.1" customHeight="1" x14ac:dyDescent="0.25">
      <c r="A303" s="13" t="s">
        <v>265</v>
      </c>
      <c r="B303" s="13" t="s">
        <v>210</v>
      </c>
      <c r="C303" s="14" t="s">
        <v>266</v>
      </c>
      <c r="D303" s="15" t="s">
        <v>1735</v>
      </c>
      <c r="E303" s="13">
        <v>2</v>
      </c>
      <c r="F303" s="13">
        <v>25</v>
      </c>
      <c r="G303" s="16">
        <v>44</v>
      </c>
      <c r="H303" s="16">
        <v>44</v>
      </c>
    </row>
    <row r="304" spans="1:15" ht="14.1" customHeight="1" x14ac:dyDescent="0.25">
      <c r="A304" s="8" t="s">
        <v>267</v>
      </c>
      <c r="B304" s="8" t="s">
        <v>210</v>
      </c>
      <c r="C304" s="9" t="s">
        <v>268</v>
      </c>
      <c r="D304" s="10" t="s">
        <v>1735</v>
      </c>
      <c r="E304" s="8">
        <v>2</v>
      </c>
      <c r="F304" s="8">
        <v>25</v>
      </c>
      <c r="G304" s="11">
        <v>43</v>
      </c>
      <c r="H304" s="11">
        <v>43</v>
      </c>
    </row>
    <row r="305" spans="1:8" ht="14.1" customHeight="1" x14ac:dyDescent="0.25">
      <c r="A305" s="8" t="s">
        <v>269</v>
      </c>
      <c r="B305" s="8" t="s">
        <v>210</v>
      </c>
      <c r="C305" s="9" t="s">
        <v>270</v>
      </c>
      <c r="D305" s="10" t="s">
        <v>1735</v>
      </c>
      <c r="E305" s="8">
        <v>2</v>
      </c>
      <c r="F305" s="8">
        <v>25</v>
      </c>
      <c r="G305" s="11">
        <v>48</v>
      </c>
      <c r="H305" s="11">
        <v>48</v>
      </c>
    </row>
    <row r="306" spans="1:8" ht="14.1" customHeight="1" x14ac:dyDescent="0.25">
      <c r="A306" s="8" t="s">
        <v>271</v>
      </c>
      <c r="B306" s="8" t="s">
        <v>210</v>
      </c>
      <c r="C306" s="9" t="s">
        <v>272</v>
      </c>
      <c r="D306" s="10" t="s">
        <v>1735</v>
      </c>
      <c r="E306" s="8">
        <v>2</v>
      </c>
      <c r="F306" s="8">
        <v>25</v>
      </c>
      <c r="G306" s="11">
        <v>46</v>
      </c>
      <c r="H306" s="11">
        <v>46</v>
      </c>
    </row>
    <row r="307" spans="1:8" ht="14.1" customHeight="1" x14ac:dyDescent="0.25">
      <c r="A307" s="8" t="s">
        <v>273</v>
      </c>
      <c r="B307" s="8" t="s">
        <v>210</v>
      </c>
      <c r="C307" s="9" t="s">
        <v>274</v>
      </c>
      <c r="D307" s="10" t="s">
        <v>142</v>
      </c>
      <c r="E307" s="8">
        <v>2</v>
      </c>
      <c r="F307" s="8">
        <v>25</v>
      </c>
      <c r="G307" s="11">
        <v>65</v>
      </c>
      <c r="H307" s="11">
        <v>65</v>
      </c>
    </row>
    <row r="308" spans="1:8" ht="14.1" customHeight="1" x14ac:dyDescent="0.25">
      <c r="A308" s="8" t="s">
        <v>275</v>
      </c>
      <c r="B308" s="8" t="s">
        <v>210</v>
      </c>
      <c r="C308" s="9" t="s">
        <v>276</v>
      </c>
      <c r="D308" s="10" t="s">
        <v>1735</v>
      </c>
      <c r="E308" s="8">
        <v>2</v>
      </c>
      <c r="F308" s="8">
        <v>25</v>
      </c>
      <c r="G308" s="11">
        <v>46</v>
      </c>
      <c r="H308" s="11">
        <v>46</v>
      </c>
    </row>
    <row r="309" spans="1:8" ht="14.1" customHeight="1" x14ac:dyDescent="0.25">
      <c r="A309" s="8" t="s">
        <v>277</v>
      </c>
      <c r="B309" s="8" t="s">
        <v>210</v>
      </c>
      <c r="C309" s="9" t="s">
        <v>278</v>
      </c>
      <c r="D309" s="10" t="s">
        <v>1735</v>
      </c>
      <c r="E309" s="8">
        <v>2</v>
      </c>
      <c r="F309" s="8">
        <v>25</v>
      </c>
      <c r="G309" s="11">
        <v>45</v>
      </c>
      <c r="H309" s="11">
        <v>45</v>
      </c>
    </row>
    <row r="310" spans="1:8" ht="14.1" customHeight="1" x14ac:dyDescent="0.25">
      <c r="A310" s="8" t="s">
        <v>279</v>
      </c>
      <c r="B310" s="8" t="s">
        <v>210</v>
      </c>
      <c r="C310" s="9" t="s">
        <v>280</v>
      </c>
      <c r="D310" s="10" t="s">
        <v>1735</v>
      </c>
      <c r="E310" s="8">
        <v>2</v>
      </c>
      <c r="F310" s="8">
        <v>25</v>
      </c>
      <c r="G310" s="11">
        <v>50</v>
      </c>
      <c r="H310" s="11">
        <v>50</v>
      </c>
    </row>
    <row r="311" spans="1:8" ht="14.1" customHeight="1" x14ac:dyDescent="0.25">
      <c r="A311" s="8" t="s">
        <v>281</v>
      </c>
      <c r="B311" s="8" t="s">
        <v>210</v>
      </c>
      <c r="C311" s="9" t="s">
        <v>282</v>
      </c>
      <c r="D311" s="10" t="s">
        <v>1735</v>
      </c>
      <c r="E311" s="8">
        <v>2</v>
      </c>
      <c r="F311" s="8">
        <v>25</v>
      </c>
      <c r="G311" s="11">
        <v>42</v>
      </c>
      <c r="H311" s="11">
        <v>42</v>
      </c>
    </row>
    <row r="312" spans="1:8" ht="14.1" customHeight="1" x14ac:dyDescent="0.25">
      <c r="A312" s="8" t="s">
        <v>283</v>
      </c>
      <c r="B312" s="8" t="s">
        <v>210</v>
      </c>
      <c r="C312" s="9" t="s">
        <v>284</v>
      </c>
      <c r="D312" s="10" t="s">
        <v>1735</v>
      </c>
      <c r="E312" s="8">
        <v>2</v>
      </c>
      <c r="F312" s="8">
        <v>25</v>
      </c>
      <c r="G312" s="11">
        <v>70</v>
      </c>
      <c r="H312" s="11">
        <v>70</v>
      </c>
    </row>
    <row r="313" spans="1:8" ht="14.1" customHeight="1" x14ac:dyDescent="0.25">
      <c r="A313" s="8" t="s">
        <v>285</v>
      </c>
      <c r="B313" s="8" t="s">
        <v>243</v>
      </c>
      <c r="C313" s="9" t="s">
        <v>286</v>
      </c>
      <c r="D313" s="10" t="s">
        <v>142</v>
      </c>
      <c r="E313" s="8">
        <v>2</v>
      </c>
      <c r="F313" s="8">
        <v>30</v>
      </c>
      <c r="G313" s="11">
        <v>74</v>
      </c>
      <c r="H313" s="11">
        <v>74</v>
      </c>
    </row>
    <row r="314" spans="1:8" ht="14.1" customHeight="1" x14ac:dyDescent="0.25">
      <c r="A314" s="8" t="s">
        <v>287</v>
      </c>
      <c r="B314" s="8" t="s">
        <v>246</v>
      </c>
      <c r="C314" s="9" t="s">
        <v>2047</v>
      </c>
      <c r="D314" s="10" t="s">
        <v>1735</v>
      </c>
      <c r="E314" s="8">
        <v>2</v>
      </c>
      <c r="F314" s="8">
        <v>39</v>
      </c>
      <c r="G314" s="11">
        <v>85</v>
      </c>
      <c r="H314" s="11">
        <v>85</v>
      </c>
    </row>
    <row r="315" spans="1:8" ht="14.1" customHeight="1" x14ac:dyDescent="0.25">
      <c r="A315" s="8" t="s">
        <v>288</v>
      </c>
      <c r="B315" s="8" t="s">
        <v>249</v>
      </c>
      <c r="C315" s="9" t="s">
        <v>289</v>
      </c>
      <c r="D315" s="10" t="s">
        <v>1733</v>
      </c>
      <c r="E315" s="8">
        <v>2</v>
      </c>
      <c r="F315" s="8">
        <v>50</v>
      </c>
      <c r="G315" s="11">
        <v>114</v>
      </c>
      <c r="H315" s="11">
        <v>114</v>
      </c>
    </row>
    <row r="316" spans="1:8" ht="14.1" customHeight="1" x14ac:dyDescent="0.25">
      <c r="A316" s="8" t="s">
        <v>290</v>
      </c>
      <c r="B316" s="8" t="s">
        <v>243</v>
      </c>
      <c r="C316" s="9" t="s">
        <v>286</v>
      </c>
      <c r="D316" s="10" t="s">
        <v>1735</v>
      </c>
      <c r="E316" s="8">
        <v>2</v>
      </c>
      <c r="F316" s="8">
        <v>30</v>
      </c>
      <c r="G316" s="11">
        <v>58</v>
      </c>
      <c r="H316" s="11">
        <v>58</v>
      </c>
    </row>
    <row r="317" spans="1:8" ht="14.1" customHeight="1" x14ac:dyDescent="0.25">
      <c r="A317" s="8" t="s">
        <v>291</v>
      </c>
      <c r="B317" s="8" t="s">
        <v>254</v>
      </c>
      <c r="C317" s="9" t="s">
        <v>255</v>
      </c>
      <c r="D317" s="10" t="s">
        <v>1735</v>
      </c>
      <c r="E317" s="8">
        <v>2</v>
      </c>
      <c r="F317" s="8">
        <v>21</v>
      </c>
      <c r="G317" s="11">
        <v>52</v>
      </c>
      <c r="H317" s="11">
        <v>52</v>
      </c>
    </row>
    <row r="318" spans="1:8" ht="14.1" customHeight="1" x14ac:dyDescent="0.25">
      <c r="A318" s="8" t="s">
        <v>292</v>
      </c>
      <c r="B318" s="8" t="s">
        <v>243</v>
      </c>
      <c r="C318" s="9" t="s">
        <v>286</v>
      </c>
      <c r="D318" s="10" t="s">
        <v>1733</v>
      </c>
      <c r="E318" s="8">
        <v>2</v>
      </c>
      <c r="F318" s="8">
        <v>30</v>
      </c>
      <c r="G318" s="11">
        <v>81</v>
      </c>
      <c r="H318" s="11">
        <v>81</v>
      </c>
    </row>
    <row r="319" spans="1:8" ht="14.1" customHeight="1" x14ac:dyDescent="0.25">
      <c r="A319" s="8" t="s">
        <v>293</v>
      </c>
      <c r="B319" s="8" t="s">
        <v>200</v>
      </c>
      <c r="C319" s="9" t="s">
        <v>294</v>
      </c>
      <c r="D319" s="10" t="s">
        <v>142</v>
      </c>
      <c r="E319" s="8">
        <v>3</v>
      </c>
      <c r="F319" s="8">
        <v>25</v>
      </c>
      <c r="G319" s="11">
        <v>104</v>
      </c>
      <c r="H319" s="11">
        <v>104</v>
      </c>
    </row>
    <row r="320" spans="1:8" ht="14.1" customHeight="1" x14ac:dyDescent="0.25">
      <c r="A320" s="8" t="s">
        <v>295</v>
      </c>
      <c r="B320" s="8" t="s">
        <v>200</v>
      </c>
      <c r="C320" s="9" t="s">
        <v>294</v>
      </c>
      <c r="D320" s="10" t="s">
        <v>1735</v>
      </c>
      <c r="E320" s="8">
        <v>3</v>
      </c>
      <c r="F320" s="8">
        <v>25</v>
      </c>
      <c r="G320" s="11">
        <v>76</v>
      </c>
      <c r="H320" s="11">
        <v>76</v>
      </c>
    </row>
    <row r="321" spans="1:8" ht="14.1" customHeight="1" x14ac:dyDescent="0.25">
      <c r="A321" s="8" t="s">
        <v>296</v>
      </c>
      <c r="B321" s="8" t="s">
        <v>200</v>
      </c>
      <c r="C321" s="9" t="s">
        <v>297</v>
      </c>
      <c r="D321" s="10" t="s">
        <v>1733</v>
      </c>
      <c r="E321" s="8">
        <v>3</v>
      </c>
      <c r="F321" s="8">
        <v>25</v>
      </c>
      <c r="G321" s="11">
        <v>115</v>
      </c>
      <c r="H321" s="11">
        <v>115</v>
      </c>
    </row>
    <row r="322" spans="1:8" ht="14.1" customHeight="1" x14ac:dyDescent="0.25">
      <c r="A322" s="8" t="s">
        <v>298</v>
      </c>
      <c r="B322" s="8" t="s">
        <v>210</v>
      </c>
      <c r="C322" s="9" t="s">
        <v>299</v>
      </c>
      <c r="D322" s="10" t="s">
        <v>1735</v>
      </c>
      <c r="E322" s="8">
        <v>3</v>
      </c>
      <c r="F322" s="8">
        <v>25</v>
      </c>
      <c r="G322" s="11">
        <v>67</v>
      </c>
      <c r="H322" s="11">
        <v>67</v>
      </c>
    </row>
    <row r="323" spans="1:8" ht="14.1" customHeight="1" x14ac:dyDescent="0.25">
      <c r="A323" s="8" t="s">
        <v>300</v>
      </c>
      <c r="B323" s="8" t="s">
        <v>210</v>
      </c>
      <c r="C323" s="9" t="s">
        <v>301</v>
      </c>
      <c r="D323" s="10" t="s">
        <v>1735</v>
      </c>
      <c r="E323" s="8">
        <v>3</v>
      </c>
      <c r="F323" s="8">
        <v>25</v>
      </c>
      <c r="G323" s="11">
        <v>66</v>
      </c>
      <c r="H323" s="11">
        <v>66</v>
      </c>
    </row>
    <row r="324" spans="1:8" ht="14.1" customHeight="1" x14ac:dyDescent="0.25">
      <c r="A324" s="8" t="s">
        <v>302</v>
      </c>
      <c r="B324" s="8" t="s">
        <v>210</v>
      </c>
      <c r="C324" s="9" t="s">
        <v>303</v>
      </c>
      <c r="D324" s="10" t="s">
        <v>1735</v>
      </c>
      <c r="E324" s="8">
        <v>3</v>
      </c>
      <c r="F324" s="8">
        <v>25</v>
      </c>
      <c r="G324" s="11">
        <v>72</v>
      </c>
      <c r="H324" s="11">
        <v>72</v>
      </c>
    </row>
    <row r="325" spans="1:8" ht="14.1" customHeight="1" x14ac:dyDescent="0.25">
      <c r="A325" s="8" t="s">
        <v>304</v>
      </c>
      <c r="B325" s="8" t="s">
        <v>210</v>
      </c>
      <c r="C325" s="9" t="s">
        <v>305</v>
      </c>
      <c r="D325" s="10" t="s">
        <v>1735</v>
      </c>
      <c r="E325" s="8">
        <v>3</v>
      </c>
      <c r="F325" s="8">
        <v>25</v>
      </c>
      <c r="G325" s="11">
        <v>62</v>
      </c>
      <c r="H325" s="11">
        <v>62</v>
      </c>
    </row>
    <row r="326" spans="1:8" ht="14.1" customHeight="1" x14ac:dyDescent="0.25">
      <c r="A326" s="8" t="s">
        <v>306</v>
      </c>
      <c r="B326" s="8" t="s">
        <v>243</v>
      </c>
      <c r="C326" s="9" t="s">
        <v>307</v>
      </c>
      <c r="D326" s="10" t="s">
        <v>142</v>
      </c>
      <c r="E326" s="8">
        <v>3</v>
      </c>
      <c r="F326" s="8">
        <v>30</v>
      </c>
      <c r="G326" s="11">
        <v>120</v>
      </c>
      <c r="H326" s="11">
        <v>120</v>
      </c>
    </row>
    <row r="327" spans="1:8" ht="14.1" customHeight="1" x14ac:dyDescent="0.25">
      <c r="A327" s="8" t="s">
        <v>308</v>
      </c>
      <c r="B327" s="8" t="s">
        <v>243</v>
      </c>
      <c r="C327" s="9" t="s">
        <v>309</v>
      </c>
      <c r="D327" s="10" t="s">
        <v>1733</v>
      </c>
      <c r="E327" s="8">
        <v>3</v>
      </c>
      <c r="F327" s="8">
        <v>30</v>
      </c>
      <c r="G327" s="11">
        <v>127</v>
      </c>
      <c r="H327" s="11">
        <v>127</v>
      </c>
    </row>
    <row r="328" spans="1:8" ht="14.1" customHeight="1" x14ac:dyDescent="0.25">
      <c r="A328" s="8" t="s">
        <v>310</v>
      </c>
      <c r="B328" s="8" t="s">
        <v>200</v>
      </c>
      <c r="C328" s="9" t="s">
        <v>311</v>
      </c>
      <c r="D328" s="10" t="s">
        <v>142</v>
      </c>
      <c r="E328" s="8">
        <v>4</v>
      </c>
      <c r="F328" s="8">
        <v>25</v>
      </c>
      <c r="G328" s="11">
        <v>132</v>
      </c>
      <c r="H328" s="11">
        <v>132</v>
      </c>
    </row>
    <row r="329" spans="1:8" ht="14.1" customHeight="1" x14ac:dyDescent="0.25">
      <c r="A329" s="8" t="s">
        <v>312</v>
      </c>
      <c r="B329" s="8" t="s">
        <v>200</v>
      </c>
      <c r="C329" s="9" t="s">
        <v>311</v>
      </c>
      <c r="D329" s="10" t="s">
        <v>1735</v>
      </c>
      <c r="E329" s="8">
        <v>4</v>
      </c>
      <c r="F329" s="8">
        <v>25</v>
      </c>
      <c r="G329" s="11">
        <v>100</v>
      </c>
      <c r="H329" s="11">
        <v>100</v>
      </c>
    </row>
    <row r="330" spans="1:8" ht="14.1" customHeight="1" x14ac:dyDescent="0.25">
      <c r="A330" s="8" t="s">
        <v>313</v>
      </c>
      <c r="B330" s="8" t="s">
        <v>210</v>
      </c>
      <c r="C330" s="9" t="s">
        <v>314</v>
      </c>
      <c r="D330" s="10" t="s">
        <v>1735</v>
      </c>
      <c r="E330" s="8">
        <v>4</v>
      </c>
      <c r="F330" s="8">
        <v>25</v>
      </c>
      <c r="G330" s="11">
        <v>87</v>
      </c>
      <c r="H330" s="11">
        <v>87</v>
      </c>
    </row>
    <row r="331" spans="1:8" ht="14.1" customHeight="1" x14ac:dyDescent="0.25">
      <c r="A331" s="8" t="s">
        <v>315</v>
      </c>
      <c r="B331" s="8" t="s">
        <v>210</v>
      </c>
      <c r="C331" s="9" t="s">
        <v>316</v>
      </c>
      <c r="D331" s="10" t="s">
        <v>1735</v>
      </c>
      <c r="E331" s="8">
        <v>4</v>
      </c>
      <c r="F331" s="8">
        <v>25</v>
      </c>
      <c r="G331" s="11">
        <v>86</v>
      </c>
      <c r="H331" s="11">
        <v>86</v>
      </c>
    </row>
    <row r="332" spans="1:8" ht="14.1" customHeight="1" x14ac:dyDescent="0.25">
      <c r="A332" s="8" t="s">
        <v>317</v>
      </c>
      <c r="B332" s="8" t="s">
        <v>210</v>
      </c>
      <c r="C332" s="9" t="s">
        <v>318</v>
      </c>
      <c r="D332" s="10" t="s">
        <v>1735</v>
      </c>
      <c r="E332" s="8">
        <v>4</v>
      </c>
      <c r="F332" s="8">
        <v>25</v>
      </c>
      <c r="G332" s="11">
        <v>89</v>
      </c>
      <c r="H332" s="11">
        <v>89</v>
      </c>
    </row>
    <row r="333" spans="1:8" ht="14.1" customHeight="1" x14ac:dyDescent="0.25">
      <c r="A333" s="8" t="s">
        <v>319</v>
      </c>
      <c r="B333" s="8" t="s">
        <v>210</v>
      </c>
      <c r="C333" s="9" t="s">
        <v>320</v>
      </c>
      <c r="D333" s="10" t="s">
        <v>1735</v>
      </c>
      <c r="E333" s="8">
        <v>4</v>
      </c>
      <c r="F333" s="8">
        <v>25</v>
      </c>
      <c r="G333" s="11">
        <v>84</v>
      </c>
      <c r="H333" s="11">
        <v>84</v>
      </c>
    </row>
    <row r="334" spans="1:8" ht="14.1" customHeight="1" x14ac:dyDescent="0.25">
      <c r="A334" s="8" t="s">
        <v>321</v>
      </c>
      <c r="B334" s="8" t="s">
        <v>243</v>
      </c>
      <c r="C334" s="9" t="s">
        <v>322</v>
      </c>
      <c r="D334" s="10" t="s">
        <v>142</v>
      </c>
      <c r="E334" s="8">
        <v>4</v>
      </c>
      <c r="F334" s="8">
        <v>30</v>
      </c>
      <c r="G334" s="11">
        <v>148</v>
      </c>
      <c r="H334" s="11">
        <v>148</v>
      </c>
    </row>
    <row r="335" spans="1:8" ht="14.1" customHeight="1" x14ac:dyDescent="0.25">
      <c r="A335" s="8" t="s">
        <v>323</v>
      </c>
      <c r="B335" s="8" t="s">
        <v>243</v>
      </c>
      <c r="C335" s="9" t="s">
        <v>322</v>
      </c>
      <c r="D335" s="10" t="s">
        <v>1735</v>
      </c>
      <c r="E335" s="8">
        <v>4</v>
      </c>
      <c r="F335" s="8">
        <v>30</v>
      </c>
      <c r="G335" s="11">
        <v>116</v>
      </c>
      <c r="H335" s="11">
        <v>116</v>
      </c>
    </row>
    <row r="336" spans="1:8" ht="14.1" customHeight="1" x14ac:dyDescent="0.25">
      <c r="A336" s="8" t="s">
        <v>324</v>
      </c>
      <c r="B336" s="8" t="s">
        <v>243</v>
      </c>
      <c r="C336" s="9" t="s">
        <v>322</v>
      </c>
      <c r="D336" s="10" t="s">
        <v>1733</v>
      </c>
      <c r="E336" s="8">
        <v>4</v>
      </c>
      <c r="F336" s="8">
        <v>30</v>
      </c>
      <c r="G336" s="11">
        <v>162</v>
      </c>
      <c r="H336" s="11">
        <v>162</v>
      </c>
    </row>
    <row r="337" spans="1:8" ht="14.1" customHeight="1" x14ac:dyDescent="0.25">
      <c r="A337" s="8" t="s">
        <v>325</v>
      </c>
      <c r="B337" s="8" t="s">
        <v>200</v>
      </c>
      <c r="C337" s="9" t="s">
        <v>326</v>
      </c>
      <c r="D337" s="10" t="s">
        <v>142</v>
      </c>
      <c r="E337" s="8">
        <v>6</v>
      </c>
      <c r="F337" s="8">
        <v>25</v>
      </c>
      <c r="G337" s="11">
        <v>198</v>
      </c>
      <c r="H337" s="11">
        <v>198</v>
      </c>
    </row>
    <row r="338" spans="1:8" ht="14.1" customHeight="1" x14ac:dyDescent="0.25">
      <c r="A338" s="8" t="s">
        <v>327</v>
      </c>
      <c r="B338" s="8" t="s">
        <v>210</v>
      </c>
      <c r="C338" s="9" t="s">
        <v>328</v>
      </c>
      <c r="D338" s="10" t="s">
        <v>1735</v>
      </c>
      <c r="E338" s="8">
        <v>6</v>
      </c>
      <c r="F338" s="8">
        <v>25</v>
      </c>
      <c r="G338" s="11">
        <v>134</v>
      </c>
      <c r="H338" s="11">
        <v>134</v>
      </c>
    </row>
    <row r="339" spans="1:8" ht="14.1" customHeight="1" x14ac:dyDescent="0.25">
      <c r="A339" s="8" t="s">
        <v>329</v>
      </c>
      <c r="B339" s="8" t="s">
        <v>243</v>
      </c>
      <c r="C339" s="9" t="s">
        <v>330</v>
      </c>
      <c r="D339" s="10" t="s">
        <v>142</v>
      </c>
      <c r="E339" s="8">
        <v>6</v>
      </c>
      <c r="F339" s="8">
        <v>30</v>
      </c>
      <c r="G339" s="11">
        <v>238</v>
      </c>
      <c r="H339" s="11">
        <v>238</v>
      </c>
    </row>
    <row r="340" spans="1:8" ht="14.1" customHeight="1" x14ac:dyDescent="0.25">
      <c r="A340" s="8" t="s">
        <v>331</v>
      </c>
      <c r="B340" s="8" t="s">
        <v>332</v>
      </c>
      <c r="C340" s="9" t="s">
        <v>333</v>
      </c>
      <c r="D340" s="10" t="s">
        <v>142</v>
      </c>
      <c r="E340" s="8">
        <v>0</v>
      </c>
      <c r="F340" s="8">
        <v>0</v>
      </c>
      <c r="G340" s="11">
        <v>4</v>
      </c>
      <c r="H340" s="11">
        <v>4</v>
      </c>
    </row>
    <row r="341" spans="1:8" ht="14.1" customHeight="1" x14ac:dyDescent="0.25">
      <c r="A341" s="8" t="s">
        <v>334</v>
      </c>
      <c r="B341" s="8" t="s">
        <v>332</v>
      </c>
      <c r="C341" s="9" t="s">
        <v>335</v>
      </c>
      <c r="D341" s="10" t="s">
        <v>142</v>
      </c>
      <c r="E341" s="8">
        <v>0</v>
      </c>
      <c r="F341" s="8">
        <v>0</v>
      </c>
      <c r="G341" s="11">
        <v>8</v>
      </c>
      <c r="H341" s="11">
        <v>8</v>
      </c>
    </row>
    <row r="342" spans="1:8" ht="14.1" customHeight="1" x14ac:dyDescent="0.25">
      <c r="A342" s="8" t="s">
        <v>336</v>
      </c>
      <c r="B342" s="8" t="s">
        <v>337</v>
      </c>
      <c r="C342" s="9" t="s">
        <v>338</v>
      </c>
      <c r="D342" s="10" t="s">
        <v>142</v>
      </c>
      <c r="E342" s="8">
        <v>1</v>
      </c>
      <c r="F342" s="8">
        <v>34</v>
      </c>
      <c r="G342" s="11">
        <v>43</v>
      </c>
      <c r="H342" s="11">
        <v>43</v>
      </c>
    </row>
    <row r="343" spans="1:8" ht="14.1" customHeight="1" x14ac:dyDescent="0.25">
      <c r="A343" s="8" t="s">
        <v>339</v>
      </c>
      <c r="B343" s="8" t="s">
        <v>337</v>
      </c>
      <c r="C343" s="9" t="s">
        <v>340</v>
      </c>
      <c r="D343" s="10" t="s">
        <v>142</v>
      </c>
      <c r="E343" s="8">
        <v>1</v>
      </c>
      <c r="F343" s="8">
        <v>34</v>
      </c>
      <c r="G343" s="11">
        <v>43</v>
      </c>
      <c r="H343" s="11">
        <v>43</v>
      </c>
    </row>
    <row r="344" spans="1:8" ht="14.1" customHeight="1" x14ac:dyDescent="0.25">
      <c r="A344" s="8" t="s">
        <v>341</v>
      </c>
      <c r="B344" s="8" t="s">
        <v>337</v>
      </c>
      <c r="C344" s="9" t="s">
        <v>342</v>
      </c>
      <c r="D344" s="10" t="s">
        <v>142</v>
      </c>
      <c r="E344" s="8">
        <v>1</v>
      </c>
      <c r="F344" s="8">
        <v>34</v>
      </c>
      <c r="G344" s="11">
        <v>36</v>
      </c>
      <c r="H344" s="11">
        <v>36</v>
      </c>
    </row>
    <row r="345" spans="1:8" ht="14.1" customHeight="1" x14ac:dyDescent="0.25">
      <c r="A345" s="8" t="s">
        <v>343</v>
      </c>
      <c r="B345" s="8" t="s">
        <v>344</v>
      </c>
      <c r="C345" s="9" t="s">
        <v>345</v>
      </c>
      <c r="D345" s="10" t="s">
        <v>1733</v>
      </c>
      <c r="E345" s="8">
        <v>1</v>
      </c>
      <c r="F345" s="8">
        <v>55</v>
      </c>
      <c r="G345" s="11">
        <v>80</v>
      </c>
      <c r="H345" s="11">
        <v>80</v>
      </c>
    </row>
    <row r="346" spans="1:8" ht="14.1" customHeight="1" x14ac:dyDescent="0.25">
      <c r="A346" s="8" t="s">
        <v>346</v>
      </c>
      <c r="B346" s="8" t="s">
        <v>347</v>
      </c>
      <c r="C346" s="9" t="s">
        <v>348</v>
      </c>
      <c r="D346" s="10" t="s">
        <v>1733</v>
      </c>
      <c r="E346" s="8">
        <v>1</v>
      </c>
      <c r="F346" s="8">
        <v>30</v>
      </c>
      <c r="G346" s="11">
        <v>51</v>
      </c>
      <c r="H346" s="11">
        <v>51</v>
      </c>
    </row>
    <row r="347" spans="1:8" ht="14.1" customHeight="1" x14ac:dyDescent="0.25">
      <c r="A347" s="8" t="s">
        <v>349</v>
      </c>
      <c r="B347" s="8" t="s">
        <v>337</v>
      </c>
      <c r="C347" s="9" t="s">
        <v>350</v>
      </c>
      <c r="D347" s="10" t="s">
        <v>1735</v>
      </c>
      <c r="E347" s="8">
        <v>1</v>
      </c>
      <c r="F347" s="8">
        <v>34</v>
      </c>
      <c r="G347" s="11">
        <v>32</v>
      </c>
      <c r="H347" s="11">
        <v>32</v>
      </c>
    </row>
    <row r="348" spans="1:8" ht="14.1" customHeight="1" x14ac:dyDescent="0.25">
      <c r="A348" s="8" t="s">
        <v>351</v>
      </c>
      <c r="B348" s="8" t="s">
        <v>337</v>
      </c>
      <c r="C348" s="9" t="s">
        <v>352</v>
      </c>
      <c r="D348" s="10" t="s">
        <v>1735</v>
      </c>
      <c r="E348" s="8">
        <v>1</v>
      </c>
      <c r="F348" s="8">
        <v>34</v>
      </c>
      <c r="G348" s="11">
        <v>32</v>
      </c>
      <c r="H348" s="11">
        <v>32</v>
      </c>
    </row>
    <row r="349" spans="1:8" ht="14.1" customHeight="1" x14ac:dyDescent="0.25">
      <c r="A349" s="8" t="s">
        <v>353</v>
      </c>
      <c r="B349" s="8" t="s">
        <v>337</v>
      </c>
      <c r="C349" s="9" t="s">
        <v>338</v>
      </c>
      <c r="D349" s="10" t="s">
        <v>1733</v>
      </c>
      <c r="E349" s="8">
        <v>1</v>
      </c>
      <c r="F349" s="8">
        <v>34</v>
      </c>
      <c r="G349" s="11">
        <v>50</v>
      </c>
      <c r="H349" s="11">
        <v>50</v>
      </c>
    </row>
    <row r="350" spans="1:8" ht="14.1" customHeight="1" x14ac:dyDescent="0.25">
      <c r="A350" s="8" t="s">
        <v>354</v>
      </c>
      <c r="B350" s="8" t="s">
        <v>355</v>
      </c>
      <c r="C350" s="9" t="s">
        <v>356</v>
      </c>
      <c r="D350" s="10" t="s">
        <v>1733</v>
      </c>
      <c r="E350" s="8">
        <v>1</v>
      </c>
      <c r="F350" s="8"/>
      <c r="G350" s="11">
        <v>123</v>
      </c>
      <c r="H350" s="11">
        <v>123</v>
      </c>
    </row>
    <row r="351" spans="1:8" ht="14.1" customHeight="1" x14ac:dyDescent="0.25">
      <c r="A351" s="8" t="s">
        <v>357</v>
      </c>
      <c r="B351" s="8" t="s">
        <v>358</v>
      </c>
      <c r="C351" s="9" t="s">
        <v>359</v>
      </c>
      <c r="D351" s="8" t="s">
        <v>1735</v>
      </c>
      <c r="E351" s="8">
        <v>1</v>
      </c>
      <c r="F351" s="8">
        <v>25</v>
      </c>
      <c r="G351" s="17">
        <v>25</v>
      </c>
      <c r="H351" s="17">
        <v>25</v>
      </c>
    </row>
    <row r="352" spans="1:8" ht="14.1" customHeight="1" x14ac:dyDescent="0.25">
      <c r="A352" s="8" t="s">
        <v>360</v>
      </c>
      <c r="B352" s="8" t="s">
        <v>358</v>
      </c>
      <c r="C352" s="9" t="s">
        <v>361</v>
      </c>
      <c r="D352" s="8" t="s">
        <v>1735</v>
      </c>
      <c r="E352" s="8">
        <v>1</v>
      </c>
      <c r="F352" s="8">
        <v>25</v>
      </c>
      <c r="G352" s="17">
        <v>19</v>
      </c>
      <c r="H352" s="17">
        <v>19</v>
      </c>
    </row>
    <row r="353" spans="1:8" ht="14.1" customHeight="1" x14ac:dyDescent="0.25">
      <c r="A353" s="8" t="s">
        <v>362</v>
      </c>
      <c r="B353" s="8" t="s">
        <v>358</v>
      </c>
      <c r="C353" s="9" t="s">
        <v>363</v>
      </c>
      <c r="D353" s="8" t="s">
        <v>1735</v>
      </c>
      <c r="E353" s="8">
        <v>1</v>
      </c>
      <c r="F353" s="8">
        <v>25</v>
      </c>
      <c r="G353" s="17">
        <v>20</v>
      </c>
      <c r="H353" s="17">
        <v>20</v>
      </c>
    </row>
    <row r="354" spans="1:8" ht="14.1" customHeight="1" x14ac:dyDescent="0.25">
      <c r="A354" s="8" t="s">
        <v>364</v>
      </c>
      <c r="B354" s="8" t="s">
        <v>365</v>
      </c>
      <c r="C354" s="9" t="s">
        <v>366</v>
      </c>
      <c r="D354" s="10" t="s">
        <v>1735</v>
      </c>
      <c r="E354" s="8">
        <v>1</v>
      </c>
      <c r="F354" s="8">
        <v>32</v>
      </c>
      <c r="G354" s="11">
        <v>31</v>
      </c>
      <c r="H354" s="11">
        <v>31</v>
      </c>
    </row>
    <row r="355" spans="1:8" ht="14.1" customHeight="1" x14ac:dyDescent="0.25">
      <c r="A355" s="8" t="s">
        <v>367</v>
      </c>
      <c r="B355" s="8" t="s">
        <v>368</v>
      </c>
      <c r="C355" s="9" t="s">
        <v>369</v>
      </c>
      <c r="D355" s="10" t="s">
        <v>1735</v>
      </c>
      <c r="E355" s="8">
        <v>1</v>
      </c>
      <c r="F355" s="8">
        <v>30</v>
      </c>
      <c r="G355" s="11">
        <v>28</v>
      </c>
      <c r="H355" s="11">
        <v>28</v>
      </c>
    </row>
    <row r="356" spans="1:8" ht="14.1" customHeight="1" x14ac:dyDescent="0.25">
      <c r="A356" s="8" t="s">
        <v>370</v>
      </c>
      <c r="B356" s="8" t="s">
        <v>368</v>
      </c>
      <c r="C356" s="9" t="s">
        <v>371</v>
      </c>
      <c r="D356" s="10" t="s">
        <v>1735</v>
      </c>
      <c r="E356" s="8">
        <v>1</v>
      </c>
      <c r="F356" s="8">
        <v>30</v>
      </c>
      <c r="G356" s="11">
        <v>27</v>
      </c>
      <c r="H356" s="11">
        <v>27</v>
      </c>
    </row>
    <row r="357" spans="1:8" ht="14.1" customHeight="1" x14ac:dyDescent="0.25">
      <c r="A357" s="8" t="s">
        <v>372</v>
      </c>
      <c r="B357" s="8" t="s">
        <v>368</v>
      </c>
      <c r="C357" s="9" t="s">
        <v>373</v>
      </c>
      <c r="D357" s="10" t="s">
        <v>1735</v>
      </c>
      <c r="E357" s="8">
        <v>1</v>
      </c>
      <c r="F357" s="8">
        <v>30</v>
      </c>
      <c r="G357" s="11">
        <v>27</v>
      </c>
      <c r="H357" s="11">
        <v>27</v>
      </c>
    </row>
    <row r="358" spans="1:8" ht="14.1" customHeight="1" x14ac:dyDescent="0.25">
      <c r="A358" s="8" t="s">
        <v>374</v>
      </c>
      <c r="B358" s="8" t="s">
        <v>368</v>
      </c>
      <c r="C358" s="9" t="s">
        <v>375</v>
      </c>
      <c r="D358" s="10" t="s">
        <v>1735</v>
      </c>
      <c r="E358" s="8">
        <v>1</v>
      </c>
      <c r="F358" s="8">
        <v>30</v>
      </c>
      <c r="G358" s="11">
        <v>26</v>
      </c>
      <c r="H358" s="11">
        <v>26</v>
      </c>
    </row>
    <row r="359" spans="1:8" ht="14.1" customHeight="1" x14ac:dyDescent="0.25">
      <c r="A359" s="8" t="s">
        <v>376</v>
      </c>
      <c r="B359" s="8" t="s">
        <v>368</v>
      </c>
      <c r="C359" s="9" t="s">
        <v>377</v>
      </c>
      <c r="D359" s="10" t="s">
        <v>1735</v>
      </c>
      <c r="E359" s="8">
        <v>1</v>
      </c>
      <c r="F359" s="8">
        <v>30</v>
      </c>
      <c r="G359" s="11">
        <v>25</v>
      </c>
      <c r="H359" s="11">
        <v>25</v>
      </c>
    </row>
    <row r="360" spans="1:8" ht="14.1" customHeight="1" x14ac:dyDescent="0.25">
      <c r="A360" s="8" t="s">
        <v>378</v>
      </c>
      <c r="B360" s="8" t="s">
        <v>368</v>
      </c>
      <c r="C360" s="9" t="s">
        <v>379</v>
      </c>
      <c r="D360" s="10" t="s">
        <v>1735</v>
      </c>
      <c r="E360" s="8">
        <v>1</v>
      </c>
      <c r="F360" s="8">
        <v>30</v>
      </c>
      <c r="G360" s="11">
        <v>24</v>
      </c>
      <c r="H360" s="11">
        <v>24</v>
      </c>
    </row>
    <row r="361" spans="1:8" ht="14.1" customHeight="1" x14ac:dyDescent="0.25">
      <c r="A361" s="8" t="s">
        <v>380</v>
      </c>
      <c r="B361" s="8" t="s">
        <v>368</v>
      </c>
      <c r="C361" s="9" t="s">
        <v>381</v>
      </c>
      <c r="D361" s="10" t="s">
        <v>1735</v>
      </c>
      <c r="E361" s="8">
        <v>1</v>
      </c>
      <c r="F361" s="8">
        <v>30</v>
      </c>
      <c r="G361" s="11">
        <v>24</v>
      </c>
      <c r="H361" s="11">
        <v>24</v>
      </c>
    </row>
    <row r="362" spans="1:8" ht="14.1" customHeight="1" x14ac:dyDescent="0.25">
      <c r="A362" s="13" t="s">
        <v>382</v>
      </c>
      <c r="B362" s="8" t="s">
        <v>368</v>
      </c>
      <c r="C362" s="14" t="s">
        <v>383</v>
      </c>
      <c r="D362" s="15" t="s">
        <v>1735</v>
      </c>
      <c r="E362" s="13">
        <v>1</v>
      </c>
      <c r="F362" s="13">
        <v>30</v>
      </c>
      <c r="G362" s="16">
        <v>23</v>
      </c>
      <c r="H362" s="16">
        <v>23</v>
      </c>
    </row>
    <row r="363" spans="1:8" ht="14.1" customHeight="1" x14ac:dyDescent="0.25">
      <c r="A363" s="8" t="s">
        <v>384</v>
      </c>
      <c r="B363" s="8" t="s">
        <v>368</v>
      </c>
      <c r="C363" s="9" t="s">
        <v>385</v>
      </c>
      <c r="D363" s="10" t="s">
        <v>1735</v>
      </c>
      <c r="E363" s="8">
        <v>1</v>
      </c>
      <c r="F363" s="8">
        <v>30</v>
      </c>
      <c r="G363" s="11">
        <v>37</v>
      </c>
      <c r="H363" s="11">
        <v>37</v>
      </c>
    </row>
    <row r="364" spans="1:8" ht="14.1" customHeight="1" x14ac:dyDescent="0.25">
      <c r="A364" s="8" t="s">
        <v>386</v>
      </c>
      <c r="B364" s="8" t="s">
        <v>368</v>
      </c>
      <c r="C364" s="9" t="s">
        <v>387</v>
      </c>
      <c r="D364" s="10" t="s">
        <v>1735</v>
      </c>
      <c r="E364" s="8">
        <v>1</v>
      </c>
      <c r="F364" s="8">
        <v>30</v>
      </c>
      <c r="G364" s="11">
        <v>36</v>
      </c>
      <c r="H364" s="11">
        <v>36</v>
      </c>
    </row>
    <row r="365" spans="1:8" ht="14.1" customHeight="1" x14ac:dyDescent="0.25">
      <c r="A365" s="8" t="s">
        <v>388</v>
      </c>
      <c r="B365" s="8" t="s">
        <v>368</v>
      </c>
      <c r="C365" s="9" t="s">
        <v>389</v>
      </c>
      <c r="D365" s="10" t="s">
        <v>1735</v>
      </c>
      <c r="E365" s="8">
        <v>1</v>
      </c>
      <c r="F365" s="8">
        <v>30</v>
      </c>
      <c r="G365" s="11">
        <v>36</v>
      </c>
      <c r="H365" s="11">
        <v>36</v>
      </c>
    </row>
    <row r="366" spans="1:8" ht="14.1" customHeight="1" x14ac:dyDescent="0.25">
      <c r="A366" s="8" t="s">
        <v>390</v>
      </c>
      <c r="B366" s="8" t="s">
        <v>391</v>
      </c>
      <c r="C366" s="9" t="s">
        <v>369</v>
      </c>
      <c r="D366" s="10" t="s">
        <v>1735</v>
      </c>
      <c r="E366" s="8">
        <v>1</v>
      </c>
      <c r="F366" s="8">
        <v>28</v>
      </c>
      <c r="G366" s="11">
        <v>26</v>
      </c>
      <c r="H366" s="11">
        <v>26</v>
      </c>
    </row>
    <row r="367" spans="1:8" ht="14.1" customHeight="1" x14ac:dyDescent="0.25">
      <c r="A367" s="8" t="s">
        <v>392</v>
      </c>
      <c r="B367" s="8" t="s">
        <v>391</v>
      </c>
      <c r="C367" s="9" t="s">
        <v>371</v>
      </c>
      <c r="D367" s="10" t="s">
        <v>1735</v>
      </c>
      <c r="E367" s="8">
        <v>1</v>
      </c>
      <c r="F367" s="8">
        <v>28</v>
      </c>
      <c r="G367" s="11">
        <v>25</v>
      </c>
      <c r="H367" s="11">
        <v>25</v>
      </c>
    </row>
    <row r="368" spans="1:8" ht="14.1" customHeight="1" x14ac:dyDescent="0.25">
      <c r="A368" s="8" t="s">
        <v>393</v>
      </c>
      <c r="B368" s="8" t="s">
        <v>391</v>
      </c>
      <c r="C368" s="9" t="s">
        <v>373</v>
      </c>
      <c r="D368" s="10" t="s">
        <v>1735</v>
      </c>
      <c r="E368" s="8">
        <v>1</v>
      </c>
      <c r="F368" s="8">
        <v>28</v>
      </c>
      <c r="G368" s="11">
        <v>25</v>
      </c>
      <c r="H368" s="11">
        <v>25</v>
      </c>
    </row>
    <row r="369" spans="1:15" s="43" customFormat="1" ht="14.1" customHeight="1" x14ac:dyDescent="0.25">
      <c r="A369" s="8" t="s">
        <v>394</v>
      </c>
      <c r="B369" s="8" t="s">
        <v>391</v>
      </c>
      <c r="C369" s="9" t="s">
        <v>375</v>
      </c>
      <c r="D369" s="10" t="s">
        <v>1735</v>
      </c>
      <c r="E369" s="8">
        <v>1</v>
      </c>
      <c r="F369" s="8">
        <v>28</v>
      </c>
      <c r="G369" s="11">
        <v>24</v>
      </c>
      <c r="H369" s="11">
        <v>24</v>
      </c>
      <c r="I369" s="42"/>
      <c r="J369" s="42"/>
      <c r="K369" s="42"/>
      <c r="L369" s="42"/>
      <c r="M369" s="42"/>
      <c r="N369" s="42"/>
      <c r="O369" s="42"/>
    </row>
    <row r="370" spans="1:15" s="43" customFormat="1" ht="14.1" customHeight="1" x14ac:dyDescent="0.25">
      <c r="A370" s="8" t="s">
        <v>395</v>
      </c>
      <c r="B370" s="8" t="s">
        <v>391</v>
      </c>
      <c r="C370" s="9" t="s">
        <v>377</v>
      </c>
      <c r="D370" s="10" t="s">
        <v>1735</v>
      </c>
      <c r="E370" s="8">
        <v>1</v>
      </c>
      <c r="F370" s="8">
        <v>28</v>
      </c>
      <c r="G370" s="11">
        <v>23</v>
      </c>
      <c r="H370" s="11">
        <v>23</v>
      </c>
      <c r="I370" s="42"/>
      <c r="J370" s="42"/>
      <c r="K370" s="42"/>
      <c r="L370" s="42"/>
      <c r="M370" s="42"/>
      <c r="N370" s="42"/>
      <c r="O370" s="42"/>
    </row>
    <row r="371" spans="1:15" s="43" customFormat="1" ht="14.1" customHeight="1" x14ac:dyDescent="0.25">
      <c r="A371" s="8" t="s">
        <v>396</v>
      </c>
      <c r="B371" s="8" t="s">
        <v>391</v>
      </c>
      <c r="C371" s="9" t="s">
        <v>379</v>
      </c>
      <c r="D371" s="10" t="s">
        <v>1735</v>
      </c>
      <c r="E371" s="8">
        <v>1</v>
      </c>
      <c r="F371" s="8">
        <v>28</v>
      </c>
      <c r="G371" s="11">
        <v>22</v>
      </c>
      <c r="H371" s="11">
        <v>22</v>
      </c>
      <c r="I371" s="42"/>
      <c r="J371" s="42"/>
      <c r="K371" s="42"/>
      <c r="L371" s="42"/>
      <c r="M371" s="42"/>
      <c r="N371" s="42"/>
      <c r="O371" s="42"/>
    </row>
    <row r="372" spans="1:15" s="43" customFormat="1" ht="14.1" customHeight="1" x14ac:dyDescent="0.25">
      <c r="A372" s="8" t="s">
        <v>397</v>
      </c>
      <c r="B372" s="8" t="s">
        <v>391</v>
      </c>
      <c r="C372" s="9" t="s">
        <v>381</v>
      </c>
      <c r="D372" s="10" t="s">
        <v>1735</v>
      </c>
      <c r="E372" s="8">
        <v>1</v>
      </c>
      <c r="F372" s="8">
        <v>28</v>
      </c>
      <c r="G372" s="11">
        <v>22</v>
      </c>
      <c r="H372" s="11">
        <v>22</v>
      </c>
      <c r="I372" s="42"/>
      <c r="J372" s="42"/>
      <c r="K372" s="42"/>
      <c r="L372" s="42"/>
      <c r="M372" s="42"/>
      <c r="N372" s="42"/>
      <c r="O372" s="42"/>
    </row>
    <row r="373" spans="1:15" s="43" customFormat="1" ht="14.1" customHeight="1" x14ac:dyDescent="0.25">
      <c r="A373" s="13" t="s">
        <v>398</v>
      </c>
      <c r="B373" s="8" t="s">
        <v>391</v>
      </c>
      <c r="C373" s="14" t="s">
        <v>383</v>
      </c>
      <c r="D373" s="15" t="s">
        <v>1735</v>
      </c>
      <c r="E373" s="13">
        <v>1</v>
      </c>
      <c r="F373" s="13">
        <v>28</v>
      </c>
      <c r="G373" s="16">
        <v>21</v>
      </c>
      <c r="H373" s="16">
        <v>21</v>
      </c>
      <c r="I373" s="42"/>
      <c r="J373" s="42"/>
      <c r="K373" s="42"/>
      <c r="L373" s="42"/>
      <c r="M373" s="42"/>
      <c r="N373" s="42"/>
      <c r="O373" s="42"/>
    </row>
    <row r="374" spans="1:15" s="43" customFormat="1" ht="14.1" customHeight="1" x14ac:dyDescent="0.25">
      <c r="A374" s="8" t="s">
        <v>399</v>
      </c>
      <c r="B374" s="8" t="s">
        <v>391</v>
      </c>
      <c r="C374" s="9" t="s">
        <v>385</v>
      </c>
      <c r="D374" s="10" t="s">
        <v>1735</v>
      </c>
      <c r="E374" s="8">
        <v>1</v>
      </c>
      <c r="F374" s="8">
        <v>28</v>
      </c>
      <c r="G374" s="11">
        <v>33</v>
      </c>
      <c r="H374" s="11">
        <v>33</v>
      </c>
      <c r="I374" s="42"/>
      <c r="J374" s="42"/>
      <c r="K374" s="42"/>
      <c r="L374" s="42"/>
      <c r="M374" s="42"/>
      <c r="N374" s="42"/>
      <c r="O374" s="42"/>
    </row>
    <row r="375" spans="1:15" s="43" customFormat="1" ht="14.1" customHeight="1" x14ac:dyDescent="0.25">
      <c r="A375" s="8" t="s">
        <v>400</v>
      </c>
      <c r="B375" s="8" t="s">
        <v>391</v>
      </c>
      <c r="C375" s="9" t="s">
        <v>387</v>
      </c>
      <c r="D375" s="10" t="s">
        <v>1735</v>
      </c>
      <c r="E375" s="8">
        <v>1</v>
      </c>
      <c r="F375" s="8">
        <v>28</v>
      </c>
      <c r="G375" s="11">
        <v>32</v>
      </c>
      <c r="H375" s="11">
        <v>32</v>
      </c>
      <c r="I375" s="42"/>
      <c r="J375" s="42"/>
      <c r="K375" s="42"/>
      <c r="L375" s="42"/>
      <c r="M375" s="42"/>
      <c r="N375" s="42"/>
      <c r="O375" s="42"/>
    </row>
    <row r="376" spans="1:15" s="43" customFormat="1" ht="14.1" customHeight="1" x14ac:dyDescent="0.25">
      <c r="A376" s="8" t="s">
        <v>401</v>
      </c>
      <c r="B376" s="8" t="s">
        <v>391</v>
      </c>
      <c r="C376" s="9" t="s">
        <v>389</v>
      </c>
      <c r="D376" s="10" t="s">
        <v>1735</v>
      </c>
      <c r="E376" s="8">
        <v>1</v>
      </c>
      <c r="F376" s="8">
        <v>28</v>
      </c>
      <c r="G376" s="11">
        <v>32</v>
      </c>
      <c r="H376" s="11">
        <v>32</v>
      </c>
      <c r="I376" s="42"/>
      <c r="J376" s="42"/>
      <c r="K376" s="42"/>
      <c r="L376" s="42"/>
      <c r="M376" s="42"/>
      <c r="N376" s="42"/>
      <c r="O376" s="42"/>
    </row>
    <row r="377" spans="1:15" s="43" customFormat="1" ht="14.1" customHeight="1" x14ac:dyDescent="0.25">
      <c r="A377" s="8" t="s">
        <v>402</v>
      </c>
      <c r="B377" s="8" t="s">
        <v>365</v>
      </c>
      <c r="C377" s="9" t="s">
        <v>403</v>
      </c>
      <c r="D377" s="10" t="s">
        <v>1735</v>
      </c>
      <c r="E377" s="8">
        <v>1</v>
      </c>
      <c r="F377" s="8">
        <v>32</v>
      </c>
      <c r="G377" s="11">
        <v>30</v>
      </c>
      <c r="H377" s="11">
        <v>30</v>
      </c>
      <c r="I377" s="42"/>
      <c r="J377" s="42"/>
      <c r="K377" s="42"/>
      <c r="L377" s="42"/>
      <c r="M377" s="42"/>
      <c r="N377" s="42"/>
      <c r="O377" s="42"/>
    </row>
    <row r="378" spans="1:15" s="43" customFormat="1" ht="14.1" customHeight="1" x14ac:dyDescent="0.25">
      <c r="A378" s="8" t="s">
        <v>404</v>
      </c>
      <c r="B378" s="8" t="s">
        <v>365</v>
      </c>
      <c r="C378" s="9" t="s">
        <v>405</v>
      </c>
      <c r="D378" s="10" t="s">
        <v>1735</v>
      </c>
      <c r="E378" s="8">
        <v>1</v>
      </c>
      <c r="F378" s="8">
        <v>32</v>
      </c>
      <c r="G378" s="11">
        <v>33</v>
      </c>
      <c r="H378" s="11">
        <v>33</v>
      </c>
      <c r="I378" s="42"/>
      <c r="J378" s="42"/>
      <c r="K378" s="42"/>
      <c r="L378" s="42"/>
      <c r="M378" s="42"/>
      <c r="N378" s="42"/>
      <c r="O378" s="42"/>
    </row>
    <row r="379" spans="1:15" s="43" customFormat="1" ht="14.1" customHeight="1" x14ac:dyDescent="0.25">
      <c r="A379" s="8" t="s">
        <v>406</v>
      </c>
      <c r="B379" s="8" t="s">
        <v>365</v>
      </c>
      <c r="C379" s="9" t="s">
        <v>407</v>
      </c>
      <c r="D379" s="10" t="s">
        <v>1735</v>
      </c>
      <c r="E379" s="8">
        <v>1</v>
      </c>
      <c r="F379" s="8">
        <v>32</v>
      </c>
      <c r="G379" s="11">
        <v>26</v>
      </c>
      <c r="H379" s="11">
        <v>26</v>
      </c>
      <c r="I379" s="42"/>
      <c r="J379" s="42"/>
      <c r="K379" s="42"/>
      <c r="L379" s="42"/>
      <c r="M379" s="42"/>
      <c r="N379" s="42"/>
      <c r="O379" s="42"/>
    </row>
    <row r="380" spans="1:15" s="43" customFormat="1" ht="14.1" customHeight="1" x14ac:dyDescent="0.25">
      <c r="A380" s="8" t="s">
        <v>408</v>
      </c>
      <c r="B380" s="8" t="s">
        <v>365</v>
      </c>
      <c r="C380" s="9" t="s">
        <v>409</v>
      </c>
      <c r="D380" s="10" t="s">
        <v>1735</v>
      </c>
      <c r="E380" s="8">
        <v>1</v>
      </c>
      <c r="F380" s="8">
        <v>32</v>
      </c>
      <c r="G380" s="11">
        <v>30</v>
      </c>
      <c r="H380" s="11">
        <v>30</v>
      </c>
      <c r="I380" s="42"/>
      <c r="J380" s="42"/>
      <c r="K380" s="42"/>
      <c r="L380" s="42"/>
      <c r="M380" s="42"/>
      <c r="N380" s="42"/>
      <c r="O380" s="42"/>
    </row>
    <row r="381" spans="1:15" s="43" customFormat="1" ht="14.1" customHeight="1" x14ac:dyDescent="0.25">
      <c r="A381" s="8" t="s">
        <v>410</v>
      </c>
      <c r="B381" s="8" t="s">
        <v>365</v>
      </c>
      <c r="C381" s="9" t="s">
        <v>411</v>
      </c>
      <c r="D381" s="10" t="s">
        <v>1735</v>
      </c>
      <c r="E381" s="8">
        <v>1</v>
      </c>
      <c r="F381" s="8">
        <v>32</v>
      </c>
      <c r="G381" s="11">
        <v>31</v>
      </c>
      <c r="H381" s="11">
        <v>31</v>
      </c>
      <c r="I381" s="42"/>
      <c r="J381" s="42"/>
      <c r="K381" s="42"/>
      <c r="L381" s="42"/>
      <c r="M381" s="42"/>
      <c r="N381" s="42"/>
      <c r="O381" s="42"/>
    </row>
    <row r="382" spans="1:15" s="43" customFormat="1" ht="14.1" customHeight="1" x14ac:dyDescent="0.25">
      <c r="A382" s="8" t="s">
        <v>412</v>
      </c>
      <c r="B382" s="8" t="s">
        <v>365</v>
      </c>
      <c r="C382" s="9" t="s">
        <v>413</v>
      </c>
      <c r="D382" s="10" t="s">
        <v>1735</v>
      </c>
      <c r="E382" s="8">
        <v>1</v>
      </c>
      <c r="F382" s="8">
        <v>32</v>
      </c>
      <c r="G382" s="11">
        <v>26</v>
      </c>
      <c r="H382" s="11">
        <v>26</v>
      </c>
      <c r="I382" s="42"/>
      <c r="J382" s="42"/>
      <c r="K382" s="42"/>
      <c r="L382" s="42"/>
      <c r="M382" s="42"/>
      <c r="N382" s="42"/>
      <c r="O382" s="42"/>
    </row>
    <row r="383" spans="1:15" s="43" customFormat="1" ht="14.1" customHeight="1" x14ac:dyDescent="0.25">
      <c r="A383" s="8" t="s">
        <v>414</v>
      </c>
      <c r="B383" s="8" t="s">
        <v>365</v>
      </c>
      <c r="C383" s="9" t="s">
        <v>415</v>
      </c>
      <c r="D383" s="10" t="s">
        <v>1735</v>
      </c>
      <c r="E383" s="8">
        <v>1</v>
      </c>
      <c r="F383" s="8">
        <v>32</v>
      </c>
      <c r="G383" s="11">
        <v>28</v>
      </c>
      <c r="H383" s="11">
        <v>28</v>
      </c>
      <c r="I383" s="42"/>
      <c r="J383" s="42"/>
      <c r="K383" s="42"/>
      <c r="L383" s="42"/>
      <c r="M383" s="42"/>
      <c r="N383" s="42"/>
      <c r="O383" s="42"/>
    </row>
    <row r="384" spans="1:15" s="43" customFormat="1" ht="14.1" customHeight="1" x14ac:dyDescent="0.25">
      <c r="A384" s="13" t="s">
        <v>416</v>
      </c>
      <c r="B384" s="13" t="s">
        <v>365</v>
      </c>
      <c r="C384" s="14" t="s">
        <v>417</v>
      </c>
      <c r="D384" s="15" t="s">
        <v>1735</v>
      </c>
      <c r="E384" s="13">
        <v>1</v>
      </c>
      <c r="F384" s="13">
        <v>32</v>
      </c>
      <c r="G384" s="16">
        <v>26</v>
      </c>
      <c r="H384" s="16">
        <v>26</v>
      </c>
      <c r="I384" s="42"/>
      <c r="J384" s="42"/>
      <c r="K384" s="42"/>
      <c r="L384" s="42"/>
      <c r="M384" s="42"/>
      <c r="N384" s="42"/>
      <c r="O384" s="42"/>
    </row>
    <row r="385" spans="1:15" s="43" customFormat="1" ht="14.1" customHeight="1" x14ac:dyDescent="0.25">
      <c r="A385" s="8" t="s">
        <v>418</v>
      </c>
      <c r="B385" s="8" t="s">
        <v>365</v>
      </c>
      <c r="C385" s="9" t="s">
        <v>419</v>
      </c>
      <c r="D385" s="10" t="s">
        <v>1735</v>
      </c>
      <c r="E385" s="8">
        <v>1</v>
      </c>
      <c r="F385" s="8">
        <v>32</v>
      </c>
      <c r="G385" s="11">
        <v>36</v>
      </c>
      <c r="H385" s="11">
        <v>36</v>
      </c>
      <c r="I385" s="42"/>
      <c r="J385" s="42"/>
      <c r="K385" s="42"/>
      <c r="L385" s="42"/>
      <c r="M385" s="42"/>
      <c r="N385" s="42"/>
      <c r="O385" s="42"/>
    </row>
    <row r="386" spans="1:15" s="43" customFormat="1" ht="14.1" customHeight="1" x14ac:dyDescent="0.25">
      <c r="A386" s="8" t="s">
        <v>420</v>
      </c>
      <c r="B386" s="8" t="s">
        <v>365</v>
      </c>
      <c r="C386" s="9" t="s">
        <v>421</v>
      </c>
      <c r="D386" s="10" t="s">
        <v>142</v>
      </c>
      <c r="E386" s="8">
        <v>1</v>
      </c>
      <c r="F386" s="8">
        <v>32</v>
      </c>
      <c r="G386" s="11">
        <v>35</v>
      </c>
      <c r="H386" s="11">
        <v>35</v>
      </c>
      <c r="I386" s="42"/>
      <c r="J386" s="42"/>
      <c r="K386" s="42"/>
      <c r="L386" s="42"/>
      <c r="M386" s="42"/>
      <c r="N386" s="42"/>
      <c r="O386" s="42"/>
    </row>
    <row r="387" spans="1:15" s="43" customFormat="1" ht="14.1" customHeight="1" x14ac:dyDescent="0.25">
      <c r="A387" s="8" t="s">
        <v>422</v>
      </c>
      <c r="B387" s="8" t="s">
        <v>365</v>
      </c>
      <c r="C387" s="9" t="s">
        <v>423</v>
      </c>
      <c r="D387" s="10" t="s">
        <v>1735</v>
      </c>
      <c r="E387" s="8">
        <v>1</v>
      </c>
      <c r="F387" s="8">
        <v>32</v>
      </c>
      <c r="G387" s="11">
        <v>32</v>
      </c>
      <c r="H387" s="11">
        <v>32</v>
      </c>
      <c r="I387" s="42"/>
      <c r="J387" s="42"/>
      <c r="K387" s="42"/>
      <c r="L387" s="42"/>
      <c r="M387" s="42"/>
      <c r="N387" s="42"/>
      <c r="O387" s="42"/>
    </row>
    <row r="388" spans="1:15" s="43" customFormat="1" ht="14.1" customHeight="1" x14ac:dyDescent="0.25">
      <c r="A388" s="8" t="s">
        <v>424</v>
      </c>
      <c r="B388" s="8" t="s">
        <v>365</v>
      </c>
      <c r="C388" s="9" t="s">
        <v>425</v>
      </c>
      <c r="D388" s="10" t="s">
        <v>1735</v>
      </c>
      <c r="E388" s="8">
        <v>1</v>
      </c>
      <c r="F388" s="8">
        <v>32</v>
      </c>
      <c r="G388" s="11">
        <v>30</v>
      </c>
      <c r="H388" s="11">
        <v>30</v>
      </c>
      <c r="I388" s="42"/>
      <c r="J388" s="42"/>
      <c r="K388" s="42"/>
      <c r="L388" s="42"/>
      <c r="M388" s="42"/>
      <c r="N388" s="42"/>
      <c r="O388" s="42"/>
    </row>
    <row r="389" spans="1:15" s="43" customFormat="1" ht="14.1" customHeight="1" x14ac:dyDescent="0.25">
      <c r="A389" s="8" t="s">
        <v>426</v>
      </c>
      <c r="B389" s="8" t="s">
        <v>365</v>
      </c>
      <c r="C389" s="9" t="s">
        <v>427</v>
      </c>
      <c r="D389" s="10" t="s">
        <v>1735</v>
      </c>
      <c r="E389" s="8">
        <v>1</v>
      </c>
      <c r="F389" s="8">
        <v>32</v>
      </c>
      <c r="G389" s="11">
        <v>39</v>
      </c>
      <c r="H389" s="11">
        <v>39</v>
      </c>
      <c r="I389" s="42"/>
      <c r="J389" s="42"/>
      <c r="K389" s="42"/>
      <c r="L389" s="42"/>
      <c r="M389" s="42"/>
      <c r="N389" s="42"/>
      <c r="O389" s="42"/>
    </row>
    <row r="390" spans="1:15" s="43" customFormat="1" ht="14.1" customHeight="1" x14ac:dyDescent="0.25">
      <c r="A390" s="8" t="s">
        <v>428</v>
      </c>
      <c r="B390" s="8" t="s">
        <v>365</v>
      </c>
      <c r="C390" s="9" t="s">
        <v>429</v>
      </c>
      <c r="D390" s="10" t="s">
        <v>1735</v>
      </c>
      <c r="E390" s="8">
        <v>1</v>
      </c>
      <c r="F390" s="8">
        <v>32</v>
      </c>
      <c r="G390" s="11">
        <v>27</v>
      </c>
      <c r="H390" s="11">
        <v>27</v>
      </c>
      <c r="I390" s="42"/>
      <c r="J390" s="42"/>
      <c r="K390" s="42"/>
      <c r="L390" s="42"/>
      <c r="M390" s="42"/>
      <c r="N390" s="42"/>
      <c r="O390" s="42"/>
    </row>
    <row r="391" spans="1:15" s="43" customFormat="1" ht="14.1" customHeight="1" x14ac:dyDescent="0.25">
      <c r="A391" s="8" t="s">
        <v>430</v>
      </c>
      <c r="B391" s="8" t="s">
        <v>365</v>
      </c>
      <c r="C391" s="9" t="s">
        <v>431</v>
      </c>
      <c r="D391" s="10" t="s">
        <v>1735</v>
      </c>
      <c r="E391" s="8">
        <v>1</v>
      </c>
      <c r="F391" s="8">
        <v>32</v>
      </c>
      <c r="G391" s="11">
        <v>31</v>
      </c>
      <c r="H391" s="11">
        <v>31</v>
      </c>
      <c r="I391" s="42"/>
      <c r="J391" s="42"/>
      <c r="K391" s="42"/>
      <c r="L391" s="42"/>
      <c r="M391" s="42"/>
      <c r="N391" s="42"/>
      <c r="O391" s="42"/>
    </row>
    <row r="392" spans="1:15" s="43" customFormat="1" ht="14.1" customHeight="1" x14ac:dyDescent="0.25">
      <c r="A392" s="8" t="s">
        <v>432</v>
      </c>
      <c r="B392" s="8" t="s">
        <v>365</v>
      </c>
      <c r="C392" s="9" t="s">
        <v>433</v>
      </c>
      <c r="D392" s="10" t="s">
        <v>1735</v>
      </c>
      <c r="E392" s="8">
        <v>1</v>
      </c>
      <c r="F392" s="8">
        <v>32</v>
      </c>
      <c r="G392" s="11">
        <v>33</v>
      </c>
      <c r="H392" s="11">
        <v>33</v>
      </c>
      <c r="I392" s="42"/>
      <c r="J392" s="42"/>
      <c r="K392" s="42"/>
      <c r="L392" s="42"/>
      <c r="M392" s="42"/>
      <c r="N392" s="42"/>
      <c r="O392" s="42"/>
    </row>
    <row r="393" spans="1:15" s="43" customFormat="1" ht="14.1" customHeight="1" x14ac:dyDescent="0.25">
      <c r="A393" s="8" t="s">
        <v>434</v>
      </c>
      <c r="B393" s="8" t="s">
        <v>365</v>
      </c>
      <c r="C393" s="9" t="s">
        <v>435</v>
      </c>
      <c r="D393" s="10" t="s">
        <v>1735</v>
      </c>
      <c r="E393" s="8">
        <v>1</v>
      </c>
      <c r="F393" s="8">
        <v>32</v>
      </c>
      <c r="G393" s="11">
        <v>25</v>
      </c>
      <c r="H393" s="11">
        <v>25</v>
      </c>
      <c r="I393" s="42"/>
      <c r="J393" s="42"/>
      <c r="K393" s="42"/>
      <c r="L393" s="42"/>
      <c r="M393" s="42"/>
      <c r="N393" s="42"/>
      <c r="O393" s="42"/>
    </row>
    <row r="394" spans="1:15" s="43" customFormat="1" ht="14.1" customHeight="1" x14ac:dyDescent="0.25">
      <c r="A394" s="8" t="s">
        <v>436</v>
      </c>
      <c r="B394" s="8" t="s">
        <v>365</v>
      </c>
      <c r="C394" s="9" t="s">
        <v>437</v>
      </c>
      <c r="D394" s="10" t="s">
        <v>1735</v>
      </c>
      <c r="E394" s="8">
        <v>1</v>
      </c>
      <c r="F394" s="8">
        <v>32</v>
      </c>
      <c r="G394" s="11">
        <v>30</v>
      </c>
      <c r="H394" s="11">
        <v>30</v>
      </c>
      <c r="I394" s="42"/>
      <c r="J394" s="42"/>
      <c r="K394" s="42"/>
      <c r="L394" s="42"/>
      <c r="M394" s="42"/>
      <c r="N394" s="42"/>
      <c r="O394" s="42"/>
    </row>
    <row r="395" spans="1:15" s="43" customFormat="1" ht="14.1" customHeight="1" x14ac:dyDescent="0.25">
      <c r="A395" s="8" t="s">
        <v>438</v>
      </c>
      <c r="B395" s="8" t="s">
        <v>365</v>
      </c>
      <c r="C395" s="9" t="s">
        <v>439</v>
      </c>
      <c r="D395" s="10" t="s">
        <v>1735</v>
      </c>
      <c r="E395" s="8">
        <v>1</v>
      </c>
      <c r="F395" s="8">
        <v>32</v>
      </c>
      <c r="G395" s="11">
        <v>26</v>
      </c>
      <c r="H395" s="11">
        <v>26</v>
      </c>
      <c r="I395" s="42"/>
      <c r="J395" s="42"/>
      <c r="K395" s="42"/>
      <c r="L395" s="42"/>
      <c r="M395" s="42"/>
      <c r="N395" s="42"/>
      <c r="O395" s="42"/>
    </row>
    <row r="396" spans="1:15" s="43" customFormat="1" ht="14.1" customHeight="1" x14ac:dyDescent="0.25">
      <c r="A396" s="8" t="s">
        <v>440</v>
      </c>
      <c r="B396" s="8" t="s">
        <v>365</v>
      </c>
      <c r="C396" s="9" t="s">
        <v>441</v>
      </c>
      <c r="D396" s="10" t="s">
        <v>1735</v>
      </c>
      <c r="E396" s="8">
        <v>1</v>
      </c>
      <c r="F396" s="8">
        <v>32</v>
      </c>
      <c r="G396" s="11">
        <v>39</v>
      </c>
      <c r="H396" s="11">
        <v>39</v>
      </c>
      <c r="I396" s="42"/>
      <c r="J396" s="42"/>
      <c r="K396" s="42"/>
      <c r="L396" s="42"/>
      <c r="M396" s="42"/>
      <c r="N396" s="42"/>
      <c r="O396" s="42"/>
    </row>
    <row r="397" spans="1:15" s="43" customFormat="1" ht="14.1" customHeight="1" x14ac:dyDescent="0.25">
      <c r="A397" s="8" t="s">
        <v>442</v>
      </c>
      <c r="B397" s="8" t="s">
        <v>365</v>
      </c>
      <c r="C397" s="9" t="s">
        <v>443</v>
      </c>
      <c r="D397" s="10" t="s">
        <v>1735</v>
      </c>
      <c r="E397" s="8">
        <v>1</v>
      </c>
      <c r="F397" s="8">
        <v>32</v>
      </c>
      <c r="G397" s="11">
        <v>27</v>
      </c>
      <c r="H397" s="11">
        <v>27</v>
      </c>
      <c r="I397" s="42"/>
      <c r="J397" s="42"/>
      <c r="K397" s="42"/>
      <c r="L397" s="42"/>
      <c r="M397" s="42"/>
      <c r="N397" s="42"/>
      <c r="O397" s="42"/>
    </row>
    <row r="398" spans="1:15" s="43" customFormat="1" ht="14.1" customHeight="1" x14ac:dyDescent="0.25">
      <c r="A398" s="8" t="s">
        <v>444</v>
      </c>
      <c r="B398" s="8" t="s">
        <v>445</v>
      </c>
      <c r="C398" s="9" t="s">
        <v>446</v>
      </c>
      <c r="D398" s="10" t="s">
        <v>142</v>
      </c>
      <c r="E398" s="8">
        <v>1</v>
      </c>
      <c r="F398" s="8">
        <v>40</v>
      </c>
      <c r="G398" s="11">
        <v>50</v>
      </c>
      <c r="H398" s="11">
        <v>50</v>
      </c>
      <c r="I398" s="42"/>
      <c r="J398" s="42"/>
      <c r="K398" s="42"/>
      <c r="L398" s="42"/>
      <c r="M398" s="42"/>
      <c r="N398" s="42"/>
      <c r="O398" s="42"/>
    </row>
    <row r="399" spans="1:15" ht="14.1" customHeight="1" x14ac:dyDescent="0.25">
      <c r="A399" s="8" t="s">
        <v>447</v>
      </c>
      <c r="B399" s="8" t="s">
        <v>448</v>
      </c>
      <c r="C399" s="9" t="s">
        <v>449</v>
      </c>
      <c r="D399" s="10" t="s">
        <v>1735</v>
      </c>
      <c r="E399" s="8">
        <v>1</v>
      </c>
      <c r="F399" s="8">
        <v>54</v>
      </c>
      <c r="G399" s="11">
        <v>59</v>
      </c>
      <c r="H399" s="11">
        <v>59</v>
      </c>
    </row>
    <row r="400" spans="1:15" ht="14.1" customHeight="1" x14ac:dyDescent="0.25">
      <c r="A400" s="8" t="s">
        <v>450</v>
      </c>
      <c r="B400" s="8" t="s">
        <v>451</v>
      </c>
      <c r="C400" s="9" t="s">
        <v>452</v>
      </c>
      <c r="D400" s="10" t="s">
        <v>1733</v>
      </c>
      <c r="E400" s="8">
        <v>1</v>
      </c>
      <c r="F400" s="8">
        <v>60</v>
      </c>
      <c r="G400" s="11">
        <v>85</v>
      </c>
      <c r="H400" s="11">
        <v>85</v>
      </c>
    </row>
    <row r="401" spans="1:15" ht="14.1" customHeight="1" x14ac:dyDescent="0.25">
      <c r="A401" s="8" t="s">
        <v>453</v>
      </c>
      <c r="B401" s="8" t="s">
        <v>454</v>
      </c>
      <c r="C401" s="9" t="s">
        <v>455</v>
      </c>
      <c r="D401" s="10" t="s">
        <v>1735</v>
      </c>
      <c r="E401" s="8">
        <v>1</v>
      </c>
      <c r="F401" s="8">
        <v>39</v>
      </c>
      <c r="G401" s="11">
        <v>46</v>
      </c>
      <c r="H401" s="11">
        <v>46</v>
      </c>
    </row>
    <row r="402" spans="1:15" ht="14.1" customHeight="1" x14ac:dyDescent="0.25">
      <c r="A402" s="8" t="s">
        <v>456</v>
      </c>
      <c r="B402" s="8" t="s">
        <v>454</v>
      </c>
      <c r="C402" s="9" t="s">
        <v>457</v>
      </c>
      <c r="D402" s="10" t="s">
        <v>1735</v>
      </c>
      <c r="E402" s="8">
        <v>1</v>
      </c>
      <c r="F402" s="8">
        <v>39</v>
      </c>
      <c r="G402" s="11">
        <v>37</v>
      </c>
      <c r="H402" s="11">
        <v>37</v>
      </c>
    </row>
    <row r="403" spans="1:15" ht="14.1" customHeight="1" x14ac:dyDescent="0.25">
      <c r="A403" s="8" t="s">
        <v>458</v>
      </c>
      <c r="B403" s="8" t="s">
        <v>454</v>
      </c>
      <c r="C403" s="9" t="s">
        <v>459</v>
      </c>
      <c r="D403" s="10" t="s">
        <v>1733</v>
      </c>
      <c r="E403" s="8">
        <v>1</v>
      </c>
      <c r="F403" s="8">
        <v>39</v>
      </c>
      <c r="G403" s="11">
        <v>60</v>
      </c>
      <c r="H403" s="11">
        <v>60</v>
      </c>
    </row>
    <row r="404" spans="1:15" ht="14.1" customHeight="1" x14ac:dyDescent="0.25">
      <c r="A404" s="8" t="s">
        <v>460</v>
      </c>
      <c r="B404" s="8" t="s">
        <v>454</v>
      </c>
      <c r="C404" s="9" t="s">
        <v>461</v>
      </c>
      <c r="D404" s="10" t="s">
        <v>1733</v>
      </c>
      <c r="E404" s="8">
        <v>1</v>
      </c>
      <c r="F404" s="8">
        <v>39</v>
      </c>
      <c r="G404" s="11">
        <v>52</v>
      </c>
      <c r="H404" s="11">
        <v>52</v>
      </c>
    </row>
    <row r="405" spans="1:15" ht="14.1" customHeight="1" x14ac:dyDescent="0.25">
      <c r="A405" s="8" t="s">
        <v>462</v>
      </c>
      <c r="B405" s="8" t="s">
        <v>463</v>
      </c>
      <c r="C405" s="9" t="s">
        <v>464</v>
      </c>
      <c r="D405" s="10" t="s">
        <v>1735</v>
      </c>
      <c r="E405" s="8">
        <v>1</v>
      </c>
      <c r="F405" s="8">
        <v>28</v>
      </c>
      <c r="G405" s="11">
        <v>32</v>
      </c>
      <c r="H405" s="11">
        <v>32</v>
      </c>
    </row>
    <row r="406" spans="1:15" s="43" customFormat="1" ht="14.1" customHeight="1" x14ac:dyDescent="0.25">
      <c r="A406" s="8" t="s">
        <v>465</v>
      </c>
      <c r="B406" s="8" t="s">
        <v>445</v>
      </c>
      <c r="C406" s="9" t="s">
        <v>466</v>
      </c>
      <c r="D406" s="10" t="s">
        <v>1735</v>
      </c>
      <c r="E406" s="8">
        <v>1</v>
      </c>
      <c r="F406" s="8">
        <v>40</v>
      </c>
      <c r="G406" s="11">
        <v>36</v>
      </c>
      <c r="H406" s="11">
        <v>36</v>
      </c>
      <c r="I406" s="42"/>
      <c r="J406" s="42"/>
      <c r="K406" s="42"/>
      <c r="L406" s="42"/>
      <c r="M406" s="42"/>
      <c r="N406" s="42"/>
      <c r="O406" s="42"/>
    </row>
    <row r="407" spans="1:15" s="43" customFormat="1" ht="14.1" customHeight="1" x14ac:dyDescent="0.25">
      <c r="A407" s="8" t="s">
        <v>467</v>
      </c>
      <c r="B407" s="8" t="s">
        <v>445</v>
      </c>
      <c r="C407" s="9" t="s">
        <v>446</v>
      </c>
      <c r="D407" s="10" t="s">
        <v>1733</v>
      </c>
      <c r="E407" s="8">
        <v>1</v>
      </c>
      <c r="F407" s="8">
        <v>40</v>
      </c>
      <c r="G407" s="11">
        <v>57</v>
      </c>
      <c r="H407" s="11">
        <v>57</v>
      </c>
      <c r="I407" s="42"/>
      <c r="J407" s="42"/>
      <c r="K407" s="42"/>
      <c r="L407" s="42"/>
      <c r="M407" s="42"/>
      <c r="N407" s="42"/>
      <c r="O407" s="42"/>
    </row>
    <row r="408" spans="1:15" s="43" customFormat="1" ht="14.1" customHeight="1" x14ac:dyDescent="0.25">
      <c r="A408" s="8" t="s">
        <v>468</v>
      </c>
      <c r="B408" s="8" t="s">
        <v>469</v>
      </c>
      <c r="C408" s="9" t="s">
        <v>470</v>
      </c>
      <c r="D408" s="10" t="s">
        <v>1733</v>
      </c>
      <c r="E408" s="8">
        <v>1</v>
      </c>
      <c r="F408" s="8">
        <v>110</v>
      </c>
      <c r="G408" s="11">
        <v>135</v>
      </c>
      <c r="H408" s="11">
        <v>135</v>
      </c>
      <c r="I408" s="42"/>
      <c r="J408" s="42"/>
      <c r="K408" s="42"/>
      <c r="L408" s="42"/>
      <c r="M408" s="42"/>
      <c r="N408" s="42"/>
      <c r="O408" s="42"/>
    </row>
    <row r="409" spans="1:15" s="43" customFormat="1" ht="14.1" customHeight="1" x14ac:dyDescent="0.25">
      <c r="A409" s="8" t="s">
        <v>471</v>
      </c>
      <c r="B409" s="8" t="s">
        <v>472</v>
      </c>
      <c r="C409" s="9" t="s">
        <v>473</v>
      </c>
      <c r="D409" s="10" t="s">
        <v>1733</v>
      </c>
      <c r="E409" s="8">
        <v>1</v>
      </c>
      <c r="F409" s="8">
        <v>40</v>
      </c>
      <c r="G409" s="11">
        <v>51</v>
      </c>
      <c r="H409" s="11">
        <v>51</v>
      </c>
      <c r="I409" s="42"/>
      <c r="J409" s="42"/>
      <c r="K409" s="42"/>
      <c r="L409" s="42"/>
      <c r="M409" s="42"/>
      <c r="N409" s="42"/>
      <c r="O409" s="42"/>
    </row>
    <row r="410" spans="1:15" s="43" customFormat="1" ht="14.1" customHeight="1" x14ac:dyDescent="0.25">
      <c r="A410" s="8" t="s">
        <v>474</v>
      </c>
      <c r="B410" s="8" t="s">
        <v>337</v>
      </c>
      <c r="C410" s="9" t="s">
        <v>475</v>
      </c>
      <c r="D410" s="10" t="s">
        <v>142</v>
      </c>
      <c r="E410" s="8">
        <v>2</v>
      </c>
      <c r="F410" s="8">
        <v>34</v>
      </c>
      <c r="G410" s="11">
        <v>72</v>
      </c>
      <c r="H410" s="11">
        <v>72</v>
      </c>
      <c r="I410" s="42"/>
      <c r="J410" s="42"/>
      <c r="K410" s="42"/>
      <c r="L410" s="42"/>
      <c r="M410" s="42"/>
      <c r="N410" s="42"/>
      <c r="O410" s="42"/>
    </row>
    <row r="411" spans="1:15" s="43" customFormat="1" ht="14.1" customHeight="1" x14ac:dyDescent="0.25">
      <c r="A411" s="8" t="s">
        <v>476</v>
      </c>
      <c r="B411" s="8" t="s">
        <v>337</v>
      </c>
      <c r="C411" s="9" t="s">
        <v>477</v>
      </c>
      <c r="D411" s="10" t="s">
        <v>142</v>
      </c>
      <c r="E411" s="8">
        <v>2</v>
      </c>
      <c r="F411" s="8">
        <v>34</v>
      </c>
      <c r="G411" s="11">
        <v>76</v>
      </c>
      <c r="H411" s="11">
        <v>76</v>
      </c>
      <c r="I411" s="42"/>
      <c r="J411" s="42"/>
      <c r="K411" s="42"/>
      <c r="L411" s="42"/>
      <c r="M411" s="42"/>
      <c r="N411" s="42"/>
      <c r="O411" s="42"/>
    </row>
    <row r="412" spans="1:15" s="43" customFormat="1" ht="14.1" customHeight="1" x14ac:dyDescent="0.25">
      <c r="A412" s="8" t="s">
        <v>478</v>
      </c>
      <c r="B412" s="8" t="s">
        <v>344</v>
      </c>
      <c r="C412" s="9" t="s">
        <v>479</v>
      </c>
      <c r="D412" s="10" t="s">
        <v>1733</v>
      </c>
      <c r="E412" s="8">
        <v>2</v>
      </c>
      <c r="F412" s="8">
        <v>55</v>
      </c>
      <c r="G412" s="11">
        <v>135</v>
      </c>
      <c r="H412" s="11">
        <v>135</v>
      </c>
      <c r="I412" s="42"/>
      <c r="J412" s="42"/>
      <c r="K412" s="42"/>
      <c r="L412" s="42"/>
      <c r="M412" s="42"/>
      <c r="N412" s="42"/>
      <c r="O412" s="42"/>
    </row>
    <row r="413" spans="1:15" s="43" customFormat="1" ht="14.1" customHeight="1" x14ac:dyDescent="0.25">
      <c r="A413" s="8" t="s">
        <v>480</v>
      </c>
      <c r="B413" s="8" t="s">
        <v>347</v>
      </c>
      <c r="C413" s="9" t="s">
        <v>481</v>
      </c>
      <c r="D413" s="10" t="s">
        <v>1733</v>
      </c>
      <c r="E413" s="8">
        <v>2</v>
      </c>
      <c r="F413" s="8">
        <v>30</v>
      </c>
      <c r="G413" s="11">
        <v>82</v>
      </c>
      <c r="H413" s="11">
        <v>82</v>
      </c>
      <c r="I413" s="42"/>
      <c r="J413" s="42"/>
      <c r="K413" s="42"/>
      <c r="L413" s="42"/>
      <c r="M413" s="42"/>
      <c r="N413" s="42"/>
      <c r="O413" s="42"/>
    </row>
    <row r="414" spans="1:15" s="43" customFormat="1" ht="14.1" customHeight="1" x14ac:dyDescent="0.25">
      <c r="A414" s="8" t="s">
        <v>482</v>
      </c>
      <c r="B414" s="8" t="s">
        <v>337</v>
      </c>
      <c r="C414" s="9" t="s">
        <v>483</v>
      </c>
      <c r="D414" s="10" t="s">
        <v>1735</v>
      </c>
      <c r="E414" s="8">
        <v>2</v>
      </c>
      <c r="F414" s="8">
        <v>34</v>
      </c>
      <c r="G414" s="11">
        <v>60</v>
      </c>
      <c r="H414" s="11">
        <v>60</v>
      </c>
      <c r="I414" s="42"/>
      <c r="J414" s="42"/>
      <c r="K414" s="42"/>
      <c r="L414" s="42"/>
      <c r="M414" s="42"/>
      <c r="N414" s="42"/>
      <c r="O414" s="42"/>
    </row>
    <row r="415" spans="1:15" s="43" customFormat="1" ht="14.1" customHeight="1" x14ac:dyDescent="0.25">
      <c r="A415" s="8" t="s">
        <v>484</v>
      </c>
      <c r="B415" s="8" t="s">
        <v>337</v>
      </c>
      <c r="C415" s="9" t="s">
        <v>475</v>
      </c>
      <c r="D415" s="10" t="s">
        <v>1733</v>
      </c>
      <c r="E415" s="8">
        <v>2</v>
      </c>
      <c r="F415" s="8">
        <v>34</v>
      </c>
      <c r="G415" s="11">
        <v>80</v>
      </c>
      <c r="H415" s="11">
        <v>80</v>
      </c>
      <c r="I415" s="42"/>
      <c r="J415" s="42"/>
      <c r="K415" s="42"/>
      <c r="L415" s="42"/>
      <c r="M415" s="42"/>
      <c r="N415" s="42"/>
      <c r="O415" s="42"/>
    </row>
    <row r="416" spans="1:15" s="43" customFormat="1" ht="14.1" customHeight="1" x14ac:dyDescent="0.25">
      <c r="A416" s="8" t="s">
        <v>485</v>
      </c>
      <c r="B416" s="8" t="s">
        <v>355</v>
      </c>
      <c r="C416" s="9" t="s">
        <v>486</v>
      </c>
      <c r="D416" s="10" t="s">
        <v>1733</v>
      </c>
      <c r="E416" s="8">
        <v>2</v>
      </c>
      <c r="F416" s="8"/>
      <c r="G416" s="11">
        <v>210</v>
      </c>
      <c r="H416" s="11">
        <v>210</v>
      </c>
      <c r="I416" s="42"/>
      <c r="J416" s="42"/>
      <c r="K416" s="42"/>
      <c r="L416" s="42"/>
      <c r="M416" s="42"/>
      <c r="N416" s="42"/>
      <c r="O416" s="42"/>
    </row>
    <row r="417" spans="1:15" s="43" customFormat="1" ht="14.1" customHeight="1" x14ac:dyDescent="0.25">
      <c r="A417" s="8" t="s">
        <v>487</v>
      </c>
      <c r="B417" s="8" t="s">
        <v>358</v>
      </c>
      <c r="C417" s="9" t="s">
        <v>488</v>
      </c>
      <c r="D417" s="8" t="s">
        <v>1735</v>
      </c>
      <c r="E417" s="8">
        <v>2</v>
      </c>
      <c r="F417" s="8">
        <v>25</v>
      </c>
      <c r="G417" s="17">
        <v>40</v>
      </c>
      <c r="H417" s="17">
        <v>40</v>
      </c>
      <c r="I417" s="42"/>
      <c r="J417" s="42"/>
      <c r="K417" s="42"/>
      <c r="L417" s="42"/>
      <c r="M417" s="42"/>
      <c r="N417" s="42"/>
      <c r="O417" s="42"/>
    </row>
    <row r="418" spans="1:15" s="43" customFormat="1" ht="14.1" customHeight="1" x14ac:dyDescent="0.25">
      <c r="A418" s="8" t="s">
        <v>489</v>
      </c>
      <c r="B418" s="8" t="s">
        <v>358</v>
      </c>
      <c r="C418" s="9" t="s">
        <v>490</v>
      </c>
      <c r="D418" s="8" t="s">
        <v>1735</v>
      </c>
      <c r="E418" s="8">
        <v>2</v>
      </c>
      <c r="F418" s="8">
        <v>25</v>
      </c>
      <c r="G418" s="17">
        <v>39</v>
      </c>
      <c r="H418" s="17">
        <v>39</v>
      </c>
      <c r="I418" s="42"/>
      <c r="J418" s="42"/>
      <c r="K418" s="42"/>
      <c r="L418" s="42"/>
      <c r="M418" s="42"/>
      <c r="N418" s="42"/>
      <c r="O418" s="42"/>
    </row>
    <row r="419" spans="1:15" s="43" customFormat="1" ht="14.1" customHeight="1" x14ac:dyDescent="0.25">
      <c r="A419" s="8" t="s">
        <v>1724</v>
      </c>
      <c r="B419" s="8" t="s">
        <v>365</v>
      </c>
      <c r="C419" s="9" t="s">
        <v>491</v>
      </c>
      <c r="D419" s="10" t="s">
        <v>1735</v>
      </c>
      <c r="E419" s="8">
        <v>2</v>
      </c>
      <c r="F419" s="8">
        <v>32</v>
      </c>
      <c r="G419" s="11">
        <v>59</v>
      </c>
      <c r="H419" s="11">
        <v>59</v>
      </c>
      <c r="I419" s="42"/>
      <c r="J419" s="42"/>
      <c r="K419" s="42"/>
      <c r="L419" s="42"/>
      <c r="M419" s="42"/>
      <c r="N419" s="42"/>
      <c r="O419" s="42"/>
    </row>
    <row r="420" spans="1:15" s="43" customFormat="1" ht="14.1" customHeight="1" x14ac:dyDescent="0.25">
      <c r="A420" s="8" t="s">
        <v>492</v>
      </c>
      <c r="B420" s="8" t="s">
        <v>368</v>
      </c>
      <c r="C420" s="9" t="s">
        <v>493</v>
      </c>
      <c r="D420" s="10" t="s">
        <v>1735</v>
      </c>
      <c r="E420" s="8">
        <v>2</v>
      </c>
      <c r="F420" s="8">
        <v>30</v>
      </c>
      <c r="G420" s="11">
        <v>53</v>
      </c>
      <c r="H420" s="11">
        <v>53</v>
      </c>
      <c r="I420" s="42"/>
      <c r="J420" s="42"/>
      <c r="K420" s="42"/>
      <c r="L420" s="42"/>
      <c r="M420" s="42"/>
      <c r="N420" s="42"/>
      <c r="O420" s="42"/>
    </row>
    <row r="421" spans="1:15" s="43" customFormat="1" ht="14.1" customHeight="1" x14ac:dyDescent="0.25">
      <c r="A421" s="8" t="s">
        <v>2048</v>
      </c>
      <c r="B421" s="8" t="s">
        <v>368</v>
      </c>
      <c r="C421" s="9" t="s">
        <v>494</v>
      </c>
      <c r="D421" s="10" t="s">
        <v>1735</v>
      </c>
      <c r="E421" s="8">
        <v>2</v>
      </c>
      <c r="F421" s="8">
        <v>30</v>
      </c>
      <c r="G421" s="11">
        <v>52</v>
      </c>
      <c r="H421" s="11">
        <v>52</v>
      </c>
      <c r="I421" s="42"/>
      <c r="J421" s="42"/>
      <c r="K421" s="42"/>
      <c r="L421" s="42"/>
      <c r="M421" s="42"/>
      <c r="N421" s="42"/>
      <c r="O421" s="42"/>
    </row>
    <row r="422" spans="1:15" s="43" customFormat="1" ht="14.1" customHeight="1" x14ac:dyDescent="0.25">
      <c r="A422" s="8" t="s">
        <v>495</v>
      </c>
      <c r="B422" s="8" t="s">
        <v>368</v>
      </c>
      <c r="C422" s="9" t="s">
        <v>496</v>
      </c>
      <c r="D422" s="10" t="s">
        <v>1735</v>
      </c>
      <c r="E422" s="8">
        <v>2</v>
      </c>
      <c r="F422" s="8">
        <v>30</v>
      </c>
      <c r="G422" s="11">
        <v>47</v>
      </c>
      <c r="H422" s="11">
        <v>47</v>
      </c>
      <c r="I422" s="42"/>
      <c r="J422" s="42"/>
      <c r="K422" s="42"/>
      <c r="L422" s="42"/>
      <c r="M422" s="42"/>
      <c r="N422" s="42"/>
      <c r="O422" s="42"/>
    </row>
    <row r="423" spans="1:15" s="43" customFormat="1" ht="14.1" customHeight="1" x14ac:dyDescent="0.25">
      <c r="A423" s="13" t="s">
        <v>2049</v>
      </c>
      <c r="B423" s="8" t="s">
        <v>368</v>
      </c>
      <c r="C423" s="14" t="s">
        <v>497</v>
      </c>
      <c r="D423" s="15" t="s">
        <v>1735</v>
      </c>
      <c r="E423" s="13">
        <v>2</v>
      </c>
      <c r="F423" s="13">
        <v>30</v>
      </c>
      <c r="G423" s="16">
        <v>46</v>
      </c>
      <c r="H423" s="16">
        <v>46</v>
      </c>
      <c r="I423" s="42"/>
      <c r="J423" s="42"/>
      <c r="K423" s="42"/>
      <c r="L423" s="42"/>
      <c r="M423" s="42"/>
      <c r="N423" s="42"/>
      <c r="O423" s="42"/>
    </row>
    <row r="424" spans="1:15" s="43" customFormat="1" ht="14.1" customHeight="1" x14ac:dyDescent="0.25">
      <c r="A424" s="8" t="s">
        <v>498</v>
      </c>
      <c r="B424" s="8" t="s">
        <v>368</v>
      </c>
      <c r="C424" s="9" t="s">
        <v>499</v>
      </c>
      <c r="D424" s="10" t="s">
        <v>1735</v>
      </c>
      <c r="E424" s="8">
        <v>2</v>
      </c>
      <c r="F424" s="8">
        <v>30</v>
      </c>
      <c r="G424" s="11">
        <v>72</v>
      </c>
      <c r="H424" s="11">
        <v>72</v>
      </c>
      <c r="I424" s="42"/>
      <c r="J424" s="42"/>
      <c r="K424" s="42"/>
      <c r="L424" s="42"/>
      <c r="M424" s="42"/>
      <c r="N424" s="42"/>
      <c r="O424" s="42"/>
    </row>
    <row r="425" spans="1:15" s="43" customFormat="1" ht="14.1" customHeight="1" x14ac:dyDescent="0.25">
      <c r="A425" s="8" t="s">
        <v>500</v>
      </c>
      <c r="B425" s="8" t="s">
        <v>391</v>
      </c>
      <c r="C425" s="9" t="s">
        <v>493</v>
      </c>
      <c r="D425" s="10" t="s">
        <v>1735</v>
      </c>
      <c r="E425" s="8">
        <v>2</v>
      </c>
      <c r="F425" s="8">
        <v>28</v>
      </c>
      <c r="G425" s="11">
        <v>48</v>
      </c>
      <c r="H425" s="11">
        <v>48</v>
      </c>
      <c r="I425" s="42"/>
      <c r="J425" s="42"/>
      <c r="K425" s="42"/>
      <c r="L425" s="42"/>
      <c r="M425" s="42"/>
      <c r="N425" s="42"/>
      <c r="O425" s="42"/>
    </row>
    <row r="426" spans="1:15" s="43" customFormat="1" ht="14.1" customHeight="1" x14ac:dyDescent="0.25">
      <c r="A426" s="8" t="s">
        <v>2050</v>
      </c>
      <c r="B426" s="8" t="s">
        <v>391</v>
      </c>
      <c r="C426" s="9" t="s">
        <v>494</v>
      </c>
      <c r="D426" s="10" t="s">
        <v>1735</v>
      </c>
      <c r="E426" s="8">
        <v>2</v>
      </c>
      <c r="F426" s="8">
        <v>28</v>
      </c>
      <c r="G426" s="11">
        <v>47</v>
      </c>
      <c r="H426" s="11">
        <v>47</v>
      </c>
      <c r="I426" s="42"/>
      <c r="J426" s="42"/>
      <c r="K426" s="42"/>
      <c r="L426" s="42"/>
      <c r="M426" s="42"/>
      <c r="N426" s="42"/>
      <c r="O426" s="42"/>
    </row>
    <row r="427" spans="1:15" s="43" customFormat="1" ht="14.1" customHeight="1" x14ac:dyDescent="0.25">
      <c r="A427" s="8" t="s">
        <v>501</v>
      </c>
      <c r="B427" s="8" t="s">
        <v>391</v>
      </c>
      <c r="C427" s="9" t="s">
        <v>496</v>
      </c>
      <c r="D427" s="10" t="s">
        <v>1735</v>
      </c>
      <c r="E427" s="8">
        <v>2</v>
      </c>
      <c r="F427" s="8">
        <v>28</v>
      </c>
      <c r="G427" s="11">
        <v>45</v>
      </c>
      <c r="H427" s="11">
        <v>45</v>
      </c>
      <c r="I427" s="42"/>
      <c r="J427" s="42"/>
      <c r="K427" s="42"/>
      <c r="L427" s="42"/>
      <c r="M427" s="42"/>
      <c r="N427" s="42"/>
      <c r="O427" s="42"/>
    </row>
    <row r="428" spans="1:15" s="43" customFormat="1" ht="14.1" customHeight="1" x14ac:dyDescent="0.25">
      <c r="A428" s="13" t="s">
        <v>2051</v>
      </c>
      <c r="B428" s="8" t="s">
        <v>391</v>
      </c>
      <c r="C428" s="14" t="s">
        <v>497</v>
      </c>
      <c r="D428" s="15" t="s">
        <v>1735</v>
      </c>
      <c r="E428" s="13">
        <v>2</v>
      </c>
      <c r="F428" s="13">
        <v>28</v>
      </c>
      <c r="G428" s="16">
        <v>44</v>
      </c>
      <c r="H428" s="16">
        <v>44</v>
      </c>
      <c r="I428" s="42"/>
      <c r="J428" s="42"/>
      <c r="K428" s="42"/>
      <c r="L428" s="42"/>
      <c r="M428" s="42"/>
      <c r="N428" s="42"/>
      <c r="O428" s="42"/>
    </row>
    <row r="429" spans="1:15" ht="14.1" customHeight="1" x14ac:dyDescent="0.25">
      <c r="A429" s="8" t="s">
        <v>502</v>
      </c>
      <c r="B429" s="8" t="s">
        <v>391</v>
      </c>
      <c r="C429" s="9" t="s">
        <v>499</v>
      </c>
      <c r="D429" s="10" t="s">
        <v>1735</v>
      </c>
      <c r="E429" s="8">
        <v>2</v>
      </c>
      <c r="F429" s="8">
        <v>28</v>
      </c>
      <c r="G429" s="11">
        <v>67</v>
      </c>
      <c r="H429" s="11">
        <v>67</v>
      </c>
    </row>
    <row r="430" spans="1:15" ht="14.1" customHeight="1" x14ac:dyDescent="0.25">
      <c r="A430" s="8" t="s">
        <v>503</v>
      </c>
      <c r="B430" s="8" t="s">
        <v>365</v>
      </c>
      <c r="C430" s="9" t="s">
        <v>504</v>
      </c>
      <c r="D430" s="10" t="s">
        <v>1735</v>
      </c>
      <c r="E430" s="8">
        <v>2</v>
      </c>
      <c r="F430" s="8">
        <v>32</v>
      </c>
      <c r="G430" s="11">
        <v>56</v>
      </c>
      <c r="H430" s="11">
        <v>56</v>
      </c>
    </row>
    <row r="431" spans="1:15" s="43" customFormat="1" ht="14.1" customHeight="1" x14ac:dyDescent="0.25">
      <c r="A431" s="8" t="s">
        <v>505</v>
      </c>
      <c r="B431" s="8" t="s">
        <v>365</v>
      </c>
      <c r="C431" s="9" t="s">
        <v>506</v>
      </c>
      <c r="D431" s="10" t="s">
        <v>1735</v>
      </c>
      <c r="E431" s="8">
        <v>2</v>
      </c>
      <c r="F431" s="8">
        <v>32</v>
      </c>
      <c r="G431" s="11">
        <v>51</v>
      </c>
      <c r="H431" s="11">
        <v>51</v>
      </c>
      <c r="I431" s="42"/>
      <c r="J431" s="42"/>
      <c r="K431" s="42"/>
      <c r="L431" s="42"/>
      <c r="M431" s="42"/>
      <c r="N431" s="42"/>
      <c r="O431" s="42"/>
    </row>
    <row r="432" spans="1:15" s="43" customFormat="1" ht="14.1" customHeight="1" x14ac:dyDescent="0.25">
      <c r="A432" s="8" t="s">
        <v>507</v>
      </c>
      <c r="B432" s="8" t="s">
        <v>365</v>
      </c>
      <c r="C432" s="9" t="s">
        <v>508</v>
      </c>
      <c r="D432" s="10" t="s">
        <v>1735</v>
      </c>
      <c r="E432" s="8">
        <v>2</v>
      </c>
      <c r="F432" s="8">
        <v>32</v>
      </c>
      <c r="G432" s="11">
        <v>65</v>
      </c>
      <c r="H432" s="11">
        <v>65</v>
      </c>
      <c r="I432" s="42"/>
      <c r="J432" s="42"/>
      <c r="K432" s="42"/>
      <c r="L432" s="42"/>
      <c r="M432" s="42"/>
      <c r="N432" s="42"/>
      <c r="O432" s="42"/>
    </row>
    <row r="433" spans="1:8" ht="14.1" customHeight="1" x14ac:dyDescent="0.25">
      <c r="A433" s="8" t="s">
        <v>509</v>
      </c>
      <c r="B433" s="8" t="s">
        <v>365</v>
      </c>
      <c r="C433" s="9" t="s">
        <v>510</v>
      </c>
      <c r="D433" s="10" t="s">
        <v>1735</v>
      </c>
      <c r="E433" s="8">
        <v>2</v>
      </c>
      <c r="F433" s="8">
        <v>32</v>
      </c>
      <c r="G433" s="11">
        <v>52</v>
      </c>
      <c r="H433" s="11">
        <v>52</v>
      </c>
    </row>
    <row r="434" spans="1:8" ht="14.1" customHeight="1" x14ac:dyDescent="0.25">
      <c r="A434" s="8" t="s">
        <v>511</v>
      </c>
      <c r="B434" s="8" t="s">
        <v>365</v>
      </c>
      <c r="C434" s="9" t="s">
        <v>512</v>
      </c>
      <c r="D434" s="10" t="s">
        <v>1735</v>
      </c>
      <c r="E434" s="8">
        <v>2</v>
      </c>
      <c r="F434" s="8">
        <v>32</v>
      </c>
      <c r="G434" s="11">
        <v>79</v>
      </c>
      <c r="H434" s="11">
        <v>79</v>
      </c>
    </row>
    <row r="435" spans="1:8" ht="14.1" customHeight="1" x14ac:dyDescent="0.25">
      <c r="A435" s="8" t="s">
        <v>513</v>
      </c>
      <c r="B435" s="8" t="s">
        <v>365</v>
      </c>
      <c r="C435" s="9" t="s">
        <v>514</v>
      </c>
      <c r="D435" s="10" t="s">
        <v>142</v>
      </c>
      <c r="E435" s="8">
        <v>2</v>
      </c>
      <c r="F435" s="8">
        <v>32</v>
      </c>
      <c r="G435" s="11">
        <v>71</v>
      </c>
      <c r="H435" s="11">
        <v>71</v>
      </c>
    </row>
    <row r="436" spans="1:8" ht="14.1" customHeight="1" x14ac:dyDescent="0.25">
      <c r="A436" s="8" t="s">
        <v>515</v>
      </c>
      <c r="B436" s="8" t="s">
        <v>365</v>
      </c>
      <c r="C436" s="9" t="s">
        <v>516</v>
      </c>
      <c r="D436" s="10" t="s">
        <v>1735</v>
      </c>
      <c r="E436" s="8">
        <v>2</v>
      </c>
      <c r="F436" s="8">
        <v>32</v>
      </c>
      <c r="G436" s="11">
        <v>60</v>
      </c>
      <c r="H436" s="11">
        <v>60</v>
      </c>
    </row>
    <row r="437" spans="1:8" ht="14.1" customHeight="1" x14ac:dyDescent="0.25">
      <c r="A437" s="8" t="s">
        <v>517</v>
      </c>
      <c r="B437" s="8" t="s">
        <v>365</v>
      </c>
      <c r="C437" s="9" t="s">
        <v>518</v>
      </c>
      <c r="D437" s="10" t="s">
        <v>1735</v>
      </c>
      <c r="E437" s="8">
        <v>2</v>
      </c>
      <c r="F437" s="8">
        <v>32</v>
      </c>
      <c r="G437" s="11">
        <v>59</v>
      </c>
      <c r="H437" s="11">
        <v>59</v>
      </c>
    </row>
    <row r="438" spans="1:8" ht="14.1" customHeight="1" x14ac:dyDescent="0.25">
      <c r="A438" s="8" t="s">
        <v>519</v>
      </c>
      <c r="B438" s="8" t="s">
        <v>365</v>
      </c>
      <c r="C438" s="9" t="s">
        <v>520</v>
      </c>
      <c r="D438" s="10" t="s">
        <v>1735</v>
      </c>
      <c r="E438" s="8">
        <v>2</v>
      </c>
      <c r="F438" s="8">
        <v>32</v>
      </c>
      <c r="G438" s="11">
        <v>53</v>
      </c>
      <c r="H438" s="11">
        <v>53</v>
      </c>
    </row>
    <row r="439" spans="1:8" ht="14.1" customHeight="1" x14ac:dyDescent="0.25">
      <c r="A439" s="8" t="s">
        <v>521</v>
      </c>
      <c r="B439" s="8" t="s">
        <v>365</v>
      </c>
      <c r="C439" s="9" t="s">
        <v>522</v>
      </c>
      <c r="D439" s="10" t="s">
        <v>1735</v>
      </c>
      <c r="E439" s="8">
        <v>2</v>
      </c>
      <c r="F439" s="8">
        <v>32</v>
      </c>
      <c r="G439" s="11">
        <v>70</v>
      </c>
      <c r="H439" s="11">
        <v>70</v>
      </c>
    </row>
    <row r="440" spans="1:8" ht="14.1" customHeight="1" x14ac:dyDescent="0.25">
      <c r="A440" s="8" t="s">
        <v>523</v>
      </c>
      <c r="B440" s="8" t="s">
        <v>365</v>
      </c>
      <c r="C440" s="9" t="s">
        <v>524</v>
      </c>
      <c r="D440" s="10" t="s">
        <v>1735</v>
      </c>
      <c r="E440" s="8">
        <v>2</v>
      </c>
      <c r="F440" s="8">
        <v>32</v>
      </c>
      <c r="G440" s="11">
        <v>54</v>
      </c>
      <c r="H440" s="11">
        <v>54</v>
      </c>
    </row>
    <row r="441" spans="1:8" ht="14.1" customHeight="1" x14ac:dyDescent="0.25">
      <c r="A441" s="8" t="s">
        <v>525</v>
      </c>
      <c r="B441" s="8" t="s">
        <v>365</v>
      </c>
      <c r="C441" s="9" t="s">
        <v>526</v>
      </c>
      <c r="D441" s="10" t="s">
        <v>1735</v>
      </c>
      <c r="E441" s="8">
        <v>2</v>
      </c>
      <c r="F441" s="8">
        <v>32</v>
      </c>
      <c r="G441" s="11">
        <v>85</v>
      </c>
      <c r="H441" s="11">
        <v>85</v>
      </c>
    </row>
    <row r="442" spans="1:8" ht="14.1" customHeight="1" x14ac:dyDescent="0.25">
      <c r="A442" s="8" t="s">
        <v>527</v>
      </c>
      <c r="B442" s="8" t="s">
        <v>445</v>
      </c>
      <c r="C442" s="9" t="s">
        <v>528</v>
      </c>
      <c r="D442" s="10" t="s">
        <v>142</v>
      </c>
      <c r="E442" s="8">
        <v>2</v>
      </c>
      <c r="F442" s="8">
        <v>40</v>
      </c>
      <c r="G442" s="11">
        <v>86</v>
      </c>
      <c r="H442" s="11">
        <v>86</v>
      </c>
    </row>
    <row r="443" spans="1:8" ht="14.1" customHeight="1" x14ac:dyDescent="0.25">
      <c r="A443" s="8" t="s">
        <v>529</v>
      </c>
      <c r="B443" s="8" t="s">
        <v>448</v>
      </c>
      <c r="C443" s="9" t="s">
        <v>530</v>
      </c>
      <c r="D443" s="10" t="s">
        <v>1735</v>
      </c>
      <c r="E443" s="8">
        <v>2</v>
      </c>
      <c r="F443" s="8">
        <v>54</v>
      </c>
      <c r="G443" s="11">
        <v>117</v>
      </c>
      <c r="H443" s="11">
        <v>117</v>
      </c>
    </row>
    <row r="444" spans="1:8" ht="14.1" customHeight="1" x14ac:dyDescent="0.25">
      <c r="A444" s="8" t="s">
        <v>531</v>
      </c>
      <c r="B444" s="8" t="s">
        <v>451</v>
      </c>
      <c r="C444" s="9" t="s">
        <v>532</v>
      </c>
      <c r="D444" s="10" t="s">
        <v>1733</v>
      </c>
      <c r="E444" s="8">
        <v>2</v>
      </c>
      <c r="F444" s="8">
        <v>60</v>
      </c>
      <c r="G444" s="11">
        <v>145</v>
      </c>
      <c r="H444" s="11">
        <v>145</v>
      </c>
    </row>
    <row r="445" spans="1:8" ht="14.1" customHeight="1" x14ac:dyDescent="0.25">
      <c r="A445" s="8" t="s">
        <v>533</v>
      </c>
      <c r="B445" s="8" t="s">
        <v>454</v>
      </c>
      <c r="C445" s="9" t="s">
        <v>534</v>
      </c>
      <c r="D445" s="10" t="s">
        <v>1735</v>
      </c>
      <c r="E445" s="8">
        <v>2</v>
      </c>
      <c r="F445" s="8">
        <v>39</v>
      </c>
      <c r="G445" s="11">
        <v>74</v>
      </c>
      <c r="H445" s="11">
        <v>74</v>
      </c>
    </row>
    <row r="446" spans="1:8" ht="14.1" customHeight="1" x14ac:dyDescent="0.25">
      <c r="A446" s="8" t="s">
        <v>535</v>
      </c>
      <c r="B446" s="8" t="s">
        <v>454</v>
      </c>
      <c r="C446" s="9" t="s">
        <v>536</v>
      </c>
      <c r="D446" s="10" t="s">
        <v>1733</v>
      </c>
      <c r="E446" s="8">
        <v>2</v>
      </c>
      <c r="F446" s="8">
        <v>39</v>
      </c>
      <c r="G446" s="11">
        <v>103</v>
      </c>
      <c r="H446" s="11">
        <v>103</v>
      </c>
    </row>
    <row r="447" spans="1:8" ht="14.1" customHeight="1" x14ac:dyDescent="0.25">
      <c r="A447" s="8" t="s">
        <v>537</v>
      </c>
      <c r="B447" s="8" t="s">
        <v>463</v>
      </c>
      <c r="C447" s="9" t="s">
        <v>538</v>
      </c>
      <c r="D447" s="10" t="s">
        <v>1735</v>
      </c>
      <c r="E447" s="8">
        <v>2</v>
      </c>
      <c r="F447" s="8">
        <v>28</v>
      </c>
      <c r="G447" s="11">
        <v>63</v>
      </c>
      <c r="H447" s="11">
        <v>63</v>
      </c>
    </row>
    <row r="448" spans="1:8" ht="14.1" customHeight="1" x14ac:dyDescent="0.25">
      <c r="A448" s="13" t="s">
        <v>539</v>
      </c>
      <c r="B448" s="13" t="s">
        <v>445</v>
      </c>
      <c r="C448" s="14" t="s">
        <v>528</v>
      </c>
      <c r="D448" s="15" t="s">
        <v>1733</v>
      </c>
      <c r="E448" s="13">
        <v>2</v>
      </c>
      <c r="F448" s="13">
        <v>40</v>
      </c>
      <c r="G448" s="16">
        <v>94</v>
      </c>
      <c r="H448" s="16">
        <v>94</v>
      </c>
    </row>
    <row r="449" spans="1:8" ht="14.1" customHeight="1" x14ac:dyDescent="0.25">
      <c r="A449" s="8" t="s">
        <v>540</v>
      </c>
      <c r="B449" s="8" t="s">
        <v>469</v>
      </c>
      <c r="C449" s="9" t="s">
        <v>541</v>
      </c>
      <c r="D449" s="10" t="s">
        <v>1733</v>
      </c>
      <c r="E449" s="8">
        <v>2</v>
      </c>
      <c r="F449" s="8">
        <v>110</v>
      </c>
      <c r="G449" s="11">
        <v>242</v>
      </c>
      <c r="H449" s="11">
        <v>242</v>
      </c>
    </row>
    <row r="450" spans="1:8" ht="14.1" customHeight="1" x14ac:dyDescent="0.25">
      <c r="A450" s="8" t="s">
        <v>542</v>
      </c>
      <c r="B450" s="8" t="s">
        <v>337</v>
      </c>
      <c r="C450" s="9" t="s">
        <v>543</v>
      </c>
      <c r="D450" s="10" t="s">
        <v>142</v>
      </c>
      <c r="E450" s="8">
        <v>3</v>
      </c>
      <c r="F450" s="8">
        <v>34</v>
      </c>
      <c r="G450" s="11">
        <v>115</v>
      </c>
      <c r="H450" s="11">
        <v>115</v>
      </c>
    </row>
    <row r="451" spans="1:8" ht="14.1" customHeight="1" x14ac:dyDescent="0.25">
      <c r="A451" s="8" t="s">
        <v>544</v>
      </c>
      <c r="B451" s="8" t="s">
        <v>344</v>
      </c>
      <c r="C451" s="9" t="s">
        <v>545</v>
      </c>
      <c r="D451" s="10" t="s">
        <v>1733</v>
      </c>
      <c r="E451" s="8">
        <v>3</v>
      </c>
      <c r="F451" s="8">
        <v>55</v>
      </c>
      <c r="G451" s="11">
        <v>215</v>
      </c>
      <c r="H451" s="11">
        <v>215</v>
      </c>
    </row>
    <row r="452" spans="1:8" ht="14.1" customHeight="1" x14ac:dyDescent="0.25">
      <c r="A452" s="8" t="s">
        <v>546</v>
      </c>
      <c r="B452" s="8" t="s">
        <v>347</v>
      </c>
      <c r="C452" s="9" t="s">
        <v>547</v>
      </c>
      <c r="D452" s="10" t="s">
        <v>1733</v>
      </c>
      <c r="E452" s="8">
        <v>3</v>
      </c>
      <c r="F452" s="8">
        <v>30</v>
      </c>
      <c r="G452" s="11">
        <v>133</v>
      </c>
      <c r="H452" s="11">
        <v>133</v>
      </c>
    </row>
    <row r="453" spans="1:8" ht="14.1" customHeight="1" x14ac:dyDescent="0.25">
      <c r="A453" s="8" t="s">
        <v>548</v>
      </c>
      <c r="B453" s="8" t="s">
        <v>337</v>
      </c>
      <c r="C453" s="9" t="s">
        <v>549</v>
      </c>
      <c r="D453" s="10" t="s">
        <v>1735</v>
      </c>
      <c r="E453" s="8">
        <v>3</v>
      </c>
      <c r="F453" s="8">
        <v>34</v>
      </c>
      <c r="G453" s="11">
        <v>92</v>
      </c>
      <c r="H453" s="11">
        <v>92</v>
      </c>
    </row>
    <row r="454" spans="1:8" ht="14.1" customHeight="1" x14ac:dyDescent="0.25">
      <c r="A454" s="8" t="s">
        <v>550</v>
      </c>
      <c r="B454" s="8" t="s">
        <v>337</v>
      </c>
      <c r="C454" s="9" t="s">
        <v>543</v>
      </c>
      <c r="D454" s="10" t="s">
        <v>1733</v>
      </c>
      <c r="E454" s="8">
        <v>3</v>
      </c>
      <c r="F454" s="8">
        <v>34</v>
      </c>
      <c r="G454" s="11">
        <v>130</v>
      </c>
      <c r="H454" s="11">
        <v>130</v>
      </c>
    </row>
    <row r="455" spans="1:8" ht="14.1" customHeight="1" x14ac:dyDescent="0.25">
      <c r="A455" s="8" t="s">
        <v>551</v>
      </c>
      <c r="B455" s="8" t="s">
        <v>355</v>
      </c>
      <c r="C455" s="9" t="s">
        <v>552</v>
      </c>
      <c r="D455" s="10" t="s">
        <v>1733</v>
      </c>
      <c r="E455" s="8">
        <v>3</v>
      </c>
      <c r="F455" s="8"/>
      <c r="G455" s="11">
        <v>333</v>
      </c>
      <c r="H455" s="11">
        <v>333</v>
      </c>
    </row>
    <row r="456" spans="1:8" ht="14.1" customHeight="1" x14ac:dyDescent="0.25">
      <c r="A456" s="8" t="s">
        <v>553</v>
      </c>
      <c r="B456" s="8" t="s">
        <v>358</v>
      </c>
      <c r="C456" s="9" t="s">
        <v>554</v>
      </c>
      <c r="D456" s="8" t="s">
        <v>1735</v>
      </c>
      <c r="E456" s="8">
        <v>3</v>
      </c>
      <c r="F456" s="8">
        <v>25</v>
      </c>
      <c r="G456" s="17">
        <v>60</v>
      </c>
      <c r="H456" s="17">
        <v>60</v>
      </c>
    </row>
    <row r="457" spans="1:8" ht="14.1" customHeight="1" x14ac:dyDescent="0.25">
      <c r="A457" s="8" t="s">
        <v>555</v>
      </c>
      <c r="B457" s="8" t="s">
        <v>365</v>
      </c>
      <c r="C457" s="9" t="s">
        <v>556</v>
      </c>
      <c r="D457" s="10" t="s">
        <v>1735</v>
      </c>
      <c r="E457" s="8">
        <v>3</v>
      </c>
      <c r="F457" s="8">
        <v>32</v>
      </c>
      <c r="G457" s="11">
        <v>89</v>
      </c>
      <c r="H457" s="11">
        <v>89</v>
      </c>
    </row>
    <row r="458" spans="1:8" ht="14.1" customHeight="1" x14ac:dyDescent="0.25">
      <c r="A458" s="8" t="s">
        <v>557</v>
      </c>
      <c r="B458" s="8" t="s">
        <v>368</v>
      </c>
      <c r="C458" s="9" t="s">
        <v>558</v>
      </c>
      <c r="D458" s="10" t="s">
        <v>1735</v>
      </c>
      <c r="E458" s="8">
        <v>3</v>
      </c>
      <c r="F458" s="8">
        <v>30</v>
      </c>
      <c r="G458" s="11">
        <v>78</v>
      </c>
      <c r="H458" s="11">
        <v>78</v>
      </c>
    </row>
    <row r="459" spans="1:8" ht="14.1" customHeight="1" x14ac:dyDescent="0.25">
      <c r="A459" s="8" t="s">
        <v>559</v>
      </c>
      <c r="B459" s="8" t="s">
        <v>368</v>
      </c>
      <c r="C459" s="9" t="s">
        <v>560</v>
      </c>
      <c r="D459" s="10" t="s">
        <v>1735</v>
      </c>
      <c r="E459" s="8">
        <v>3</v>
      </c>
      <c r="F459" s="8">
        <v>30</v>
      </c>
      <c r="G459" s="11">
        <v>70</v>
      </c>
      <c r="H459" s="11">
        <v>70</v>
      </c>
    </row>
    <row r="460" spans="1:8" ht="14.1" customHeight="1" x14ac:dyDescent="0.25">
      <c r="A460" s="8" t="s">
        <v>561</v>
      </c>
      <c r="B460" s="8" t="s">
        <v>368</v>
      </c>
      <c r="C460" s="9" t="s">
        <v>562</v>
      </c>
      <c r="D460" s="10" t="s">
        <v>1735</v>
      </c>
      <c r="E460" s="8">
        <v>3</v>
      </c>
      <c r="F460" s="8">
        <v>30</v>
      </c>
      <c r="G460" s="11">
        <v>105</v>
      </c>
      <c r="H460" s="11">
        <v>105</v>
      </c>
    </row>
    <row r="461" spans="1:8" ht="14.1" customHeight="1" x14ac:dyDescent="0.25">
      <c r="A461" s="8" t="s">
        <v>563</v>
      </c>
      <c r="B461" s="8" t="s">
        <v>391</v>
      </c>
      <c r="C461" s="9" t="s">
        <v>558</v>
      </c>
      <c r="D461" s="10" t="s">
        <v>1735</v>
      </c>
      <c r="E461" s="8">
        <v>3</v>
      </c>
      <c r="F461" s="8">
        <v>28</v>
      </c>
      <c r="G461" s="11">
        <v>72</v>
      </c>
      <c r="H461" s="11">
        <v>72</v>
      </c>
    </row>
    <row r="462" spans="1:8" ht="14.1" customHeight="1" x14ac:dyDescent="0.25">
      <c r="A462" s="8" t="s">
        <v>564</v>
      </c>
      <c r="B462" s="8" t="s">
        <v>391</v>
      </c>
      <c r="C462" s="9" t="s">
        <v>560</v>
      </c>
      <c r="D462" s="10" t="s">
        <v>1735</v>
      </c>
      <c r="E462" s="8">
        <v>3</v>
      </c>
      <c r="F462" s="8">
        <v>28</v>
      </c>
      <c r="G462" s="11">
        <v>66</v>
      </c>
      <c r="H462" s="11">
        <v>66</v>
      </c>
    </row>
    <row r="463" spans="1:8" ht="14.1" customHeight="1" x14ac:dyDescent="0.25">
      <c r="A463" s="8" t="s">
        <v>565</v>
      </c>
      <c r="B463" s="8" t="s">
        <v>391</v>
      </c>
      <c r="C463" s="9" t="s">
        <v>562</v>
      </c>
      <c r="D463" s="10" t="s">
        <v>1735</v>
      </c>
      <c r="E463" s="8">
        <v>3</v>
      </c>
      <c r="F463" s="8">
        <v>28</v>
      </c>
      <c r="G463" s="11">
        <v>98</v>
      </c>
      <c r="H463" s="11">
        <v>98</v>
      </c>
    </row>
    <row r="464" spans="1:8" ht="14.1" customHeight="1" x14ac:dyDescent="0.25">
      <c r="A464" s="8" t="s">
        <v>566</v>
      </c>
      <c r="B464" s="8" t="s">
        <v>365</v>
      </c>
      <c r="C464" s="9" t="s">
        <v>567</v>
      </c>
      <c r="D464" s="10" t="s">
        <v>1735</v>
      </c>
      <c r="E464" s="8">
        <v>3</v>
      </c>
      <c r="F464" s="8">
        <v>32</v>
      </c>
      <c r="G464" s="11">
        <v>90</v>
      </c>
      <c r="H464" s="11">
        <v>90</v>
      </c>
    </row>
    <row r="465" spans="1:8" ht="14.1" customHeight="1" x14ac:dyDescent="0.25">
      <c r="A465" s="8" t="s">
        <v>568</v>
      </c>
      <c r="B465" s="8" t="s">
        <v>365</v>
      </c>
      <c r="C465" s="9" t="s">
        <v>569</v>
      </c>
      <c r="D465" s="10" t="s">
        <v>1735</v>
      </c>
      <c r="E465" s="8">
        <v>3</v>
      </c>
      <c r="F465" s="8">
        <v>32</v>
      </c>
      <c r="G465" s="11">
        <v>93</v>
      </c>
      <c r="H465" s="11">
        <v>93</v>
      </c>
    </row>
    <row r="466" spans="1:8" ht="14.1" customHeight="1" x14ac:dyDescent="0.25">
      <c r="A466" s="8" t="s">
        <v>570</v>
      </c>
      <c r="B466" s="8" t="s">
        <v>365</v>
      </c>
      <c r="C466" s="9" t="s">
        <v>571</v>
      </c>
      <c r="D466" s="10" t="s">
        <v>1735</v>
      </c>
      <c r="E466" s="8">
        <v>3</v>
      </c>
      <c r="F466" s="8">
        <v>32</v>
      </c>
      <c r="G466" s="11">
        <v>78</v>
      </c>
      <c r="H466" s="11">
        <v>78</v>
      </c>
    </row>
    <row r="467" spans="1:8" ht="14.1" customHeight="1" x14ac:dyDescent="0.25">
      <c r="A467" s="8" t="s">
        <v>572</v>
      </c>
      <c r="B467" s="8" t="s">
        <v>365</v>
      </c>
      <c r="C467" s="9" t="s">
        <v>573</v>
      </c>
      <c r="D467" s="10" t="s">
        <v>1735</v>
      </c>
      <c r="E467" s="8">
        <v>3</v>
      </c>
      <c r="F467" s="8">
        <v>32</v>
      </c>
      <c r="G467" s="11">
        <v>112</v>
      </c>
      <c r="H467" s="11">
        <v>112</v>
      </c>
    </row>
    <row r="468" spans="1:8" ht="14.1" customHeight="1" x14ac:dyDescent="0.25">
      <c r="A468" s="8" t="s">
        <v>574</v>
      </c>
      <c r="B468" s="8" t="s">
        <v>365</v>
      </c>
      <c r="C468" s="9" t="s">
        <v>575</v>
      </c>
      <c r="D468" s="10" t="s">
        <v>142</v>
      </c>
      <c r="E468" s="8">
        <v>3</v>
      </c>
      <c r="F468" s="8">
        <v>32</v>
      </c>
      <c r="G468" s="11">
        <v>110</v>
      </c>
      <c r="H468" s="11">
        <v>110</v>
      </c>
    </row>
    <row r="469" spans="1:8" ht="14.1" customHeight="1" x14ac:dyDescent="0.25">
      <c r="A469" s="8" t="s">
        <v>576</v>
      </c>
      <c r="B469" s="8" t="s">
        <v>365</v>
      </c>
      <c r="C469" s="9" t="s">
        <v>577</v>
      </c>
      <c r="D469" s="10" t="s">
        <v>1735</v>
      </c>
      <c r="E469" s="8">
        <v>3</v>
      </c>
      <c r="F469" s="8">
        <v>32</v>
      </c>
      <c r="G469" s="11">
        <v>93</v>
      </c>
      <c r="H469" s="11">
        <v>93</v>
      </c>
    </row>
    <row r="470" spans="1:8" ht="14.1" customHeight="1" x14ac:dyDescent="0.25">
      <c r="A470" s="8" t="s">
        <v>578</v>
      </c>
      <c r="B470" s="8" t="s">
        <v>365</v>
      </c>
      <c r="C470" s="9" t="s">
        <v>579</v>
      </c>
      <c r="D470" s="10" t="s">
        <v>1735</v>
      </c>
      <c r="E470" s="8">
        <v>3</v>
      </c>
      <c r="F470" s="8">
        <v>32</v>
      </c>
      <c r="G470" s="11">
        <v>92</v>
      </c>
      <c r="H470" s="11">
        <v>92</v>
      </c>
    </row>
    <row r="471" spans="1:8" ht="14.1" customHeight="1" x14ac:dyDescent="0.25">
      <c r="A471" s="8" t="s">
        <v>580</v>
      </c>
      <c r="B471" s="8" t="s">
        <v>365</v>
      </c>
      <c r="C471" s="9" t="s">
        <v>581</v>
      </c>
      <c r="D471" s="10" t="s">
        <v>1735</v>
      </c>
      <c r="E471" s="8">
        <v>3</v>
      </c>
      <c r="F471" s="8">
        <v>32</v>
      </c>
      <c r="G471" s="11">
        <v>98</v>
      </c>
      <c r="H471" s="11">
        <v>98</v>
      </c>
    </row>
    <row r="472" spans="1:8" ht="14.1" customHeight="1" x14ac:dyDescent="0.25">
      <c r="A472" s="8" t="s">
        <v>582</v>
      </c>
      <c r="B472" s="8" t="s">
        <v>365</v>
      </c>
      <c r="C472" s="9" t="s">
        <v>583</v>
      </c>
      <c r="D472" s="10" t="s">
        <v>1735</v>
      </c>
      <c r="E472" s="8">
        <v>3</v>
      </c>
      <c r="F472" s="8">
        <v>32</v>
      </c>
      <c r="G472" s="11">
        <v>76</v>
      </c>
      <c r="H472" s="11">
        <v>76</v>
      </c>
    </row>
    <row r="473" spans="1:8" ht="14.1" customHeight="1" x14ac:dyDescent="0.25">
      <c r="A473" s="8" t="s">
        <v>584</v>
      </c>
      <c r="B473" s="8" t="s">
        <v>445</v>
      </c>
      <c r="C473" s="9" t="s">
        <v>585</v>
      </c>
      <c r="D473" s="10" t="s">
        <v>142</v>
      </c>
      <c r="E473" s="8">
        <v>3</v>
      </c>
      <c r="F473" s="8">
        <v>40</v>
      </c>
      <c r="G473" s="11">
        <v>136</v>
      </c>
      <c r="H473" s="11">
        <v>136</v>
      </c>
    </row>
    <row r="474" spans="1:8" ht="14.1" customHeight="1" x14ac:dyDescent="0.25">
      <c r="A474" s="8" t="s">
        <v>586</v>
      </c>
      <c r="B474" s="8" t="s">
        <v>448</v>
      </c>
      <c r="C474" s="9" t="s">
        <v>587</v>
      </c>
      <c r="D474" s="10" t="s">
        <v>1735</v>
      </c>
      <c r="E474" s="8">
        <v>3</v>
      </c>
      <c r="F474" s="8">
        <v>54</v>
      </c>
      <c r="G474" s="11">
        <v>177</v>
      </c>
      <c r="H474" s="11">
        <v>177</v>
      </c>
    </row>
    <row r="475" spans="1:8" ht="14.1" customHeight="1" x14ac:dyDescent="0.25">
      <c r="A475" s="8" t="s">
        <v>588</v>
      </c>
      <c r="B475" s="8" t="s">
        <v>451</v>
      </c>
      <c r="C475" s="9" t="s">
        <v>589</v>
      </c>
      <c r="D475" s="10" t="s">
        <v>1733</v>
      </c>
      <c r="E475" s="8">
        <v>3</v>
      </c>
      <c r="F475" s="8">
        <v>60</v>
      </c>
      <c r="G475" s="11">
        <v>230</v>
      </c>
      <c r="H475" s="11">
        <v>230</v>
      </c>
    </row>
    <row r="476" spans="1:8" ht="14.1" customHeight="1" x14ac:dyDescent="0.25">
      <c r="A476" s="8" t="s">
        <v>590</v>
      </c>
      <c r="B476" s="8" t="s">
        <v>445</v>
      </c>
      <c r="C476" s="9" t="s">
        <v>591</v>
      </c>
      <c r="D476" s="10" t="s">
        <v>1735</v>
      </c>
      <c r="E476" s="8">
        <v>3</v>
      </c>
      <c r="F476" s="8">
        <v>39</v>
      </c>
      <c r="G476" s="11">
        <v>120</v>
      </c>
      <c r="H476" s="11">
        <v>120</v>
      </c>
    </row>
    <row r="477" spans="1:8" ht="14.1" customHeight="1" x14ac:dyDescent="0.25">
      <c r="A477" s="8" t="s">
        <v>592</v>
      </c>
      <c r="B477" s="8" t="s">
        <v>454</v>
      </c>
      <c r="C477" s="9" t="s">
        <v>593</v>
      </c>
      <c r="D477" s="10" t="s">
        <v>1733</v>
      </c>
      <c r="E477" s="8">
        <v>3</v>
      </c>
      <c r="F477" s="8">
        <v>39</v>
      </c>
      <c r="G477" s="11">
        <v>162</v>
      </c>
      <c r="H477" s="11">
        <v>162</v>
      </c>
    </row>
    <row r="478" spans="1:8" ht="14.1" customHeight="1" x14ac:dyDescent="0.25">
      <c r="A478" s="8" t="s">
        <v>594</v>
      </c>
      <c r="B478" s="8" t="s">
        <v>445</v>
      </c>
      <c r="C478" s="9" t="s">
        <v>585</v>
      </c>
      <c r="D478" s="10" t="s">
        <v>1733</v>
      </c>
      <c r="E478" s="8">
        <v>3</v>
      </c>
      <c r="F478" s="8">
        <v>40</v>
      </c>
      <c r="G478" s="11">
        <v>151</v>
      </c>
      <c r="H478" s="11">
        <v>151</v>
      </c>
    </row>
    <row r="479" spans="1:8" ht="14.1" customHeight="1" x14ac:dyDescent="0.25">
      <c r="A479" s="8" t="s">
        <v>595</v>
      </c>
      <c r="B479" s="8" t="s">
        <v>469</v>
      </c>
      <c r="C479" s="9" t="s">
        <v>596</v>
      </c>
      <c r="D479" s="10" t="s">
        <v>1733</v>
      </c>
      <c r="E479" s="8">
        <v>3</v>
      </c>
      <c r="F479" s="8">
        <v>110</v>
      </c>
      <c r="G479" s="11">
        <v>377</v>
      </c>
      <c r="H479" s="11">
        <v>377</v>
      </c>
    </row>
    <row r="480" spans="1:8" ht="14.1" customHeight="1" x14ac:dyDescent="0.25">
      <c r="A480" s="8" t="s">
        <v>597</v>
      </c>
      <c r="B480" s="8" t="s">
        <v>337</v>
      </c>
      <c r="C480" s="9" t="s">
        <v>598</v>
      </c>
      <c r="D480" s="10" t="s">
        <v>142</v>
      </c>
      <c r="E480" s="8">
        <v>4</v>
      </c>
      <c r="F480" s="8">
        <v>34</v>
      </c>
      <c r="G480" s="11">
        <v>144</v>
      </c>
      <c r="H480" s="11">
        <v>144</v>
      </c>
    </row>
    <row r="481" spans="1:8" ht="14.1" customHeight="1" x14ac:dyDescent="0.25">
      <c r="A481" s="8" t="s">
        <v>599</v>
      </c>
      <c r="B481" s="8" t="s">
        <v>337</v>
      </c>
      <c r="C481" s="9" t="s">
        <v>600</v>
      </c>
      <c r="D481" s="10" t="s">
        <v>142</v>
      </c>
      <c r="E481" s="8">
        <v>4</v>
      </c>
      <c r="F481" s="8">
        <v>34</v>
      </c>
      <c r="G481" s="11">
        <v>152</v>
      </c>
      <c r="H481" s="11">
        <v>152</v>
      </c>
    </row>
    <row r="482" spans="1:8" ht="14.1" customHeight="1" x14ac:dyDescent="0.25">
      <c r="A482" s="8" t="s">
        <v>601</v>
      </c>
      <c r="B482" s="13" t="s">
        <v>344</v>
      </c>
      <c r="C482" s="9" t="s">
        <v>602</v>
      </c>
      <c r="D482" s="10" t="s">
        <v>1733</v>
      </c>
      <c r="E482" s="8">
        <v>4</v>
      </c>
      <c r="F482" s="8">
        <v>55</v>
      </c>
      <c r="G482" s="11">
        <v>270</v>
      </c>
      <c r="H482" s="11">
        <v>270</v>
      </c>
    </row>
    <row r="483" spans="1:8" ht="14.1" customHeight="1" x14ac:dyDescent="0.25">
      <c r="A483" s="8" t="s">
        <v>603</v>
      </c>
      <c r="B483" s="13" t="s">
        <v>347</v>
      </c>
      <c r="C483" s="9" t="s">
        <v>604</v>
      </c>
      <c r="D483" s="10" t="s">
        <v>1733</v>
      </c>
      <c r="E483" s="8">
        <v>4</v>
      </c>
      <c r="F483" s="8">
        <v>30</v>
      </c>
      <c r="G483" s="11">
        <v>164</v>
      </c>
      <c r="H483" s="11">
        <v>164</v>
      </c>
    </row>
    <row r="484" spans="1:8" ht="14.1" customHeight="1" x14ac:dyDescent="0.25">
      <c r="A484" s="8" t="s">
        <v>605</v>
      </c>
      <c r="B484" s="13" t="s">
        <v>337</v>
      </c>
      <c r="C484" s="9" t="s">
        <v>606</v>
      </c>
      <c r="D484" s="10" t="s">
        <v>1735</v>
      </c>
      <c r="E484" s="8">
        <v>4</v>
      </c>
      <c r="F484" s="8">
        <v>34</v>
      </c>
      <c r="G484" s="11">
        <v>120</v>
      </c>
      <c r="H484" s="11">
        <v>120</v>
      </c>
    </row>
    <row r="485" spans="1:8" ht="14.1" customHeight="1" x14ac:dyDescent="0.25">
      <c r="A485" s="8" t="s">
        <v>607</v>
      </c>
      <c r="B485" s="13" t="s">
        <v>337</v>
      </c>
      <c r="C485" s="9" t="s">
        <v>598</v>
      </c>
      <c r="D485" s="10" t="s">
        <v>1733</v>
      </c>
      <c r="E485" s="8">
        <v>4</v>
      </c>
      <c r="F485" s="8">
        <v>34</v>
      </c>
      <c r="G485" s="11">
        <v>160</v>
      </c>
      <c r="H485" s="11">
        <v>160</v>
      </c>
    </row>
    <row r="486" spans="1:8" ht="14.1" customHeight="1" x14ac:dyDescent="0.25">
      <c r="A486" s="8" t="s">
        <v>608</v>
      </c>
      <c r="B486" s="13" t="s">
        <v>355</v>
      </c>
      <c r="C486" s="9" t="s">
        <v>609</v>
      </c>
      <c r="D486" s="10" t="s">
        <v>1733</v>
      </c>
      <c r="E486" s="8">
        <v>4</v>
      </c>
      <c r="F486" s="8"/>
      <c r="G486" s="11">
        <v>420</v>
      </c>
      <c r="H486" s="11">
        <v>420</v>
      </c>
    </row>
    <row r="487" spans="1:8" ht="14.1" customHeight="1" x14ac:dyDescent="0.25">
      <c r="A487" s="8" t="s">
        <v>610</v>
      </c>
      <c r="B487" s="13" t="s">
        <v>358</v>
      </c>
      <c r="C487" s="9" t="s">
        <v>611</v>
      </c>
      <c r="D487" s="8" t="s">
        <v>1735</v>
      </c>
      <c r="E487" s="8">
        <v>4</v>
      </c>
      <c r="F487" s="8">
        <v>25</v>
      </c>
      <c r="G487" s="17">
        <v>80</v>
      </c>
      <c r="H487" s="17">
        <v>80</v>
      </c>
    </row>
    <row r="488" spans="1:8" ht="14.1" customHeight="1" x14ac:dyDescent="0.25">
      <c r="A488" s="8" t="s">
        <v>612</v>
      </c>
      <c r="B488" s="13" t="s">
        <v>365</v>
      </c>
      <c r="C488" s="9" t="s">
        <v>613</v>
      </c>
      <c r="D488" s="10" t="s">
        <v>1735</v>
      </c>
      <c r="E488" s="8">
        <v>4</v>
      </c>
      <c r="F488" s="8">
        <v>32</v>
      </c>
      <c r="G488" s="11">
        <v>112</v>
      </c>
      <c r="H488" s="11">
        <v>112</v>
      </c>
    </row>
    <row r="489" spans="1:8" ht="14.1" customHeight="1" x14ac:dyDescent="0.25">
      <c r="A489" s="8" t="s">
        <v>614</v>
      </c>
      <c r="B489" s="8" t="s">
        <v>368</v>
      </c>
      <c r="C489" s="9" t="s">
        <v>615</v>
      </c>
      <c r="D489" s="10" t="s">
        <v>1735</v>
      </c>
      <c r="E489" s="8">
        <v>4</v>
      </c>
      <c r="F489" s="8">
        <v>30</v>
      </c>
      <c r="G489" s="11">
        <v>105</v>
      </c>
      <c r="H489" s="11">
        <v>105</v>
      </c>
    </row>
    <row r="490" spans="1:8" ht="14.1" customHeight="1" x14ac:dyDescent="0.25">
      <c r="A490" s="8" t="s">
        <v>616</v>
      </c>
      <c r="B490" s="8" t="s">
        <v>368</v>
      </c>
      <c r="C490" s="9" t="s">
        <v>617</v>
      </c>
      <c r="D490" s="10" t="s">
        <v>1735</v>
      </c>
      <c r="E490" s="8">
        <v>4</v>
      </c>
      <c r="F490" s="8">
        <v>30</v>
      </c>
      <c r="G490" s="11">
        <v>91</v>
      </c>
      <c r="H490" s="11">
        <v>91</v>
      </c>
    </row>
    <row r="491" spans="1:8" ht="14.1" customHeight="1" x14ac:dyDescent="0.25">
      <c r="A491" s="8" t="s">
        <v>618</v>
      </c>
      <c r="B491" s="8" t="s">
        <v>368</v>
      </c>
      <c r="C491" s="9" t="s">
        <v>619</v>
      </c>
      <c r="D491" s="10" t="s">
        <v>1735</v>
      </c>
      <c r="E491" s="8">
        <v>4</v>
      </c>
      <c r="F491" s="8">
        <v>30</v>
      </c>
      <c r="G491" s="11">
        <v>140</v>
      </c>
      <c r="H491" s="11">
        <v>140</v>
      </c>
    </row>
    <row r="492" spans="1:8" ht="14.1" customHeight="1" x14ac:dyDescent="0.25">
      <c r="A492" s="8" t="s">
        <v>620</v>
      </c>
      <c r="B492" s="8" t="s">
        <v>391</v>
      </c>
      <c r="C492" s="9" t="s">
        <v>615</v>
      </c>
      <c r="D492" s="10" t="s">
        <v>1735</v>
      </c>
      <c r="E492" s="8">
        <v>4</v>
      </c>
      <c r="F492" s="8">
        <v>28</v>
      </c>
      <c r="G492" s="11">
        <v>96</v>
      </c>
      <c r="H492" s="11">
        <v>96</v>
      </c>
    </row>
    <row r="493" spans="1:8" ht="14.1" customHeight="1" x14ac:dyDescent="0.25">
      <c r="A493" s="8" t="s">
        <v>621</v>
      </c>
      <c r="B493" s="8" t="s">
        <v>391</v>
      </c>
      <c r="C493" s="9" t="s">
        <v>617</v>
      </c>
      <c r="D493" s="10" t="s">
        <v>1735</v>
      </c>
      <c r="E493" s="8">
        <v>4</v>
      </c>
      <c r="F493" s="8">
        <v>28</v>
      </c>
      <c r="G493" s="11">
        <v>86</v>
      </c>
      <c r="H493" s="11">
        <v>86</v>
      </c>
    </row>
    <row r="494" spans="1:8" ht="14.1" customHeight="1" x14ac:dyDescent="0.25">
      <c r="A494" s="8" t="s">
        <v>622</v>
      </c>
      <c r="B494" s="8" t="s">
        <v>391</v>
      </c>
      <c r="C494" s="9" t="s">
        <v>619</v>
      </c>
      <c r="D494" s="10" t="s">
        <v>1735</v>
      </c>
      <c r="E494" s="8">
        <v>4</v>
      </c>
      <c r="F494" s="8">
        <v>28</v>
      </c>
      <c r="G494" s="11">
        <v>131</v>
      </c>
      <c r="H494" s="11">
        <v>131</v>
      </c>
    </row>
    <row r="495" spans="1:8" ht="14.1" customHeight="1" x14ac:dyDescent="0.25">
      <c r="A495" s="8" t="s">
        <v>623</v>
      </c>
      <c r="B495" s="13" t="s">
        <v>365</v>
      </c>
      <c r="C495" s="9" t="s">
        <v>624</v>
      </c>
      <c r="D495" s="10" t="s">
        <v>1735</v>
      </c>
      <c r="E495" s="8">
        <v>4</v>
      </c>
      <c r="F495" s="8">
        <v>32</v>
      </c>
      <c r="G495" s="11">
        <v>118</v>
      </c>
      <c r="H495" s="11">
        <v>118</v>
      </c>
    </row>
    <row r="496" spans="1:8" ht="14.1" customHeight="1" x14ac:dyDescent="0.25">
      <c r="A496" s="8" t="s">
        <v>625</v>
      </c>
      <c r="B496" s="8" t="s">
        <v>365</v>
      </c>
      <c r="C496" s="9" t="s">
        <v>626</v>
      </c>
      <c r="D496" s="10" t="s">
        <v>1735</v>
      </c>
      <c r="E496" s="8">
        <v>4</v>
      </c>
      <c r="F496" s="8">
        <v>32</v>
      </c>
      <c r="G496" s="11">
        <v>102</v>
      </c>
      <c r="H496" s="11">
        <v>102</v>
      </c>
    </row>
    <row r="497" spans="1:8" ht="14.1" customHeight="1" x14ac:dyDescent="0.25">
      <c r="A497" s="8" t="s">
        <v>627</v>
      </c>
      <c r="B497" s="8" t="s">
        <v>365</v>
      </c>
      <c r="C497" s="9" t="s">
        <v>628</v>
      </c>
      <c r="D497" s="10" t="s">
        <v>142</v>
      </c>
      <c r="E497" s="8">
        <v>4</v>
      </c>
      <c r="F497" s="8">
        <v>32</v>
      </c>
      <c r="G497" s="11">
        <v>142</v>
      </c>
      <c r="H497" s="11">
        <v>142</v>
      </c>
    </row>
    <row r="498" spans="1:8" ht="14.1" customHeight="1" x14ac:dyDescent="0.25">
      <c r="A498" s="8" t="s">
        <v>629</v>
      </c>
      <c r="B498" s="8" t="s">
        <v>365</v>
      </c>
      <c r="C498" s="9" t="s">
        <v>630</v>
      </c>
      <c r="D498" s="10" t="s">
        <v>1735</v>
      </c>
      <c r="E498" s="8">
        <v>4</v>
      </c>
      <c r="F498" s="8">
        <v>32</v>
      </c>
      <c r="G498" s="11">
        <v>118</v>
      </c>
      <c r="H498" s="11">
        <v>118</v>
      </c>
    </row>
    <row r="499" spans="1:8" ht="14.1" customHeight="1" x14ac:dyDescent="0.25">
      <c r="A499" s="8" t="s">
        <v>631</v>
      </c>
      <c r="B499" s="8" t="s">
        <v>365</v>
      </c>
      <c r="C499" s="9" t="s">
        <v>632</v>
      </c>
      <c r="D499" s="10" t="s">
        <v>1735</v>
      </c>
      <c r="E499" s="8">
        <v>4</v>
      </c>
      <c r="F499" s="8">
        <v>32</v>
      </c>
      <c r="G499" s="11">
        <v>120</v>
      </c>
      <c r="H499" s="11">
        <v>120</v>
      </c>
    </row>
    <row r="500" spans="1:8" ht="14.1" customHeight="1" x14ac:dyDescent="0.25">
      <c r="A500" s="8" t="s">
        <v>633</v>
      </c>
      <c r="B500" s="8" t="s">
        <v>365</v>
      </c>
      <c r="C500" s="9" t="s">
        <v>634</v>
      </c>
      <c r="D500" s="10" t="s">
        <v>1735</v>
      </c>
      <c r="E500" s="8">
        <v>4</v>
      </c>
      <c r="F500" s="8">
        <v>32</v>
      </c>
      <c r="G500" s="11">
        <v>105</v>
      </c>
      <c r="H500" s="11">
        <v>105</v>
      </c>
    </row>
    <row r="501" spans="1:8" ht="14.1" customHeight="1" x14ac:dyDescent="0.25">
      <c r="A501" s="8" t="s">
        <v>635</v>
      </c>
      <c r="B501" s="8" t="s">
        <v>445</v>
      </c>
      <c r="C501" s="9" t="s">
        <v>636</v>
      </c>
      <c r="D501" s="10" t="s">
        <v>142</v>
      </c>
      <c r="E501" s="8">
        <v>4</v>
      </c>
      <c r="F501" s="8">
        <v>40</v>
      </c>
      <c r="G501" s="11">
        <v>172</v>
      </c>
      <c r="H501" s="11">
        <v>172</v>
      </c>
    </row>
    <row r="502" spans="1:8" ht="14.1" customHeight="1" x14ac:dyDescent="0.25">
      <c r="A502" s="8" t="s">
        <v>637</v>
      </c>
      <c r="B502" s="8" t="s">
        <v>448</v>
      </c>
      <c r="C502" s="9" t="s">
        <v>638</v>
      </c>
      <c r="D502" s="10" t="s">
        <v>1735</v>
      </c>
      <c r="E502" s="8">
        <v>4</v>
      </c>
      <c r="F502" s="8">
        <v>54</v>
      </c>
      <c r="G502" s="11">
        <v>234</v>
      </c>
      <c r="H502" s="11">
        <v>234</v>
      </c>
    </row>
    <row r="503" spans="1:8" ht="14.1" customHeight="1" x14ac:dyDescent="0.25">
      <c r="A503" s="8" t="s">
        <v>639</v>
      </c>
      <c r="B503" s="8" t="s">
        <v>451</v>
      </c>
      <c r="C503" s="9" t="s">
        <v>640</v>
      </c>
      <c r="D503" s="10" t="s">
        <v>1733</v>
      </c>
      <c r="E503" s="8">
        <v>4</v>
      </c>
      <c r="F503" s="8">
        <v>60</v>
      </c>
      <c r="G503" s="11">
        <v>290</v>
      </c>
      <c r="H503" s="11">
        <v>290</v>
      </c>
    </row>
    <row r="504" spans="1:8" ht="14.1" customHeight="1" x14ac:dyDescent="0.25">
      <c r="A504" s="8" t="s">
        <v>641</v>
      </c>
      <c r="B504" s="8" t="s">
        <v>454</v>
      </c>
      <c r="C504" s="9" t="s">
        <v>642</v>
      </c>
      <c r="D504" s="10" t="s">
        <v>1735</v>
      </c>
      <c r="E504" s="8">
        <v>4</v>
      </c>
      <c r="F504" s="8">
        <v>39</v>
      </c>
      <c r="G504" s="11">
        <v>148</v>
      </c>
      <c r="H504" s="11">
        <v>148</v>
      </c>
    </row>
    <row r="505" spans="1:8" ht="14.1" customHeight="1" x14ac:dyDescent="0.25">
      <c r="A505" s="8" t="s">
        <v>643</v>
      </c>
      <c r="B505" s="8" t="s">
        <v>454</v>
      </c>
      <c r="C505" s="9" t="s">
        <v>644</v>
      </c>
      <c r="D505" s="10" t="s">
        <v>1733</v>
      </c>
      <c r="E505" s="8">
        <v>4</v>
      </c>
      <c r="F505" s="8">
        <v>39</v>
      </c>
      <c r="G505" s="11">
        <v>204</v>
      </c>
      <c r="H505" s="11">
        <v>204</v>
      </c>
    </row>
    <row r="506" spans="1:8" ht="14.1" customHeight="1" x14ac:dyDescent="0.25">
      <c r="A506" s="8" t="s">
        <v>645</v>
      </c>
      <c r="B506" s="8" t="s">
        <v>445</v>
      </c>
      <c r="C506" s="9" t="s">
        <v>636</v>
      </c>
      <c r="D506" s="10" t="s">
        <v>1733</v>
      </c>
      <c r="E506" s="8">
        <v>4</v>
      </c>
      <c r="F506" s="8">
        <v>40</v>
      </c>
      <c r="G506" s="11">
        <v>188</v>
      </c>
      <c r="H506" s="11">
        <v>188</v>
      </c>
    </row>
    <row r="507" spans="1:8" ht="14.1" customHeight="1" x14ac:dyDescent="0.25">
      <c r="A507" s="8" t="s">
        <v>646</v>
      </c>
      <c r="B507" s="8" t="s">
        <v>469</v>
      </c>
      <c r="C507" s="9" t="s">
        <v>647</v>
      </c>
      <c r="D507" s="10" t="s">
        <v>1733</v>
      </c>
      <c r="E507" s="8">
        <v>4</v>
      </c>
      <c r="F507" s="8">
        <v>110</v>
      </c>
      <c r="G507" s="11">
        <v>484</v>
      </c>
      <c r="H507" s="11">
        <v>484</v>
      </c>
    </row>
    <row r="508" spans="1:8" ht="14.1" customHeight="1" x14ac:dyDescent="0.25">
      <c r="A508" s="8" t="s">
        <v>648</v>
      </c>
      <c r="B508" s="8" t="s">
        <v>365</v>
      </c>
      <c r="C508" s="9" t="s">
        <v>649</v>
      </c>
      <c r="D508" s="10" t="s">
        <v>1735</v>
      </c>
      <c r="E508" s="8">
        <v>5</v>
      </c>
      <c r="F508" s="8">
        <v>32</v>
      </c>
      <c r="G508" s="11">
        <v>148</v>
      </c>
      <c r="H508" s="11">
        <v>148</v>
      </c>
    </row>
    <row r="509" spans="1:8" ht="14.1" customHeight="1" x14ac:dyDescent="0.25">
      <c r="A509" s="8" t="s">
        <v>650</v>
      </c>
      <c r="B509" s="8" t="s">
        <v>448</v>
      </c>
      <c r="C509" s="9" t="s">
        <v>651</v>
      </c>
      <c r="D509" s="10" t="s">
        <v>1735</v>
      </c>
      <c r="E509" s="8">
        <v>5</v>
      </c>
      <c r="F509" s="8">
        <v>54</v>
      </c>
      <c r="G509" s="11">
        <v>294</v>
      </c>
      <c r="H509" s="11">
        <v>294</v>
      </c>
    </row>
    <row r="510" spans="1:8" ht="14.1" customHeight="1" x14ac:dyDescent="0.25">
      <c r="A510" s="8" t="s">
        <v>652</v>
      </c>
      <c r="B510" s="8" t="s">
        <v>337</v>
      </c>
      <c r="C510" s="9" t="s">
        <v>653</v>
      </c>
      <c r="D510" s="10" t="s">
        <v>142</v>
      </c>
      <c r="E510" s="8">
        <v>6</v>
      </c>
      <c r="F510" s="8">
        <v>34</v>
      </c>
      <c r="G510" s="11">
        <v>216</v>
      </c>
      <c r="H510" s="11">
        <v>216</v>
      </c>
    </row>
    <row r="511" spans="1:8" ht="14.1" customHeight="1" x14ac:dyDescent="0.25">
      <c r="A511" s="8" t="s">
        <v>654</v>
      </c>
      <c r="B511" s="8" t="s">
        <v>337</v>
      </c>
      <c r="C511" s="9" t="s">
        <v>653</v>
      </c>
      <c r="D511" s="10" t="s">
        <v>1735</v>
      </c>
      <c r="E511" s="8">
        <v>6</v>
      </c>
      <c r="F511" s="8">
        <v>34</v>
      </c>
      <c r="G511" s="11">
        <v>186</v>
      </c>
      <c r="H511" s="11">
        <v>186</v>
      </c>
    </row>
    <row r="512" spans="1:8" ht="14.1" customHeight="1" x14ac:dyDescent="0.25">
      <c r="A512" s="8" t="s">
        <v>655</v>
      </c>
      <c r="B512" s="8" t="s">
        <v>337</v>
      </c>
      <c r="C512" s="9" t="s">
        <v>653</v>
      </c>
      <c r="D512" s="10" t="s">
        <v>1733</v>
      </c>
      <c r="E512" s="8">
        <v>6</v>
      </c>
      <c r="F512" s="8">
        <v>34</v>
      </c>
      <c r="G512" s="11">
        <v>236</v>
      </c>
      <c r="H512" s="11">
        <v>236</v>
      </c>
    </row>
    <row r="513" spans="1:8" ht="14.1" customHeight="1" x14ac:dyDescent="0.25">
      <c r="A513" s="8" t="s">
        <v>656</v>
      </c>
      <c r="B513" s="8" t="s">
        <v>344</v>
      </c>
      <c r="C513" s="9" t="s">
        <v>657</v>
      </c>
      <c r="D513" s="8" t="s">
        <v>1733</v>
      </c>
      <c r="E513" s="8">
        <v>6</v>
      </c>
      <c r="F513" s="8">
        <v>55</v>
      </c>
      <c r="G513" s="11">
        <v>405</v>
      </c>
      <c r="H513" s="11">
        <v>405</v>
      </c>
    </row>
    <row r="514" spans="1:8" ht="14.1" customHeight="1" x14ac:dyDescent="0.25">
      <c r="A514" s="8" t="s">
        <v>658</v>
      </c>
      <c r="B514" s="8" t="s">
        <v>365</v>
      </c>
      <c r="C514" s="9" t="s">
        <v>659</v>
      </c>
      <c r="D514" s="10" t="s">
        <v>1735</v>
      </c>
      <c r="E514" s="8">
        <v>6</v>
      </c>
      <c r="F514" s="8">
        <v>32</v>
      </c>
      <c r="G514" s="11">
        <v>175</v>
      </c>
      <c r="H514" s="11">
        <v>175</v>
      </c>
    </row>
    <row r="515" spans="1:8" ht="14.1" customHeight="1" x14ac:dyDescent="0.25">
      <c r="A515" s="8" t="s">
        <v>660</v>
      </c>
      <c r="B515" s="8" t="s">
        <v>365</v>
      </c>
      <c r="C515" s="9" t="s">
        <v>661</v>
      </c>
      <c r="D515" s="10" t="s">
        <v>1735</v>
      </c>
      <c r="E515" s="8">
        <v>6</v>
      </c>
      <c r="F515" s="8">
        <v>32</v>
      </c>
      <c r="G515" s="11">
        <v>156</v>
      </c>
      <c r="H515" s="11">
        <v>156</v>
      </c>
    </row>
    <row r="516" spans="1:8" ht="14.1" customHeight="1" x14ac:dyDescent="0.25">
      <c r="A516" s="8" t="s">
        <v>662</v>
      </c>
      <c r="B516" s="8" t="s">
        <v>365</v>
      </c>
      <c r="C516" s="9" t="s">
        <v>663</v>
      </c>
      <c r="D516" s="10" t="s">
        <v>1735</v>
      </c>
      <c r="E516" s="8">
        <v>6</v>
      </c>
      <c r="F516" s="8">
        <v>32</v>
      </c>
      <c r="G516" s="11">
        <v>182</v>
      </c>
      <c r="H516" s="11">
        <v>182</v>
      </c>
    </row>
    <row r="517" spans="1:8" ht="14.1" customHeight="1" x14ac:dyDescent="0.25">
      <c r="A517" s="8" t="s">
        <v>664</v>
      </c>
      <c r="B517" s="8" t="s">
        <v>448</v>
      </c>
      <c r="C517" s="9" t="s">
        <v>665</v>
      </c>
      <c r="D517" s="10" t="s">
        <v>1735</v>
      </c>
      <c r="E517" s="8">
        <v>6</v>
      </c>
      <c r="F517" s="8">
        <v>54</v>
      </c>
      <c r="G517" s="11">
        <v>351</v>
      </c>
      <c r="H517" s="11">
        <v>351</v>
      </c>
    </row>
    <row r="518" spans="1:8" ht="14.1" customHeight="1" x14ac:dyDescent="0.25">
      <c r="A518" s="8" t="s">
        <v>666</v>
      </c>
      <c r="B518" s="8" t="s">
        <v>445</v>
      </c>
      <c r="C518" s="9" t="s">
        <v>667</v>
      </c>
      <c r="D518" s="10" t="s">
        <v>142</v>
      </c>
      <c r="E518" s="8">
        <v>6</v>
      </c>
      <c r="F518" s="8">
        <v>40</v>
      </c>
      <c r="G518" s="11">
        <v>258</v>
      </c>
      <c r="H518" s="11">
        <v>258</v>
      </c>
    </row>
    <row r="519" spans="1:8" ht="14.1" customHeight="1" x14ac:dyDescent="0.25">
      <c r="A519" s="8" t="s">
        <v>668</v>
      </c>
      <c r="B519" s="8" t="s">
        <v>445</v>
      </c>
      <c r="C519" s="9" t="s">
        <v>667</v>
      </c>
      <c r="D519" s="10" t="s">
        <v>1733</v>
      </c>
      <c r="E519" s="8">
        <v>6</v>
      </c>
      <c r="F519" s="8">
        <v>40</v>
      </c>
      <c r="G519" s="11">
        <v>282</v>
      </c>
      <c r="H519" s="11">
        <v>282</v>
      </c>
    </row>
    <row r="520" spans="1:8" ht="14.1" customHeight="1" x14ac:dyDescent="0.25">
      <c r="A520" s="8" t="s">
        <v>669</v>
      </c>
      <c r="B520" s="8" t="s">
        <v>337</v>
      </c>
      <c r="C520" s="9" t="s">
        <v>670</v>
      </c>
      <c r="D520" s="10" t="s">
        <v>142</v>
      </c>
      <c r="E520" s="8">
        <v>8</v>
      </c>
      <c r="F520" s="8">
        <v>34</v>
      </c>
      <c r="G520" s="11">
        <v>288</v>
      </c>
      <c r="H520" s="11">
        <v>288</v>
      </c>
    </row>
    <row r="521" spans="1:8" ht="14.1" customHeight="1" x14ac:dyDescent="0.25">
      <c r="A521" s="8" t="s">
        <v>671</v>
      </c>
      <c r="B521" s="8" t="s">
        <v>344</v>
      </c>
      <c r="C521" s="9" t="s">
        <v>672</v>
      </c>
      <c r="D521" s="8" t="s">
        <v>1733</v>
      </c>
      <c r="E521" s="8">
        <v>8</v>
      </c>
      <c r="F521" s="8">
        <v>55</v>
      </c>
      <c r="G521" s="11">
        <v>540</v>
      </c>
      <c r="H521" s="11">
        <v>540</v>
      </c>
    </row>
    <row r="522" spans="1:8" ht="14.1" customHeight="1" x14ac:dyDescent="0.25">
      <c r="A522" s="8" t="s">
        <v>673</v>
      </c>
      <c r="B522" s="8" t="s">
        <v>365</v>
      </c>
      <c r="C522" s="9" t="s">
        <v>674</v>
      </c>
      <c r="D522" s="10" t="s">
        <v>1735</v>
      </c>
      <c r="E522" s="8">
        <v>8</v>
      </c>
      <c r="F522" s="8">
        <v>32</v>
      </c>
      <c r="G522" s="11">
        <v>224</v>
      </c>
      <c r="H522" s="11">
        <v>224</v>
      </c>
    </row>
    <row r="523" spans="1:8" ht="14.1" customHeight="1" x14ac:dyDescent="0.25">
      <c r="A523" s="8" t="s">
        <v>675</v>
      </c>
      <c r="B523" s="8" t="s">
        <v>365</v>
      </c>
      <c r="C523" s="9" t="s">
        <v>676</v>
      </c>
      <c r="D523" s="10" t="s">
        <v>1735</v>
      </c>
      <c r="E523" s="8">
        <v>8</v>
      </c>
      <c r="F523" s="8">
        <v>32</v>
      </c>
      <c r="G523" s="11">
        <v>204</v>
      </c>
      <c r="H523" s="11">
        <v>204</v>
      </c>
    </row>
    <row r="524" spans="1:8" ht="14.1" customHeight="1" x14ac:dyDescent="0.25">
      <c r="A524" s="8" t="s">
        <v>677</v>
      </c>
      <c r="B524" s="8" t="s">
        <v>448</v>
      </c>
      <c r="C524" s="9" t="s">
        <v>678</v>
      </c>
      <c r="D524" s="10" t="s">
        <v>1735</v>
      </c>
      <c r="E524" s="8">
        <v>8</v>
      </c>
      <c r="F524" s="8">
        <v>54</v>
      </c>
      <c r="G524" s="11">
        <v>468</v>
      </c>
      <c r="H524" s="11">
        <v>468</v>
      </c>
    </row>
    <row r="525" spans="1:8" ht="14.1" customHeight="1" x14ac:dyDescent="0.25">
      <c r="A525" s="8" t="s">
        <v>679</v>
      </c>
      <c r="B525" s="8" t="s">
        <v>680</v>
      </c>
      <c r="C525" s="9" t="s">
        <v>681</v>
      </c>
      <c r="D525" s="10" t="s">
        <v>1735</v>
      </c>
      <c r="E525" s="8">
        <v>1</v>
      </c>
      <c r="F525" s="8">
        <v>55</v>
      </c>
      <c r="G525" s="11">
        <v>59</v>
      </c>
      <c r="H525" s="11">
        <v>59</v>
      </c>
    </row>
    <row r="526" spans="1:8" ht="14.1" customHeight="1" x14ac:dyDescent="0.25">
      <c r="A526" s="8" t="s">
        <v>682</v>
      </c>
      <c r="B526" s="8" t="s">
        <v>683</v>
      </c>
      <c r="C526" s="9" t="s">
        <v>684</v>
      </c>
      <c r="D526" s="10" t="s">
        <v>1735</v>
      </c>
      <c r="E526" s="8">
        <v>1</v>
      </c>
      <c r="F526" s="8">
        <v>40</v>
      </c>
      <c r="G526" s="11">
        <v>36</v>
      </c>
      <c r="H526" s="11">
        <v>36</v>
      </c>
    </row>
    <row r="527" spans="1:8" ht="14.1" customHeight="1" x14ac:dyDescent="0.25">
      <c r="A527" s="8" t="s">
        <v>685</v>
      </c>
      <c r="B527" s="8" t="s">
        <v>683</v>
      </c>
      <c r="C527" s="9" t="s">
        <v>686</v>
      </c>
      <c r="D527" s="10" t="s">
        <v>1735</v>
      </c>
      <c r="E527" s="8">
        <v>1</v>
      </c>
      <c r="F527" s="8">
        <v>40</v>
      </c>
      <c r="G527" s="11">
        <v>36</v>
      </c>
      <c r="H527" s="11">
        <v>36</v>
      </c>
    </row>
    <row r="528" spans="1:8" ht="14.1" customHeight="1" x14ac:dyDescent="0.25">
      <c r="A528" s="8" t="s">
        <v>687</v>
      </c>
      <c r="B528" s="8" t="s">
        <v>683</v>
      </c>
      <c r="C528" s="9" t="s">
        <v>688</v>
      </c>
      <c r="D528" s="10" t="s">
        <v>1735</v>
      </c>
      <c r="E528" s="8">
        <v>1</v>
      </c>
      <c r="F528" s="8">
        <v>40</v>
      </c>
      <c r="G528" s="11">
        <v>35</v>
      </c>
      <c r="H528" s="11">
        <v>35</v>
      </c>
    </row>
    <row r="529" spans="1:8" ht="14.1" customHeight="1" x14ac:dyDescent="0.25">
      <c r="A529" s="8" t="s">
        <v>689</v>
      </c>
      <c r="B529" s="8" t="s">
        <v>683</v>
      </c>
      <c r="C529" s="9" t="s">
        <v>690</v>
      </c>
      <c r="D529" s="10" t="s">
        <v>1735</v>
      </c>
      <c r="E529" s="8">
        <v>1</v>
      </c>
      <c r="F529" s="8">
        <v>40</v>
      </c>
      <c r="G529" s="11">
        <v>34</v>
      </c>
      <c r="H529" s="11">
        <v>34</v>
      </c>
    </row>
    <row r="530" spans="1:8" ht="14.1" customHeight="1" x14ac:dyDescent="0.25">
      <c r="A530" s="8" t="s">
        <v>691</v>
      </c>
      <c r="B530" s="8" t="s">
        <v>683</v>
      </c>
      <c r="C530" s="9" t="s">
        <v>692</v>
      </c>
      <c r="D530" s="10" t="s">
        <v>1735</v>
      </c>
      <c r="E530" s="8">
        <v>1</v>
      </c>
      <c r="F530" s="8">
        <v>40</v>
      </c>
      <c r="G530" s="11">
        <v>43</v>
      </c>
      <c r="H530" s="11">
        <v>43</v>
      </c>
    </row>
    <row r="531" spans="1:8" ht="14.1" customHeight="1" x14ac:dyDescent="0.25">
      <c r="A531" s="8" t="s">
        <v>693</v>
      </c>
      <c r="B531" s="8" t="s">
        <v>680</v>
      </c>
      <c r="C531" s="9" t="s">
        <v>694</v>
      </c>
      <c r="D531" s="10" t="s">
        <v>142</v>
      </c>
      <c r="E531" s="8">
        <v>1</v>
      </c>
      <c r="F531" s="8">
        <v>75</v>
      </c>
      <c r="G531" s="11">
        <v>88</v>
      </c>
      <c r="H531" s="11">
        <v>88</v>
      </c>
    </row>
    <row r="532" spans="1:8" ht="14.1" customHeight="1" x14ac:dyDescent="0.25">
      <c r="A532" s="8" t="s">
        <v>695</v>
      </c>
      <c r="B532" s="8" t="s">
        <v>680</v>
      </c>
      <c r="C532" s="9" t="s">
        <v>694</v>
      </c>
      <c r="D532" s="10" t="s">
        <v>1735</v>
      </c>
      <c r="E532" s="8">
        <v>1</v>
      </c>
      <c r="F532" s="8">
        <v>75</v>
      </c>
      <c r="G532" s="11">
        <v>69</v>
      </c>
      <c r="H532" s="11">
        <v>69</v>
      </c>
    </row>
    <row r="533" spans="1:8" ht="14.1" customHeight="1" x14ac:dyDescent="0.25">
      <c r="A533" s="8" t="s">
        <v>696</v>
      </c>
      <c r="B533" s="8" t="s">
        <v>697</v>
      </c>
      <c r="C533" s="9" t="s">
        <v>698</v>
      </c>
      <c r="D533" s="10" t="s">
        <v>1735</v>
      </c>
      <c r="E533" s="8">
        <v>1</v>
      </c>
      <c r="F533" s="8">
        <v>80</v>
      </c>
      <c r="G533" s="11">
        <v>89</v>
      </c>
      <c r="H533" s="11">
        <v>89</v>
      </c>
    </row>
    <row r="534" spans="1:8" ht="14.1" customHeight="1" x14ac:dyDescent="0.25">
      <c r="A534" s="8" t="s">
        <v>699</v>
      </c>
      <c r="B534" s="8" t="s">
        <v>680</v>
      </c>
      <c r="C534" s="9" t="s">
        <v>694</v>
      </c>
      <c r="D534" s="10" t="s">
        <v>1733</v>
      </c>
      <c r="E534" s="8">
        <v>1</v>
      </c>
      <c r="F534" s="8">
        <v>75</v>
      </c>
      <c r="G534" s="11">
        <v>92</v>
      </c>
      <c r="H534" s="11">
        <v>92</v>
      </c>
    </row>
    <row r="535" spans="1:8" ht="14.1" customHeight="1" x14ac:dyDescent="0.25">
      <c r="A535" s="8" t="s">
        <v>700</v>
      </c>
      <c r="B535" s="8" t="s">
        <v>701</v>
      </c>
      <c r="C535" s="9" t="s">
        <v>702</v>
      </c>
      <c r="D535" s="10" t="s">
        <v>1735</v>
      </c>
      <c r="E535" s="8">
        <v>1</v>
      </c>
      <c r="F535" s="8">
        <v>50</v>
      </c>
      <c r="G535" s="11">
        <v>44</v>
      </c>
      <c r="H535" s="11">
        <v>44</v>
      </c>
    </row>
    <row r="536" spans="1:8" ht="14.1" customHeight="1" x14ac:dyDescent="0.25">
      <c r="A536" s="8" t="s">
        <v>703</v>
      </c>
      <c r="B536" s="8" t="s">
        <v>704</v>
      </c>
      <c r="C536" s="9" t="s">
        <v>705</v>
      </c>
      <c r="D536" s="10" t="s">
        <v>1735</v>
      </c>
      <c r="E536" s="8">
        <v>1</v>
      </c>
      <c r="F536" s="8">
        <v>35</v>
      </c>
      <c r="G536" s="11">
        <v>39</v>
      </c>
      <c r="H536" s="11">
        <v>39</v>
      </c>
    </row>
    <row r="537" spans="1:8" ht="14.1" customHeight="1" x14ac:dyDescent="0.25">
      <c r="A537" s="8" t="s">
        <v>706</v>
      </c>
      <c r="B537" s="8" t="s">
        <v>701</v>
      </c>
      <c r="C537" s="9" t="s">
        <v>702</v>
      </c>
      <c r="D537" s="10" t="s">
        <v>1733</v>
      </c>
      <c r="E537" s="8">
        <v>1</v>
      </c>
      <c r="F537" s="8">
        <v>50</v>
      </c>
      <c r="G537" s="11">
        <v>63</v>
      </c>
      <c r="H537" s="11">
        <v>63</v>
      </c>
    </row>
    <row r="538" spans="1:8" ht="14.1" customHeight="1" x14ac:dyDescent="0.25">
      <c r="A538" s="8" t="s">
        <v>707</v>
      </c>
      <c r="B538" s="8" t="s">
        <v>708</v>
      </c>
      <c r="C538" s="9" t="s">
        <v>709</v>
      </c>
      <c r="D538" s="10" t="s">
        <v>1733</v>
      </c>
      <c r="E538" s="8">
        <v>1</v>
      </c>
      <c r="F538" s="8">
        <v>135</v>
      </c>
      <c r="G538" s="11">
        <v>165</v>
      </c>
      <c r="H538" s="11">
        <v>165</v>
      </c>
    </row>
    <row r="539" spans="1:8" ht="14.1" customHeight="1" x14ac:dyDescent="0.25">
      <c r="A539" s="8" t="s">
        <v>710</v>
      </c>
      <c r="B539" s="8" t="s">
        <v>680</v>
      </c>
      <c r="C539" s="9" t="s">
        <v>711</v>
      </c>
      <c r="D539" s="10" t="s">
        <v>1735</v>
      </c>
      <c r="E539" s="8">
        <v>2</v>
      </c>
      <c r="F539" s="8">
        <v>55</v>
      </c>
      <c r="G539" s="11">
        <v>123</v>
      </c>
      <c r="H539" s="11">
        <v>123</v>
      </c>
    </row>
    <row r="540" spans="1:8" ht="14.1" customHeight="1" x14ac:dyDescent="0.25">
      <c r="A540" s="8" t="s">
        <v>712</v>
      </c>
      <c r="B540" s="8" t="s">
        <v>683</v>
      </c>
      <c r="C540" s="9" t="s">
        <v>713</v>
      </c>
      <c r="D540" s="10" t="s">
        <v>1735</v>
      </c>
      <c r="E540" s="8">
        <v>2</v>
      </c>
      <c r="F540" s="8">
        <v>40</v>
      </c>
      <c r="G540" s="11">
        <v>72</v>
      </c>
      <c r="H540" s="11">
        <v>72</v>
      </c>
    </row>
    <row r="541" spans="1:8" ht="14.1" customHeight="1" x14ac:dyDescent="0.25">
      <c r="A541" s="8" t="s">
        <v>714</v>
      </c>
      <c r="B541" s="8" t="s">
        <v>683</v>
      </c>
      <c r="C541" s="9" t="s">
        <v>715</v>
      </c>
      <c r="D541" s="10" t="s">
        <v>1735</v>
      </c>
      <c r="E541" s="8">
        <v>2</v>
      </c>
      <c r="F541" s="8">
        <v>40</v>
      </c>
      <c r="G541" s="11">
        <v>67</v>
      </c>
      <c r="H541" s="11">
        <v>67</v>
      </c>
    </row>
    <row r="542" spans="1:8" ht="14.1" customHeight="1" x14ac:dyDescent="0.25">
      <c r="A542" s="8" t="s">
        <v>716</v>
      </c>
      <c r="B542" s="8" t="s">
        <v>683</v>
      </c>
      <c r="C542" s="9" t="s">
        <v>717</v>
      </c>
      <c r="D542" s="10" t="s">
        <v>1735</v>
      </c>
      <c r="E542" s="8">
        <v>2</v>
      </c>
      <c r="F542" s="8">
        <v>40</v>
      </c>
      <c r="G542" s="11">
        <v>80</v>
      </c>
      <c r="H542" s="11">
        <v>80</v>
      </c>
    </row>
    <row r="543" spans="1:8" ht="14.1" customHeight="1" x14ac:dyDescent="0.25">
      <c r="A543" s="13" t="s">
        <v>718</v>
      </c>
      <c r="B543" s="13" t="s">
        <v>683</v>
      </c>
      <c r="C543" s="14" t="s">
        <v>719</v>
      </c>
      <c r="D543" s="15" t="s">
        <v>1735</v>
      </c>
      <c r="E543" s="13">
        <v>2</v>
      </c>
      <c r="F543" s="13">
        <v>40</v>
      </c>
      <c r="G543" s="16">
        <v>73</v>
      </c>
      <c r="H543" s="16">
        <v>73</v>
      </c>
    </row>
    <row r="544" spans="1:8" ht="14.1" customHeight="1" x14ac:dyDescent="0.25">
      <c r="A544" s="8" t="s">
        <v>720</v>
      </c>
      <c r="B544" s="8" t="s">
        <v>680</v>
      </c>
      <c r="C544" s="9" t="s">
        <v>721</v>
      </c>
      <c r="D544" s="10" t="s">
        <v>142</v>
      </c>
      <c r="E544" s="8">
        <v>2</v>
      </c>
      <c r="F544" s="8">
        <v>75</v>
      </c>
      <c r="G544" s="11">
        <v>176</v>
      </c>
      <c r="H544" s="11">
        <v>176</v>
      </c>
    </row>
    <row r="545" spans="1:8" ht="14.1" customHeight="1" x14ac:dyDescent="0.25">
      <c r="A545" s="8" t="s">
        <v>722</v>
      </c>
      <c r="B545" s="8" t="s">
        <v>680</v>
      </c>
      <c r="C545" s="9" t="s">
        <v>721</v>
      </c>
      <c r="D545" s="10" t="s">
        <v>1735</v>
      </c>
      <c r="E545" s="8">
        <v>2</v>
      </c>
      <c r="F545" s="8">
        <v>75</v>
      </c>
      <c r="G545" s="11">
        <v>138</v>
      </c>
      <c r="H545" s="11">
        <v>138</v>
      </c>
    </row>
    <row r="546" spans="1:8" ht="14.1" customHeight="1" x14ac:dyDescent="0.25">
      <c r="A546" s="8" t="s">
        <v>723</v>
      </c>
      <c r="B546" s="8" t="s">
        <v>680</v>
      </c>
      <c r="C546" s="9" t="s">
        <v>721</v>
      </c>
      <c r="D546" s="10" t="s">
        <v>1733</v>
      </c>
      <c r="E546" s="8">
        <v>2</v>
      </c>
      <c r="F546" s="8">
        <v>75</v>
      </c>
      <c r="G546" s="11">
        <v>168</v>
      </c>
      <c r="H546" s="11">
        <v>168</v>
      </c>
    </row>
    <row r="547" spans="1:8" ht="14.1" customHeight="1" x14ac:dyDescent="0.25">
      <c r="A547" s="8" t="s">
        <v>724</v>
      </c>
      <c r="B547" s="8" t="s">
        <v>701</v>
      </c>
      <c r="C547" s="9" t="s">
        <v>725</v>
      </c>
      <c r="D547" s="10" t="s">
        <v>1735</v>
      </c>
      <c r="E547" s="8">
        <v>2</v>
      </c>
      <c r="F547" s="8">
        <v>50</v>
      </c>
      <c r="G547" s="11">
        <v>88</v>
      </c>
      <c r="H547" s="11">
        <v>88</v>
      </c>
    </row>
    <row r="548" spans="1:8" ht="14.1" customHeight="1" x14ac:dyDescent="0.25">
      <c r="A548" s="8" t="s">
        <v>726</v>
      </c>
      <c r="B548" s="8" t="s">
        <v>704</v>
      </c>
      <c r="C548" s="9" t="s">
        <v>727</v>
      </c>
      <c r="D548" s="10" t="s">
        <v>1735</v>
      </c>
      <c r="E548" s="8">
        <v>2</v>
      </c>
      <c r="F548" s="8">
        <v>35</v>
      </c>
      <c r="G548" s="11">
        <v>76</v>
      </c>
      <c r="H548" s="11">
        <v>76</v>
      </c>
    </row>
    <row r="549" spans="1:8" ht="14.1" customHeight="1" x14ac:dyDescent="0.25">
      <c r="A549" s="8" t="s">
        <v>728</v>
      </c>
      <c r="B549" s="8" t="s">
        <v>701</v>
      </c>
      <c r="C549" s="9" t="s">
        <v>725</v>
      </c>
      <c r="D549" s="10" t="s">
        <v>1733</v>
      </c>
      <c r="E549" s="8">
        <v>2</v>
      </c>
      <c r="F549" s="8">
        <v>50</v>
      </c>
      <c r="G549" s="11">
        <v>128</v>
      </c>
      <c r="H549" s="11">
        <v>128</v>
      </c>
    </row>
    <row r="550" spans="1:8" ht="14.1" customHeight="1" x14ac:dyDescent="0.25">
      <c r="A550" s="8" t="s">
        <v>729</v>
      </c>
      <c r="B550" s="8" t="s">
        <v>708</v>
      </c>
      <c r="C550" s="9" t="s">
        <v>730</v>
      </c>
      <c r="D550" s="10" t="s">
        <v>1733</v>
      </c>
      <c r="E550" s="8">
        <v>2</v>
      </c>
      <c r="F550" s="8">
        <v>135</v>
      </c>
      <c r="G550" s="11">
        <v>310</v>
      </c>
      <c r="H550" s="11">
        <v>310</v>
      </c>
    </row>
    <row r="551" spans="1:8" ht="14.1" customHeight="1" x14ac:dyDescent="0.25">
      <c r="A551" s="8" t="s">
        <v>731</v>
      </c>
      <c r="B551" s="8" t="s">
        <v>683</v>
      </c>
      <c r="C551" s="9" t="s">
        <v>732</v>
      </c>
      <c r="D551" s="10" t="s">
        <v>1735</v>
      </c>
      <c r="E551" s="8">
        <v>3</v>
      </c>
      <c r="F551" s="8">
        <v>40</v>
      </c>
      <c r="G551" s="11">
        <v>106</v>
      </c>
      <c r="H551" s="11">
        <v>106</v>
      </c>
    </row>
    <row r="552" spans="1:8" ht="14.1" customHeight="1" x14ac:dyDescent="0.25">
      <c r="A552" s="8" t="s">
        <v>733</v>
      </c>
      <c r="B552" s="8" t="s">
        <v>683</v>
      </c>
      <c r="C552" s="9" t="s">
        <v>734</v>
      </c>
      <c r="D552" s="10" t="s">
        <v>1735</v>
      </c>
      <c r="E552" s="8">
        <v>3</v>
      </c>
      <c r="F552" s="8">
        <v>40</v>
      </c>
      <c r="G552" s="11">
        <v>108</v>
      </c>
      <c r="H552" s="11">
        <v>108</v>
      </c>
    </row>
    <row r="553" spans="1:8" ht="14.1" customHeight="1" x14ac:dyDescent="0.25">
      <c r="A553" s="8" t="s">
        <v>735</v>
      </c>
      <c r="B553" s="8" t="s">
        <v>683</v>
      </c>
      <c r="C553" s="9" t="s">
        <v>736</v>
      </c>
      <c r="D553" s="10" t="s">
        <v>1735</v>
      </c>
      <c r="E553" s="8">
        <v>4</v>
      </c>
      <c r="F553" s="8">
        <v>40</v>
      </c>
      <c r="G553" s="11">
        <v>134</v>
      </c>
      <c r="H553" s="11">
        <v>134</v>
      </c>
    </row>
    <row r="554" spans="1:8" ht="14.1" customHeight="1" x14ac:dyDescent="0.25">
      <c r="A554" s="8" t="s">
        <v>737</v>
      </c>
      <c r="B554" s="8" t="s">
        <v>683</v>
      </c>
      <c r="C554" s="9" t="s">
        <v>738</v>
      </c>
      <c r="D554" s="10" t="s">
        <v>1735</v>
      </c>
      <c r="E554" s="8">
        <v>4</v>
      </c>
      <c r="F554" s="8">
        <v>40</v>
      </c>
      <c r="G554" s="11">
        <v>126</v>
      </c>
      <c r="H554" s="11">
        <v>126</v>
      </c>
    </row>
    <row r="555" spans="1:8" ht="14.1" customHeight="1" x14ac:dyDescent="0.25">
      <c r="A555" s="8" t="s">
        <v>739</v>
      </c>
      <c r="B555" s="8" t="s">
        <v>740</v>
      </c>
      <c r="C555" s="9" t="s">
        <v>741</v>
      </c>
      <c r="D555" s="10" t="s">
        <v>1735</v>
      </c>
      <c r="E555" s="8">
        <v>1</v>
      </c>
      <c r="F555" s="8">
        <v>55</v>
      </c>
      <c r="G555" s="11">
        <v>68</v>
      </c>
      <c r="H555" s="11">
        <v>68</v>
      </c>
    </row>
    <row r="556" spans="1:8" ht="14.1" customHeight="1" x14ac:dyDescent="0.25">
      <c r="A556" s="8" t="s">
        <v>742</v>
      </c>
      <c r="B556" s="8" t="s">
        <v>740</v>
      </c>
      <c r="C556" s="9" t="s">
        <v>743</v>
      </c>
      <c r="D556" s="10" t="s">
        <v>142</v>
      </c>
      <c r="E556" s="8">
        <v>1</v>
      </c>
      <c r="F556" s="8">
        <v>55</v>
      </c>
      <c r="G556" s="11">
        <v>76</v>
      </c>
      <c r="H556" s="11">
        <v>76</v>
      </c>
    </row>
    <row r="557" spans="1:8" ht="14.1" customHeight="1" x14ac:dyDescent="0.25">
      <c r="A557" s="8" t="s">
        <v>744</v>
      </c>
      <c r="B557" s="8" t="s">
        <v>745</v>
      </c>
      <c r="C557" s="9" t="s">
        <v>746</v>
      </c>
      <c r="D557" s="10" t="s">
        <v>1733</v>
      </c>
      <c r="E557" s="8">
        <v>1</v>
      </c>
      <c r="F557" s="8">
        <v>85</v>
      </c>
      <c r="G557" s="11">
        <v>120</v>
      </c>
      <c r="H557" s="11">
        <v>120</v>
      </c>
    </row>
    <row r="558" spans="1:8" ht="14.1" customHeight="1" x14ac:dyDescent="0.25">
      <c r="A558" s="8" t="s">
        <v>747</v>
      </c>
      <c r="B558" s="8" t="s">
        <v>740</v>
      </c>
      <c r="C558" s="9" t="s">
        <v>743</v>
      </c>
      <c r="D558" s="10" t="s">
        <v>1733</v>
      </c>
      <c r="E558" s="8">
        <v>1</v>
      </c>
      <c r="F558" s="8">
        <v>55</v>
      </c>
      <c r="G558" s="11">
        <v>90</v>
      </c>
      <c r="H558" s="11">
        <v>90</v>
      </c>
    </row>
    <row r="559" spans="1:8" ht="14.1" customHeight="1" x14ac:dyDescent="0.25">
      <c r="A559" s="8" t="s">
        <v>748</v>
      </c>
      <c r="B559" s="8" t="s">
        <v>749</v>
      </c>
      <c r="C559" s="9" t="s">
        <v>750</v>
      </c>
      <c r="D559" s="10" t="s">
        <v>1733</v>
      </c>
      <c r="E559" s="8">
        <v>1</v>
      </c>
      <c r="F559" s="8">
        <v>160</v>
      </c>
      <c r="G559" s="11">
        <v>180</v>
      </c>
      <c r="H559" s="11">
        <v>180</v>
      </c>
    </row>
    <row r="560" spans="1:8" ht="14.1" customHeight="1" x14ac:dyDescent="0.25">
      <c r="A560" s="8" t="s">
        <v>751</v>
      </c>
      <c r="B560" s="8" t="s">
        <v>752</v>
      </c>
      <c r="C560" s="9" t="s">
        <v>753</v>
      </c>
      <c r="D560" s="10" t="s">
        <v>1735</v>
      </c>
      <c r="E560" s="8">
        <v>2</v>
      </c>
      <c r="F560" s="8">
        <v>65</v>
      </c>
      <c r="G560" s="11">
        <v>147</v>
      </c>
      <c r="H560" s="11">
        <v>147</v>
      </c>
    </row>
    <row r="561" spans="1:8" ht="14.1" customHeight="1" x14ac:dyDescent="0.25">
      <c r="A561" s="8" t="s">
        <v>754</v>
      </c>
      <c r="B561" s="8" t="s">
        <v>740</v>
      </c>
      <c r="C561" s="9" t="s">
        <v>755</v>
      </c>
      <c r="D561" s="10" t="s">
        <v>1735</v>
      </c>
      <c r="E561" s="8">
        <v>2</v>
      </c>
      <c r="F561" s="8">
        <v>55</v>
      </c>
      <c r="G561" s="11">
        <v>108</v>
      </c>
      <c r="H561" s="11">
        <v>108</v>
      </c>
    </row>
    <row r="562" spans="1:8" ht="14.1" customHeight="1" x14ac:dyDescent="0.25">
      <c r="A562" s="8" t="s">
        <v>756</v>
      </c>
      <c r="B562" s="8" t="s">
        <v>740</v>
      </c>
      <c r="C562" s="9" t="s">
        <v>757</v>
      </c>
      <c r="D562" s="10" t="s">
        <v>142</v>
      </c>
      <c r="E562" s="8">
        <v>2</v>
      </c>
      <c r="F562" s="8">
        <v>55</v>
      </c>
      <c r="G562" s="11">
        <v>122</v>
      </c>
      <c r="H562" s="11">
        <v>122</v>
      </c>
    </row>
    <row r="563" spans="1:8" ht="14.1" customHeight="1" x14ac:dyDescent="0.25">
      <c r="A563" s="8" t="s">
        <v>758</v>
      </c>
      <c r="B563" s="8" t="s">
        <v>745</v>
      </c>
      <c r="C563" s="9" t="s">
        <v>759</v>
      </c>
      <c r="D563" s="10" t="s">
        <v>142</v>
      </c>
      <c r="E563" s="8">
        <v>2</v>
      </c>
      <c r="F563" s="8">
        <v>85</v>
      </c>
      <c r="G563" s="11">
        <v>194</v>
      </c>
      <c r="H563" s="11">
        <v>194</v>
      </c>
    </row>
    <row r="564" spans="1:8" ht="14.1" customHeight="1" x14ac:dyDescent="0.25">
      <c r="A564" s="8" t="s">
        <v>760</v>
      </c>
      <c r="B564" s="8" t="s">
        <v>745</v>
      </c>
      <c r="C564" s="9" t="s">
        <v>759</v>
      </c>
      <c r="D564" s="10" t="s">
        <v>1733</v>
      </c>
      <c r="E564" s="8">
        <v>2</v>
      </c>
      <c r="F564" s="8">
        <v>85</v>
      </c>
      <c r="G564" s="11">
        <v>220</v>
      </c>
      <c r="H564" s="11">
        <v>220</v>
      </c>
    </row>
    <row r="565" spans="1:8" ht="14.1" customHeight="1" x14ac:dyDescent="0.25">
      <c r="A565" s="8" t="s">
        <v>761</v>
      </c>
      <c r="B565" s="8" t="s">
        <v>740</v>
      </c>
      <c r="C565" s="9" t="s">
        <v>757</v>
      </c>
      <c r="D565" s="10" t="s">
        <v>1735</v>
      </c>
      <c r="E565" s="8">
        <v>2</v>
      </c>
      <c r="F565" s="8">
        <v>55</v>
      </c>
      <c r="G565" s="11">
        <v>108</v>
      </c>
      <c r="H565" s="11">
        <v>108</v>
      </c>
    </row>
    <row r="566" spans="1:8" ht="14.1" customHeight="1" x14ac:dyDescent="0.25">
      <c r="A566" s="8" t="s">
        <v>762</v>
      </c>
      <c r="B566" s="8" t="s">
        <v>740</v>
      </c>
      <c r="C566" s="9" t="s">
        <v>757</v>
      </c>
      <c r="D566" s="10" t="s">
        <v>1733</v>
      </c>
      <c r="E566" s="8">
        <v>2</v>
      </c>
      <c r="F566" s="8">
        <v>55</v>
      </c>
      <c r="G566" s="11">
        <v>145</v>
      </c>
      <c r="H566" s="11">
        <v>145</v>
      </c>
    </row>
    <row r="567" spans="1:8" ht="14.1" customHeight="1" x14ac:dyDescent="0.25">
      <c r="A567" s="8" t="s">
        <v>763</v>
      </c>
      <c r="B567" s="8" t="s">
        <v>749</v>
      </c>
      <c r="C567" s="9" t="s">
        <v>764</v>
      </c>
      <c r="D567" s="10" t="s">
        <v>1733</v>
      </c>
      <c r="E567" s="8">
        <v>2</v>
      </c>
      <c r="F567" s="8">
        <v>160</v>
      </c>
      <c r="G567" s="11">
        <v>330</v>
      </c>
      <c r="H567" s="11">
        <v>330</v>
      </c>
    </row>
    <row r="568" spans="1:8" ht="14.1" customHeight="1" x14ac:dyDescent="0.25">
      <c r="A568" s="8" t="s">
        <v>765</v>
      </c>
      <c r="B568" s="8" t="s">
        <v>740</v>
      </c>
      <c r="C568" s="9" t="s">
        <v>766</v>
      </c>
      <c r="D568" s="10" t="s">
        <v>1735</v>
      </c>
      <c r="E568" s="8">
        <v>3</v>
      </c>
      <c r="F568" s="8">
        <v>55</v>
      </c>
      <c r="G568" s="11">
        <v>176</v>
      </c>
      <c r="H568" s="11">
        <v>176</v>
      </c>
    </row>
    <row r="569" spans="1:8" ht="14.1" customHeight="1" x14ac:dyDescent="0.25">
      <c r="A569" s="8" t="s">
        <v>767</v>
      </c>
      <c r="B569" s="8" t="s">
        <v>740</v>
      </c>
      <c r="C569" s="9" t="s">
        <v>768</v>
      </c>
      <c r="D569" s="10" t="s">
        <v>1733</v>
      </c>
      <c r="E569" s="8">
        <v>3</v>
      </c>
      <c r="F569" s="8">
        <v>55</v>
      </c>
      <c r="G569" s="11">
        <v>202</v>
      </c>
      <c r="H569" s="11">
        <v>202</v>
      </c>
    </row>
    <row r="570" spans="1:8" ht="14.1" customHeight="1" x14ac:dyDescent="0.25">
      <c r="A570" s="8" t="s">
        <v>769</v>
      </c>
      <c r="B570" s="8" t="s">
        <v>740</v>
      </c>
      <c r="C570" s="9" t="s">
        <v>770</v>
      </c>
      <c r="D570" s="10" t="s">
        <v>1735</v>
      </c>
      <c r="E570" s="8">
        <v>4</v>
      </c>
      <c r="F570" s="8">
        <v>55</v>
      </c>
      <c r="G570" s="11">
        <v>216</v>
      </c>
      <c r="H570" s="11">
        <v>216</v>
      </c>
    </row>
    <row r="571" spans="1:8" ht="14.1" customHeight="1" x14ac:dyDescent="0.25">
      <c r="A571" s="8" t="s">
        <v>771</v>
      </c>
      <c r="B571" s="8" t="s">
        <v>740</v>
      </c>
      <c r="C571" s="9" t="s">
        <v>772</v>
      </c>
      <c r="D571" s="10" t="s">
        <v>142</v>
      </c>
      <c r="E571" s="8">
        <v>4</v>
      </c>
      <c r="F571" s="8">
        <v>55</v>
      </c>
      <c r="G571" s="11">
        <v>230</v>
      </c>
      <c r="H571" s="11">
        <v>230</v>
      </c>
    </row>
    <row r="572" spans="1:8" ht="14.1" customHeight="1" x14ac:dyDescent="0.25">
      <c r="A572" s="8" t="s">
        <v>773</v>
      </c>
      <c r="B572" s="8" t="s">
        <v>745</v>
      </c>
      <c r="C572" s="9" t="s">
        <v>774</v>
      </c>
      <c r="D572" s="10" t="s">
        <v>142</v>
      </c>
      <c r="E572" s="8">
        <v>4</v>
      </c>
      <c r="F572" s="8">
        <v>85</v>
      </c>
      <c r="G572" s="11">
        <v>388</v>
      </c>
      <c r="H572" s="11">
        <v>388</v>
      </c>
    </row>
    <row r="573" spans="1:8" ht="14.1" customHeight="1" x14ac:dyDescent="0.25">
      <c r="A573" s="8" t="s">
        <v>775</v>
      </c>
      <c r="B573" s="8" t="s">
        <v>740</v>
      </c>
      <c r="C573" s="9" t="s">
        <v>772</v>
      </c>
      <c r="D573" s="10" t="s">
        <v>1733</v>
      </c>
      <c r="E573" s="8">
        <v>4</v>
      </c>
      <c r="F573" s="8">
        <v>55</v>
      </c>
      <c r="G573" s="11">
        <v>244</v>
      </c>
      <c r="H573" s="11">
        <v>244</v>
      </c>
    </row>
    <row r="574" spans="1:8" ht="14.1" customHeight="1" x14ac:dyDescent="0.25">
      <c r="A574" s="8" t="s">
        <v>776</v>
      </c>
      <c r="B574" s="8" t="s">
        <v>779</v>
      </c>
      <c r="C574" s="9" t="s">
        <v>780</v>
      </c>
      <c r="D574" s="10" t="s">
        <v>142</v>
      </c>
      <c r="E574" s="8">
        <v>1</v>
      </c>
      <c r="F574" s="8">
        <v>60</v>
      </c>
      <c r="G574" s="11">
        <v>61</v>
      </c>
      <c r="H574" s="11">
        <v>61</v>
      </c>
    </row>
    <row r="575" spans="1:8" ht="14.1" customHeight="1" x14ac:dyDescent="0.25">
      <c r="A575" s="8" t="s">
        <v>781</v>
      </c>
      <c r="B575" s="8" t="s">
        <v>779</v>
      </c>
      <c r="C575" s="9" t="s">
        <v>782</v>
      </c>
      <c r="D575" s="10" t="s">
        <v>142</v>
      </c>
      <c r="E575" s="8">
        <v>1</v>
      </c>
      <c r="F575" s="8">
        <v>60</v>
      </c>
      <c r="G575" s="11">
        <v>62</v>
      </c>
      <c r="H575" s="11">
        <v>62</v>
      </c>
    </row>
    <row r="576" spans="1:8" ht="14.1" customHeight="1" x14ac:dyDescent="0.25">
      <c r="A576" s="8" t="s">
        <v>783</v>
      </c>
      <c r="B576" s="8" t="s">
        <v>784</v>
      </c>
      <c r="C576" s="9" t="s">
        <v>785</v>
      </c>
      <c r="D576" s="10" t="s">
        <v>1735</v>
      </c>
      <c r="E576" s="8">
        <v>1</v>
      </c>
      <c r="F576" s="8">
        <v>95</v>
      </c>
      <c r="G576" s="11">
        <v>80</v>
      </c>
      <c r="H576" s="11">
        <v>80</v>
      </c>
    </row>
    <row r="577" spans="1:8" ht="14.1" customHeight="1" x14ac:dyDescent="0.25">
      <c r="A577" s="8" t="s">
        <v>786</v>
      </c>
      <c r="B577" s="8" t="s">
        <v>784</v>
      </c>
      <c r="C577" s="9" t="s">
        <v>787</v>
      </c>
      <c r="D577" s="10" t="s">
        <v>1735</v>
      </c>
      <c r="E577" s="8">
        <v>1</v>
      </c>
      <c r="F577" s="8">
        <v>95</v>
      </c>
      <c r="G577" s="11">
        <v>85</v>
      </c>
      <c r="H577" s="11">
        <v>85</v>
      </c>
    </row>
    <row r="578" spans="1:8" ht="14.1" customHeight="1" x14ac:dyDescent="0.25">
      <c r="A578" s="8" t="s">
        <v>788</v>
      </c>
      <c r="B578" s="8" t="s">
        <v>784</v>
      </c>
      <c r="C578" s="9" t="s">
        <v>785</v>
      </c>
      <c r="D578" s="10" t="s">
        <v>1733</v>
      </c>
      <c r="E578" s="8">
        <v>1</v>
      </c>
      <c r="F578" s="8">
        <v>95</v>
      </c>
      <c r="G578" s="11">
        <v>125</v>
      </c>
      <c r="H578" s="11">
        <v>125</v>
      </c>
    </row>
    <row r="579" spans="1:8" ht="14.1" customHeight="1" x14ac:dyDescent="0.25">
      <c r="A579" s="8" t="s">
        <v>789</v>
      </c>
      <c r="B579" s="8" t="s">
        <v>779</v>
      </c>
      <c r="C579" s="9" t="s">
        <v>780</v>
      </c>
      <c r="D579" s="10" t="s">
        <v>1735</v>
      </c>
      <c r="E579" s="8">
        <v>1</v>
      </c>
      <c r="F579" s="8">
        <v>60</v>
      </c>
      <c r="G579" s="11">
        <v>60</v>
      </c>
      <c r="H579" s="11">
        <v>60</v>
      </c>
    </row>
    <row r="580" spans="1:8" ht="14.1" customHeight="1" x14ac:dyDescent="0.25">
      <c r="A580" s="8" t="s">
        <v>790</v>
      </c>
      <c r="B580" s="8" t="s">
        <v>779</v>
      </c>
      <c r="C580" s="9" t="s">
        <v>791</v>
      </c>
      <c r="D580" s="10" t="s">
        <v>1735</v>
      </c>
      <c r="E580" s="8">
        <v>1</v>
      </c>
      <c r="F580" s="8">
        <v>60</v>
      </c>
      <c r="G580" s="11">
        <v>55</v>
      </c>
      <c r="H580" s="11">
        <v>55</v>
      </c>
    </row>
    <row r="581" spans="1:8" ht="14.1" customHeight="1" x14ac:dyDescent="0.25">
      <c r="A581" s="8" t="s">
        <v>792</v>
      </c>
      <c r="B581" s="8" t="s">
        <v>779</v>
      </c>
      <c r="C581" s="9" t="s">
        <v>780</v>
      </c>
      <c r="D581" s="10" t="s">
        <v>1733</v>
      </c>
      <c r="E581" s="8">
        <v>1</v>
      </c>
      <c r="F581" s="8">
        <v>60</v>
      </c>
      <c r="G581" s="11">
        <v>83</v>
      </c>
      <c r="H581" s="11">
        <v>83</v>
      </c>
    </row>
    <row r="582" spans="1:8" ht="14.1" customHeight="1" x14ac:dyDescent="0.25">
      <c r="A582" s="8" t="s">
        <v>793</v>
      </c>
      <c r="B582" s="8" t="s">
        <v>779</v>
      </c>
      <c r="C582" s="9" t="s">
        <v>782</v>
      </c>
      <c r="D582" s="10" t="s">
        <v>1733</v>
      </c>
      <c r="E582" s="8">
        <v>1</v>
      </c>
      <c r="F582" s="8">
        <v>60</v>
      </c>
      <c r="G582" s="11">
        <v>64</v>
      </c>
      <c r="H582" s="11">
        <v>64</v>
      </c>
    </row>
    <row r="583" spans="1:8" ht="14.1" customHeight="1" x14ac:dyDescent="0.25">
      <c r="A583" s="8" t="s">
        <v>794</v>
      </c>
      <c r="B583" s="8" t="s">
        <v>795</v>
      </c>
      <c r="C583" s="9" t="s">
        <v>796</v>
      </c>
      <c r="D583" s="10" t="s">
        <v>1733</v>
      </c>
      <c r="E583" s="8">
        <v>1</v>
      </c>
      <c r="F583" s="8">
        <v>185</v>
      </c>
      <c r="G583" s="11">
        <v>200</v>
      </c>
      <c r="H583" s="11">
        <v>200</v>
      </c>
    </row>
    <row r="584" spans="1:8" ht="14.1" customHeight="1" x14ac:dyDescent="0.25">
      <c r="A584" s="8" t="s">
        <v>797</v>
      </c>
      <c r="B584" s="8" t="s">
        <v>798</v>
      </c>
      <c r="C584" s="9" t="s">
        <v>799</v>
      </c>
      <c r="D584" s="10" t="s">
        <v>1735</v>
      </c>
      <c r="E584" s="8">
        <v>1</v>
      </c>
      <c r="F584" s="8">
        <v>59</v>
      </c>
      <c r="G584" s="11">
        <v>58</v>
      </c>
      <c r="H584" s="11">
        <v>58</v>
      </c>
    </row>
    <row r="585" spans="1:8" ht="14.1" customHeight="1" x14ac:dyDescent="0.25">
      <c r="A585" s="8" t="s">
        <v>800</v>
      </c>
      <c r="B585" s="8" t="s">
        <v>798</v>
      </c>
      <c r="C585" s="9" t="s">
        <v>801</v>
      </c>
      <c r="D585" s="10" t="s">
        <v>1735</v>
      </c>
      <c r="E585" s="8">
        <v>1</v>
      </c>
      <c r="F585" s="8">
        <v>59</v>
      </c>
      <c r="G585" s="11">
        <v>55</v>
      </c>
      <c r="H585" s="11">
        <v>55</v>
      </c>
    </row>
    <row r="586" spans="1:8" ht="14.1" customHeight="1" x14ac:dyDescent="0.25">
      <c r="A586" s="8" t="s">
        <v>802</v>
      </c>
      <c r="B586" s="8" t="s">
        <v>798</v>
      </c>
      <c r="C586" s="9" t="s">
        <v>803</v>
      </c>
      <c r="D586" s="10" t="s">
        <v>1735</v>
      </c>
      <c r="E586" s="8">
        <v>1</v>
      </c>
      <c r="F586" s="8">
        <v>59</v>
      </c>
      <c r="G586" s="11">
        <v>49</v>
      </c>
      <c r="H586" s="11">
        <v>49</v>
      </c>
    </row>
    <row r="587" spans="1:8" ht="14.1" customHeight="1" x14ac:dyDescent="0.25">
      <c r="A587" s="8" t="s">
        <v>804</v>
      </c>
      <c r="B587" s="8" t="s">
        <v>798</v>
      </c>
      <c r="C587" s="9" t="s">
        <v>805</v>
      </c>
      <c r="D587" s="10" t="s">
        <v>1735</v>
      </c>
      <c r="E587" s="8">
        <v>1</v>
      </c>
      <c r="F587" s="8">
        <v>59</v>
      </c>
      <c r="G587" s="11">
        <v>68</v>
      </c>
      <c r="H587" s="11">
        <v>68</v>
      </c>
    </row>
    <row r="588" spans="1:8" ht="14.1" customHeight="1" x14ac:dyDescent="0.25">
      <c r="A588" s="8" t="s">
        <v>806</v>
      </c>
      <c r="B588" s="8" t="s">
        <v>798</v>
      </c>
      <c r="C588" s="9" t="s">
        <v>807</v>
      </c>
      <c r="D588" s="10" t="s">
        <v>1735</v>
      </c>
      <c r="E588" s="8">
        <v>1</v>
      </c>
      <c r="F588" s="8">
        <v>59</v>
      </c>
      <c r="G588" s="11">
        <v>57</v>
      </c>
      <c r="H588" s="11">
        <v>57</v>
      </c>
    </row>
    <row r="589" spans="1:8" ht="14.1" customHeight="1" x14ac:dyDescent="0.25">
      <c r="A589" s="8" t="s">
        <v>808</v>
      </c>
      <c r="B589" s="8" t="s">
        <v>798</v>
      </c>
      <c r="C589" s="9" t="s">
        <v>809</v>
      </c>
      <c r="D589" s="10" t="s">
        <v>1735</v>
      </c>
      <c r="E589" s="8">
        <v>1</v>
      </c>
      <c r="F589" s="8">
        <v>59</v>
      </c>
      <c r="G589" s="11">
        <v>71</v>
      </c>
      <c r="H589" s="11">
        <v>71</v>
      </c>
    </row>
    <row r="590" spans="1:8" ht="14.1" customHeight="1" x14ac:dyDescent="0.25">
      <c r="A590" s="8" t="s">
        <v>810</v>
      </c>
      <c r="B590" s="8" t="s">
        <v>811</v>
      </c>
      <c r="C590" s="9" t="s">
        <v>812</v>
      </c>
      <c r="D590" s="10" t="s">
        <v>1735</v>
      </c>
      <c r="E590" s="8">
        <v>1</v>
      </c>
      <c r="F590" s="8">
        <v>86</v>
      </c>
      <c r="G590" s="11">
        <v>85</v>
      </c>
      <c r="H590" s="11">
        <v>85</v>
      </c>
    </row>
    <row r="591" spans="1:8" ht="14.1" customHeight="1" x14ac:dyDescent="0.25">
      <c r="A591" s="8" t="s">
        <v>813</v>
      </c>
      <c r="B591" s="8" t="s">
        <v>811</v>
      </c>
      <c r="C591" s="9" t="s">
        <v>838</v>
      </c>
      <c r="D591" s="10" t="s">
        <v>1735</v>
      </c>
      <c r="E591" s="8">
        <v>1</v>
      </c>
      <c r="F591" s="8">
        <v>86</v>
      </c>
      <c r="G591" s="11">
        <v>80</v>
      </c>
      <c r="H591" s="11">
        <v>80</v>
      </c>
    </row>
    <row r="592" spans="1:8" ht="14.1" customHeight="1" x14ac:dyDescent="0.25">
      <c r="A592" s="8" t="s">
        <v>839</v>
      </c>
      <c r="B592" s="8" t="s">
        <v>840</v>
      </c>
      <c r="C592" s="9" t="s">
        <v>841</v>
      </c>
      <c r="D592" s="10" t="s">
        <v>142</v>
      </c>
      <c r="E592" s="8">
        <v>1</v>
      </c>
      <c r="F592" s="8">
        <v>75</v>
      </c>
      <c r="G592" s="11">
        <v>91</v>
      </c>
      <c r="H592" s="11">
        <v>91</v>
      </c>
    </row>
    <row r="593" spans="1:8" ht="14.1" customHeight="1" x14ac:dyDescent="0.25">
      <c r="A593" s="8" t="s">
        <v>843</v>
      </c>
      <c r="B593" s="8" t="s">
        <v>842</v>
      </c>
      <c r="C593" s="9" t="s">
        <v>844</v>
      </c>
      <c r="D593" s="10" t="s">
        <v>142</v>
      </c>
      <c r="E593" s="8">
        <v>1</v>
      </c>
      <c r="F593" s="8">
        <v>110</v>
      </c>
      <c r="G593" s="11">
        <v>132</v>
      </c>
      <c r="H593" s="11">
        <v>132</v>
      </c>
    </row>
    <row r="594" spans="1:8" ht="14.1" customHeight="1" x14ac:dyDescent="0.25">
      <c r="A594" s="8" t="s">
        <v>845</v>
      </c>
      <c r="B594" s="8" t="s">
        <v>842</v>
      </c>
      <c r="C594" s="9" t="s">
        <v>846</v>
      </c>
      <c r="D594" s="10" t="s">
        <v>1735</v>
      </c>
      <c r="E594" s="8">
        <v>1</v>
      </c>
      <c r="F594" s="8">
        <v>110</v>
      </c>
      <c r="G594" s="11">
        <v>98</v>
      </c>
      <c r="H594" s="11">
        <v>98</v>
      </c>
    </row>
    <row r="595" spans="1:8" ht="14.1" customHeight="1" x14ac:dyDescent="0.25">
      <c r="A595" s="8" t="s">
        <v>847</v>
      </c>
      <c r="B595" s="8" t="s">
        <v>842</v>
      </c>
      <c r="C595" s="9" t="s">
        <v>844</v>
      </c>
      <c r="D595" s="10" t="s">
        <v>1733</v>
      </c>
      <c r="E595" s="8">
        <v>1</v>
      </c>
      <c r="F595" s="8">
        <v>110</v>
      </c>
      <c r="G595" s="11">
        <v>145</v>
      </c>
      <c r="H595" s="11">
        <v>145</v>
      </c>
    </row>
    <row r="596" spans="1:8" ht="14.1" customHeight="1" x14ac:dyDescent="0.25">
      <c r="A596" s="8" t="s">
        <v>848</v>
      </c>
      <c r="B596" s="8" t="s">
        <v>840</v>
      </c>
      <c r="C596" s="9" t="s">
        <v>849</v>
      </c>
      <c r="D596" s="10" t="s">
        <v>1735</v>
      </c>
      <c r="E596" s="8">
        <v>1</v>
      </c>
      <c r="F596" s="8">
        <v>75</v>
      </c>
      <c r="G596" s="11">
        <v>70</v>
      </c>
      <c r="H596" s="11">
        <v>70</v>
      </c>
    </row>
    <row r="597" spans="1:8" ht="14.1" customHeight="1" x14ac:dyDescent="0.25">
      <c r="A597" s="8" t="s">
        <v>850</v>
      </c>
      <c r="B597" s="8" t="s">
        <v>840</v>
      </c>
      <c r="C597" s="9" t="s">
        <v>851</v>
      </c>
      <c r="D597" s="10" t="s">
        <v>1735</v>
      </c>
      <c r="E597" s="8">
        <v>1</v>
      </c>
      <c r="F597" s="8">
        <v>75</v>
      </c>
      <c r="G597" s="11">
        <v>67</v>
      </c>
      <c r="H597" s="11">
        <v>67</v>
      </c>
    </row>
    <row r="598" spans="1:8" ht="14.1" customHeight="1" x14ac:dyDescent="0.25">
      <c r="A598" s="8" t="s">
        <v>852</v>
      </c>
      <c r="B598" s="8" t="s">
        <v>840</v>
      </c>
      <c r="C598" s="9" t="s">
        <v>841</v>
      </c>
      <c r="D598" s="10" t="s">
        <v>1733</v>
      </c>
      <c r="E598" s="8">
        <v>1</v>
      </c>
      <c r="F598" s="8">
        <v>75</v>
      </c>
      <c r="G598" s="11">
        <v>100</v>
      </c>
      <c r="H598" s="11">
        <v>100</v>
      </c>
    </row>
    <row r="599" spans="1:8" ht="14.1" customHeight="1" x14ac:dyDescent="0.25">
      <c r="A599" s="8" t="s">
        <v>853</v>
      </c>
      <c r="B599" s="8" t="s">
        <v>854</v>
      </c>
      <c r="C599" s="9" t="s">
        <v>855</v>
      </c>
      <c r="D599" s="10" t="s">
        <v>1733</v>
      </c>
      <c r="E599" s="8">
        <v>1</v>
      </c>
      <c r="F599" s="8">
        <v>215</v>
      </c>
      <c r="G599" s="11">
        <v>230</v>
      </c>
      <c r="H599" s="11">
        <v>230</v>
      </c>
    </row>
    <row r="600" spans="1:8" ht="14.1" customHeight="1" x14ac:dyDescent="0.25">
      <c r="A600" s="8" t="s">
        <v>856</v>
      </c>
      <c r="B600" s="8" t="s">
        <v>779</v>
      </c>
      <c r="C600" s="9" t="s">
        <v>857</v>
      </c>
      <c r="D600" s="10" t="s">
        <v>142</v>
      </c>
      <c r="E600" s="8">
        <v>2</v>
      </c>
      <c r="F600" s="8">
        <v>60</v>
      </c>
      <c r="G600" s="11">
        <v>123</v>
      </c>
      <c r="H600" s="11">
        <v>123</v>
      </c>
    </row>
    <row r="601" spans="1:8" ht="14.1" customHeight="1" x14ac:dyDescent="0.25">
      <c r="A601" s="8" t="s">
        <v>858</v>
      </c>
      <c r="B601" s="8" t="s">
        <v>784</v>
      </c>
      <c r="C601" s="9" t="s">
        <v>859</v>
      </c>
      <c r="D601" s="10" t="s">
        <v>142</v>
      </c>
      <c r="E601" s="8">
        <v>2</v>
      </c>
      <c r="F601" s="8">
        <v>95</v>
      </c>
      <c r="G601" s="11">
        <v>207</v>
      </c>
      <c r="H601" s="11">
        <v>207</v>
      </c>
    </row>
    <row r="602" spans="1:8" ht="14.1" customHeight="1" x14ac:dyDescent="0.25">
      <c r="A602" s="8" t="s">
        <v>860</v>
      </c>
      <c r="B602" s="8" t="s">
        <v>784</v>
      </c>
      <c r="C602" s="9" t="s">
        <v>859</v>
      </c>
      <c r="D602" s="10" t="s">
        <v>1735</v>
      </c>
      <c r="E602" s="8">
        <v>2</v>
      </c>
      <c r="F602" s="8">
        <v>95</v>
      </c>
      <c r="G602" s="11">
        <v>170</v>
      </c>
      <c r="H602" s="11">
        <v>170</v>
      </c>
    </row>
    <row r="603" spans="1:8" ht="14.1" customHeight="1" x14ac:dyDescent="0.25">
      <c r="A603" s="8" t="s">
        <v>861</v>
      </c>
      <c r="B603" s="8" t="s">
        <v>784</v>
      </c>
      <c r="C603" s="9" t="s">
        <v>859</v>
      </c>
      <c r="D603" s="10" t="s">
        <v>1733</v>
      </c>
      <c r="E603" s="8">
        <v>2</v>
      </c>
      <c r="F603" s="8">
        <v>95</v>
      </c>
      <c r="G603" s="11">
        <v>227</v>
      </c>
      <c r="H603" s="11">
        <v>227</v>
      </c>
    </row>
    <row r="604" spans="1:8" ht="14.1" customHeight="1" x14ac:dyDescent="0.25">
      <c r="A604" s="8" t="s">
        <v>862</v>
      </c>
      <c r="B604" s="8" t="s">
        <v>779</v>
      </c>
      <c r="C604" s="9" t="s">
        <v>857</v>
      </c>
      <c r="D604" s="10" t="s">
        <v>1735</v>
      </c>
      <c r="E604" s="8">
        <v>2</v>
      </c>
      <c r="F604" s="8">
        <v>60</v>
      </c>
      <c r="G604" s="11">
        <v>110</v>
      </c>
      <c r="H604" s="11">
        <v>110</v>
      </c>
    </row>
    <row r="605" spans="1:8" ht="14.1" customHeight="1" x14ac:dyDescent="0.25">
      <c r="A605" s="13" t="s">
        <v>863</v>
      </c>
      <c r="B605" s="13" t="s">
        <v>779</v>
      </c>
      <c r="C605" s="14" t="s">
        <v>857</v>
      </c>
      <c r="D605" s="15" t="s">
        <v>1733</v>
      </c>
      <c r="E605" s="13">
        <v>2</v>
      </c>
      <c r="F605" s="13">
        <v>60</v>
      </c>
      <c r="G605" s="16">
        <v>138</v>
      </c>
      <c r="H605" s="16">
        <v>138</v>
      </c>
    </row>
    <row r="606" spans="1:8" ht="14.1" customHeight="1" x14ac:dyDescent="0.25">
      <c r="A606" s="8" t="s">
        <v>864</v>
      </c>
      <c r="B606" s="8" t="s">
        <v>795</v>
      </c>
      <c r="C606" s="9" t="s">
        <v>865</v>
      </c>
      <c r="D606" s="10" t="s">
        <v>1733</v>
      </c>
      <c r="E606" s="8">
        <v>2</v>
      </c>
      <c r="F606" s="8">
        <v>185</v>
      </c>
      <c r="G606" s="11">
        <v>390</v>
      </c>
      <c r="H606" s="11">
        <v>390</v>
      </c>
    </row>
    <row r="607" spans="1:8" ht="14.1" customHeight="1" x14ac:dyDescent="0.25">
      <c r="A607" s="8" t="s">
        <v>866</v>
      </c>
      <c r="B607" s="8" t="s">
        <v>798</v>
      </c>
      <c r="C607" s="9" t="s">
        <v>867</v>
      </c>
      <c r="D607" s="10" t="s">
        <v>1735</v>
      </c>
      <c r="E607" s="8">
        <v>2</v>
      </c>
      <c r="F607" s="8">
        <v>59</v>
      </c>
      <c r="G607" s="11">
        <v>109</v>
      </c>
      <c r="H607" s="11">
        <v>109</v>
      </c>
    </row>
    <row r="608" spans="1:8" ht="14.1" customHeight="1" x14ac:dyDescent="0.25">
      <c r="A608" s="8" t="s">
        <v>868</v>
      </c>
      <c r="B608" s="8" t="s">
        <v>798</v>
      </c>
      <c r="C608" s="9" t="s">
        <v>869</v>
      </c>
      <c r="D608" s="10" t="s">
        <v>1735</v>
      </c>
      <c r="E608" s="8">
        <v>2</v>
      </c>
      <c r="F608" s="8">
        <v>59</v>
      </c>
      <c r="G608" s="11">
        <v>98</v>
      </c>
      <c r="H608" s="11">
        <v>98</v>
      </c>
    </row>
    <row r="609" spans="1:8" ht="14.1" customHeight="1" x14ac:dyDescent="0.25">
      <c r="A609" s="8" t="s">
        <v>870</v>
      </c>
      <c r="B609" s="8" t="s">
        <v>811</v>
      </c>
      <c r="C609" s="9" t="s">
        <v>871</v>
      </c>
      <c r="D609" s="10" t="s">
        <v>1735</v>
      </c>
      <c r="E609" s="8">
        <v>2</v>
      </c>
      <c r="F609" s="8">
        <v>86</v>
      </c>
      <c r="G609" s="11">
        <v>160</v>
      </c>
      <c r="H609" s="11">
        <v>160</v>
      </c>
    </row>
    <row r="610" spans="1:8" ht="14.1" customHeight="1" x14ac:dyDescent="0.25">
      <c r="A610" s="8" t="s">
        <v>872</v>
      </c>
      <c r="B610" s="8" t="s">
        <v>840</v>
      </c>
      <c r="C610" s="9" t="s">
        <v>873</v>
      </c>
      <c r="D610" s="10" t="s">
        <v>142</v>
      </c>
      <c r="E610" s="8">
        <v>2</v>
      </c>
      <c r="F610" s="8">
        <v>75</v>
      </c>
      <c r="G610" s="11">
        <v>158</v>
      </c>
      <c r="H610" s="11">
        <v>158</v>
      </c>
    </row>
    <row r="611" spans="1:8" ht="14.1" customHeight="1" x14ac:dyDescent="0.25">
      <c r="A611" s="8" t="s">
        <v>874</v>
      </c>
      <c r="B611" s="8" t="s">
        <v>842</v>
      </c>
      <c r="C611" s="9" t="s">
        <v>875</v>
      </c>
      <c r="D611" s="10" t="s">
        <v>142</v>
      </c>
      <c r="E611" s="8">
        <v>2</v>
      </c>
      <c r="F611" s="8">
        <v>110</v>
      </c>
      <c r="G611" s="11">
        <v>237</v>
      </c>
      <c r="H611" s="11">
        <v>237</v>
      </c>
    </row>
    <row r="612" spans="1:8" ht="14.1" customHeight="1" x14ac:dyDescent="0.25">
      <c r="A612" s="8" t="s">
        <v>876</v>
      </c>
      <c r="B612" s="8" t="s">
        <v>842</v>
      </c>
      <c r="C612" s="9" t="s">
        <v>875</v>
      </c>
      <c r="D612" s="10" t="s">
        <v>1735</v>
      </c>
      <c r="E612" s="8">
        <v>2</v>
      </c>
      <c r="F612" s="8">
        <v>110</v>
      </c>
      <c r="G612" s="11">
        <v>195</v>
      </c>
      <c r="H612" s="11">
        <v>195</v>
      </c>
    </row>
    <row r="613" spans="1:8" ht="14.1" customHeight="1" x14ac:dyDescent="0.25">
      <c r="A613" s="8" t="s">
        <v>877</v>
      </c>
      <c r="B613" s="8" t="s">
        <v>842</v>
      </c>
      <c r="C613" s="9" t="s">
        <v>875</v>
      </c>
      <c r="D613" s="10" t="s">
        <v>1733</v>
      </c>
      <c r="E613" s="8">
        <v>2</v>
      </c>
      <c r="F613" s="8">
        <v>110</v>
      </c>
      <c r="G613" s="11">
        <v>257</v>
      </c>
      <c r="H613" s="11">
        <v>257</v>
      </c>
    </row>
    <row r="614" spans="1:8" ht="14.1" customHeight="1" x14ac:dyDescent="0.25">
      <c r="A614" s="8" t="s">
        <v>878</v>
      </c>
      <c r="B614" s="8" t="s">
        <v>840</v>
      </c>
      <c r="C614" s="9" t="s">
        <v>879</v>
      </c>
      <c r="D614" s="10" t="s">
        <v>1735</v>
      </c>
      <c r="E614" s="8">
        <v>2</v>
      </c>
      <c r="F614" s="8">
        <v>75</v>
      </c>
      <c r="G614" s="11">
        <v>134</v>
      </c>
      <c r="H614" s="11">
        <v>134</v>
      </c>
    </row>
    <row r="615" spans="1:8" ht="14.1" customHeight="1" x14ac:dyDescent="0.25">
      <c r="A615" s="8" t="s">
        <v>880</v>
      </c>
      <c r="B615" s="8" t="s">
        <v>840</v>
      </c>
      <c r="C615" s="9" t="s">
        <v>873</v>
      </c>
      <c r="D615" s="10" t="s">
        <v>1733</v>
      </c>
      <c r="E615" s="8">
        <v>2</v>
      </c>
      <c r="F615" s="8">
        <v>75</v>
      </c>
      <c r="G615" s="11">
        <v>173</v>
      </c>
      <c r="H615" s="11">
        <v>173</v>
      </c>
    </row>
    <row r="616" spans="1:8" ht="14.1" customHeight="1" x14ac:dyDescent="0.25">
      <c r="A616" s="8" t="s">
        <v>881</v>
      </c>
      <c r="B616" s="8" t="s">
        <v>854</v>
      </c>
      <c r="C616" s="9" t="s">
        <v>882</v>
      </c>
      <c r="D616" s="10" t="s">
        <v>1733</v>
      </c>
      <c r="E616" s="8">
        <v>2</v>
      </c>
      <c r="F616" s="8">
        <v>215</v>
      </c>
      <c r="G616" s="11">
        <v>450</v>
      </c>
      <c r="H616" s="11">
        <v>450</v>
      </c>
    </row>
    <row r="617" spans="1:8" ht="14.1" customHeight="1" x14ac:dyDescent="0.25">
      <c r="A617" s="8" t="s">
        <v>883</v>
      </c>
      <c r="B617" s="8" t="s">
        <v>779</v>
      </c>
      <c r="C617" s="9" t="s">
        <v>884</v>
      </c>
      <c r="D617" s="10" t="s">
        <v>142</v>
      </c>
      <c r="E617" s="8">
        <v>3</v>
      </c>
      <c r="F617" s="8">
        <v>60</v>
      </c>
      <c r="G617" s="11">
        <v>210</v>
      </c>
      <c r="H617" s="11">
        <v>210</v>
      </c>
    </row>
    <row r="618" spans="1:8" ht="14.1" customHeight="1" x14ac:dyDescent="0.25">
      <c r="A618" s="8" t="s">
        <v>885</v>
      </c>
      <c r="B618" s="8" t="s">
        <v>784</v>
      </c>
      <c r="C618" s="9" t="s">
        <v>886</v>
      </c>
      <c r="D618" s="10" t="s">
        <v>887</v>
      </c>
      <c r="E618" s="8">
        <v>3</v>
      </c>
      <c r="F618" s="8">
        <v>95</v>
      </c>
      <c r="G618" s="11">
        <v>319</v>
      </c>
      <c r="H618" s="11">
        <v>319</v>
      </c>
    </row>
    <row r="619" spans="1:8" ht="14.1" customHeight="1" x14ac:dyDescent="0.25">
      <c r="A619" s="8" t="s">
        <v>888</v>
      </c>
      <c r="B619" s="8" t="s">
        <v>784</v>
      </c>
      <c r="C619" s="9" t="s">
        <v>889</v>
      </c>
      <c r="D619" s="10" t="s">
        <v>1733</v>
      </c>
      <c r="E619" s="8">
        <v>3</v>
      </c>
      <c r="F619" s="8">
        <v>95</v>
      </c>
      <c r="G619" s="11">
        <v>352</v>
      </c>
      <c r="H619" s="11">
        <v>352</v>
      </c>
    </row>
    <row r="620" spans="1:8" ht="14.1" customHeight="1" x14ac:dyDescent="0.25">
      <c r="A620" s="8" t="s">
        <v>890</v>
      </c>
      <c r="B620" s="8" t="s">
        <v>779</v>
      </c>
      <c r="C620" s="9" t="s">
        <v>884</v>
      </c>
      <c r="D620" s="10" t="s">
        <v>1735</v>
      </c>
      <c r="E620" s="8">
        <v>3</v>
      </c>
      <c r="F620" s="8">
        <v>60</v>
      </c>
      <c r="G620" s="11">
        <v>179</v>
      </c>
      <c r="H620" s="11">
        <v>179</v>
      </c>
    </row>
    <row r="621" spans="1:8" ht="14.1" customHeight="1" x14ac:dyDescent="0.25">
      <c r="A621" s="8" t="s">
        <v>891</v>
      </c>
      <c r="B621" s="8" t="s">
        <v>779</v>
      </c>
      <c r="C621" s="9" t="s">
        <v>884</v>
      </c>
      <c r="D621" s="10" t="s">
        <v>1733</v>
      </c>
      <c r="E621" s="8">
        <v>3</v>
      </c>
      <c r="F621" s="8">
        <v>60</v>
      </c>
      <c r="G621" s="11">
        <v>221</v>
      </c>
      <c r="H621" s="11">
        <v>221</v>
      </c>
    </row>
    <row r="622" spans="1:8" ht="14.1" customHeight="1" x14ac:dyDescent="0.25">
      <c r="A622" s="8" t="s">
        <v>892</v>
      </c>
      <c r="B622" s="8" t="s">
        <v>795</v>
      </c>
      <c r="C622" s="9" t="s">
        <v>893</v>
      </c>
      <c r="D622" s="10" t="s">
        <v>1733</v>
      </c>
      <c r="E622" s="8">
        <v>3</v>
      </c>
      <c r="F622" s="8">
        <v>185</v>
      </c>
      <c r="G622" s="11">
        <v>590</v>
      </c>
      <c r="H622" s="11">
        <v>590</v>
      </c>
    </row>
    <row r="623" spans="1:8" ht="14.1" customHeight="1" x14ac:dyDescent="0.25">
      <c r="A623" s="8" t="s">
        <v>894</v>
      </c>
      <c r="B623" s="8" t="s">
        <v>798</v>
      </c>
      <c r="C623" s="9" t="s">
        <v>895</v>
      </c>
      <c r="D623" s="10" t="s">
        <v>1735</v>
      </c>
      <c r="E623" s="8">
        <v>3</v>
      </c>
      <c r="F623" s="8">
        <v>59</v>
      </c>
      <c r="G623" s="11">
        <v>167</v>
      </c>
      <c r="H623" s="11">
        <v>167</v>
      </c>
    </row>
    <row r="624" spans="1:8" ht="14.1" customHeight="1" x14ac:dyDescent="0.25">
      <c r="A624" s="8" t="s">
        <v>896</v>
      </c>
      <c r="B624" s="8" t="s">
        <v>842</v>
      </c>
      <c r="C624" s="9" t="s">
        <v>897</v>
      </c>
      <c r="D624" s="10" t="s">
        <v>1733</v>
      </c>
      <c r="E624" s="8">
        <v>3</v>
      </c>
      <c r="F624" s="8">
        <v>110</v>
      </c>
      <c r="G624" s="11">
        <v>392</v>
      </c>
      <c r="H624" s="11">
        <v>392</v>
      </c>
    </row>
    <row r="625" spans="1:8" ht="14.1" customHeight="1" x14ac:dyDescent="0.25">
      <c r="A625" s="8" t="s">
        <v>898</v>
      </c>
      <c r="B625" s="8" t="s">
        <v>840</v>
      </c>
      <c r="C625" s="9" t="s">
        <v>899</v>
      </c>
      <c r="D625" s="10" t="s">
        <v>1733</v>
      </c>
      <c r="E625" s="8">
        <v>3</v>
      </c>
      <c r="F625" s="8">
        <v>75</v>
      </c>
      <c r="G625" s="11">
        <v>273</v>
      </c>
      <c r="H625" s="11">
        <v>273</v>
      </c>
    </row>
    <row r="626" spans="1:8" ht="14.1" customHeight="1" x14ac:dyDescent="0.25">
      <c r="A626" s="8" t="s">
        <v>900</v>
      </c>
      <c r="B626" s="8" t="s">
        <v>854</v>
      </c>
      <c r="C626" s="9" t="s">
        <v>901</v>
      </c>
      <c r="D626" s="10" t="s">
        <v>1733</v>
      </c>
      <c r="E626" s="8">
        <v>3</v>
      </c>
      <c r="F626" s="8">
        <v>215</v>
      </c>
      <c r="G626" s="11">
        <v>680</v>
      </c>
      <c r="H626" s="11">
        <v>680</v>
      </c>
    </row>
    <row r="627" spans="1:8" ht="14.1" customHeight="1" x14ac:dyDescent="0.25">
      <c r="A627" s="8" t="s">
        <v>902</v>
      </c>
      <c r="B627" s="8" t="s">
        <v>779</v>
      </c>
      <c r="C627" s="9" t="s">
        <v>903</v>
      </c>
      <c r="D627" s="10" t="s">
        <v>142</v>
      </c>
      <c r="E627" s="8">
        <v>4</v>
      </c>
      <c r="F627" s="8">
        <v>60</v>
      </c>
      <c r="G627" s="11">
        <v>246</v>
      </c>
      <c r="H627" s="11">
        <v>246</v>
      </c>
    </row>
    <row r="628" spans="1:8" ht="14.1" customHeight="1" x14ac:dyDescent="0.25">
      <c r="A628" s="8" t="s">
        <v>904</v>
      </c>
      <c r="B628" s="8" t="s">
        <v>784</v>
      </c>
      <c r="C628" s="9" t="s">
        <v>905</v>
      </c>
      <c r="D628" s="10" t="s">
        <v>142</v>
      </c>
      <c r="E628" s="8">
        <v>4</v>
      </c>
      <c r="F628" s="8">
        <v>95</v>
      </c>
      <c r="G628" s="11">
        <v>414</v>
      </c>
      <c r="H628" s="11">
        <v>414</v>
      </c>
    </row>
    <row r="629" spans="1:8" ht="14.1" customHeight="1" x14ac:dyDescent="0.25">
      <c r="A629" s="8" t="s">
        <v>906</v>
      </c>
      <c r="B629" s="8" t="s">
        <v>784</v>
      </c>
      <c r="C629" s="9" t="s">
        <v>905</v>
      </c>
      <c r="D629" s="10" t="s">
        <v>1735</v>
      </c>
      <c r="E629" s="8">
        <v>4</v>
      </c>
      <c r="F629" s="8">
        <v>95</v>
      </c>
      <c r="G629" s="11">
        <v>340</v>
      </c>
      <c r="H629" s="11">
        <v>340</v>
      </c>
    </row>
    <row r="630" spans="1:8" ht="14.1" customHeight="1" x14ac:dyDescent="0.25">
      <c r="A630" s="8" t="s">
        <v>907</v>
      </c>
      <c r="B630" s="8" t="s">
        <v>784</v>
      </c>
      <c r="C630" s="9" t="s">
        <v>905</v>
      </c>
      <c r="D630" s="10" t="s">
        <v>1733</v>
      </c>
      <c r="E630" s="8">
        <v>4</v>
      </c>
      <c r="F630" s="8">
        <v>95</v>
      </c>
      <c r="G630" s="11">
        <v>454</v>
      </c>
      <c r="H630" s="11">
        <v>454</v>
      </c>
    </row>
    <row r="631" spans="1:8" ht="14.1" customHeight="1" x14ac:dyDescent="0.25">
      <c r="A631" s="8" t="s">
        <v>908</v>
      </c>
      <c r="B631" s="8" t="s">
        <v>779</v>
      </c>
      <c r="C631" s="9" t="s">
        <v>903</v>
      </c>
      <c r="D631" s="10" t="s">
        <v>1735</v>
      </c>
      <c r="E631" s="8">
        <v>4</v>
      </c>
      <c r="F631" s="8">
        <v>60</v>
      </c>
      <c r="G631" s="11">
        <v>220</v>
      </c>
      <c r="H631" s="11">
        <v>220</v>
      </c>
    </row>
    <row r="632" spans="1:8" ht="14.1" customHeight="1" x14ac:dyDescent="0.25">
      <c r="A632" s="8" t="s">
        <v>909</v>
      </c>
      <c r="B632" s="8" t="s">
        <v>779</v>
      </c>
      <c r="C632" s="9" t="s">
        <v>903</v>
      </c>
      <c r="D632" s="10" t="s">
        <v>1733</v>
      </c>
      <c r="E632" s="8">
        <v>4</v>
      </c>
      <c r="F632" s="8">
        <v>60</v>
      </c>
      <c r="G632" s="11">
        <v>276</v>
      </c>
      <c r="H632" s="11">
        <v>276</v>
      </c>
    </row>
    <row r="633" spans="1:8" ht="14.1" customHeight="1" x14ac:dyDescent="0.25">
      <c r="A633" s="8" t="s">
        <v>910</v>
      </c>
      <c r="B633" s="8" t="s">
        <v>795</v>
      </c>
      <c r="C633" s="9" t="s">
        <v>911</v>
      </c>
      <c r="D633" s="10" t="s">
        <v>1733</v>
      </c>
      <c r="E633" s="8">
        <v>4</v>
      </c>
      <c r="F633" s="8">
        <v>185</v>
      </c>
      <c r="G633" s="11">
        <v>780</v>
      </c>
      <c r="H633" s="11">
        <v>780</v>
      </c>
    </row>
    <row r="634" spans="1:8" ht="14.1" customHeight="1" x14ac:dyDescent="0.25">
      <c r="A634" s="8" t="s">
        <v>912</v>
      </c>
      <c r="B634" s="8" t="s">
        <v>798</v>
      </c>
      <c r="C634" s="9" t="s">
        <v>913</v>
      </c>
      <c r="D634" s="10" t="s">
        <v>1735</v>
      </c>
      <c r="E634" s="8">
        <v>4</v>
      </c>
      <c r="F634" s="8">
        <v>59</v>
      </c>
      <c r="G634" s="11">
        <v>219</v>
      </c>
      <c r="H634" s="11">
        <v>219</v>
      </c>
    </row>
    <row r="635" spans="1:8" ht="14.1" customHeight="1" x14ac:dyDescent="0.25">
      <c r="A635" s="8" t="s">
        <v>914</v>
      </c>
      <c r="B635" s="8" t="s">
        <v>811</v>
      </c>
      <c r="C635" s="9" t="s">
        <v>915</v>
      </c>
      <c r="D635" s="10" t="s">
        <v>1735</v>
      </c>
      <c r="E635" s="8">
        <v>4</v>
      </c>
      <c r="F635" s="8">
        <v>86</v>
      </c>
      <c r="G635" s="11">
        <v>320</v>
      </c>
      <c r="H635" s="11">
        <v>320</v>
      </c>
    </row>
    <row r="636" spans="1:8" ht="14.1" customHeight="1" x14ac:dyDescent="0.25">
      <c r="A636" s="8" t="s">
        <v>916</v>
      </c>
      <c r="B636" s="8" t="s">
        <v>840</v>
      </c>
      <c r="C636" s="9" t="s">
        <v>917</v>
      </c>
      <c r="D636" s="10" t="s">
        <v>142</v>
      </c>
      <c r="E636" s="8">
        <v>4</v>
      </c>
      <c r="F636" s="8">
        <v>75</v>
      </c>
      <c r="G636" s="11">
        <v>316</v>
      </c>
      <c r="H636" s="11">
        <v>316</v>
      </c>
    </row>
    <row r="637" spans="1:8" ht="14.1" customHeight="1" x14ac:dyDescent="0.25">
      <c r="A637" s="8" t="s">
        <v>918</v>
      </c>
      <c r="B637" s="8" t="s">
        <v>842</v>
      </c>
      <c r="C637" s="9" t="s">
        <v>919</v>
      </c>
      <c r="D637" s="10" t="s">
        <v>142</v>
      </c>
      <c r="E637" s="8">
        <v>4</v>
      </c>
      <c r="F637" s="8">
        <v>110</v>
      </c>
      <c r="G637" s="11">
        <v>474</v>
      </c>
      <c r="H637" s="11">
        <v>474</v>
      </c>
    </row>
    <row r="638" spans="1:8" ht="14.1" customHeight="1" x14ac:dyDescent="0.25">
      <c r="A638" s="8" t="s">
        <v>920</v>
      </c>
      <c r="B638" s="8" t="s">
        <v>842</v>
      </c>
      <c r="C638" s="9" t="s">
        <v>2052</v>
      </c>
      <c r="D638" s="10" t="s">
        <v>1735</v>
      </c>
      <c r="E638" s="8">
        <v>4</v>
      </c>
      <c r="F638" s="8">
        <v>110</v>
      </c>
      <c r="G638" s="11">
        <v>390</v>
      </c>
      <c r="H638" s="11">
        <v>390</v>
      </c>
    </row>
    <row r="639" spans="1:8" ht="14.1" customHeight="1" x14ac:dyDescent="0.25">
      <c r="A639" s="8" t="s">
        <v>921</v>
      </c>
      <c r="B639" s="8" t="s">
        <v>842</v>
      </c>
      <c r="C639" s="9" t="s">
        <v>919</v>
      </c>
      <c r="D639" s="10" t="s">
        <v>1733</v>
      </c>
      <c r="E639" s="8">
        <v>4</v>
      </c>
      <c r="F639" s="8">
        <v>110</v>
      </c>
      <c r="G639" s="11">
        <v>514</v>
      </c>
      <c r="H639" s="11">
        <v>514</v>
      </c>
    </row>
    <row r="640" spans="1:8" ht="14.1" customHeight="1" x14ac:dyDescent="0.25">
      <c r="A640" s="8" t="s">
        <v>922</v>
      </c>
      <c r="B640" s="8" t="s">
        <v>840</v>
      </c>
      <c r="C640" s="9" t="s">
        <v>923</v>
      </c>
      <c r="D640" s="10" t="s">
        <v>1735</v>
      </c>
      <c r="E640" s="8">
        <v>4</v>
      </c>
      <c r="F640" s="8">
        <v>75</v>
      </c>
      <c r="G640" s="11">
        <v>268</v>
      </c>
      <c r="H640" s="11">
        <v>268</v>
      </c>
    </row>
    <row r="641" spans="1:8" ht="14.1" customHeight="1" x14ac:dyDescent="0.25">
      <c r="A641" s="8" t="s">
        <v>924</v>
      </c>
      <c r="B641" s="8" t="s">
        <v>840</v>
      </c>
      <c r="C641" s="9" t="s">
        <v>917</v>
      </c>
      <c r="D641" s="10" t="s">
        <v>1733</v>
      </c>
      <c r="E641" s="8">
        <v>4</v>
      </c>
      <c r="F641" s="8">
        <v>75</v>
      </c>
      <c r="G641" s="11">
        <v>346</v>
      </c>
      <c r="H641" s="11">
        <v>346</v>
      </c>
    </row>
    <row r="642" spans="1:8" ht="14.1" customHeight="1" x14ac:dyDescent="0.25">
      <c r="A642" s="8" t="s">
        <v>925</v>
      </c>
      <c r="B642" s="8" t="s">
        <v>854</v>
      </c>
      <c r="C642" s="9" t="s">
        <v>926</v>
      </c>
      <c r="D642" s="10" t="s">
        <v>1733</v>
      </c>
      <c r="E642" s="8">
        <v>4</v>
      </c>
      <c r="F642" s="8">
        <v>215</v>
      </c>
      <c r="G642" s="11">
        <v>900</v>
      </c>
      <c r="H642" s="11">
        <v>900</v>
      </c>
    </row>
    <row r="643" spans="1:8" ht="14.1" customHeight="1" x14ac:dyDescent="0.25">
      <c r="A643" s="8" t="s">
        <v>927</v>
      </c>
      <c r="B643" s="8" t="s">
        <v>784</v>
      </c>
      <c r="C643" s="9" t="s">
        <v>928</v>
      </c>
      <c r="D643" s="10" t="s">
        <v>1733</v>
      </c>
      <c r="E643" s="8">
        <v>6</v>
      </c>
      <c r="F643" s="8">
        <v>95</v>
      </c>
      <c r="G643" s="11">
        <v>721</v>
      </c>
      <c r="H643" s="11">
        <v>721</v>
      </c>
    </row>
    <row r="644" spans="1:8" ht="14.1" customHeight="1" x14ac:dyDescent="0.25">
      <c r="A644" s="8" t="s">
        <v>929</v>
      </c>
      <c r="B644" s="8" t="s">
        <v>798</v>
      </c>
      <c r="C644" s="9" t="s">
        <v>930</v>
      </c>
      <c r="D644" s="10" t="s">
        <v>1735</v>
      </c>
      <c r="E644" s="8">
        <v>6</v>
      </c>
      <c r="F644" s="8">
        <v>59</v>
      </c>
      <c r="G644" s="11">
        <v>328</v>
      </c>
      <c r="H644" s="11">
        <v>328</v>
      </c>
    </row>
    <row r="645" spans="1:8" ht="14.1" customHeight="1" x14ac:dyDescent="0.25">
      <c r="A645" s="8" t="s">
        <v>931</v>
      </c>
      <c r="B645" s="8" t="s">
        <v>779</v>
      </c>
      <c r="C645" s="9" t="s">
        <v>932</v>
      </c>
      <c r="D645" s="10" t="s">
        <v>142</v>
      </c>
      <c r="E645" s="8">
        <v>6</v>
      </c>
      <c r="F645" s="8">
        <v>60</v>
      </c>
      <c r="G645" s="11">
        <v>369</v>
      </c>
      <c r="H645" s="11">
        <v>369</v>
      </c>
    </row>
    <row r="646" spans="1:8" ht="14.1" customHeight="1" x14ac:dyDescent="0.25">
      <c r="A646" s="8" t="s">
        <v>933</v>
      </c>
      <c r="B646" s="8" t="s">
        <v>779</v>
      </c>
      <c r="C646" s="9" t="s">
        <v>932</v>
      </c>
      <c r="D646" s="10" t="s">
        <v>1735</v>
      </c>
      <c r="E646" s="8">
        <v>6</v>
      </c>
      <c r="F646" s="8">
        <v>60</v>
      </c>
      <c r="G646" s="11">
        <v>330</v>
      </c>
      <c r="H646" s="11">
        <v>330</v>
      </c>
    </row>
    <row r="647" spans="1:8" ht="14.1" customHeight="1" x14ac:dyDescent="0.25">
      <c r="A647" s="8"/>
      <c r="B647" s="8"/>
      <c r="C647" s="9"/>
      <c r="D647" s="10"/>
      <c r="E647" s="8"/>
      <c r="F647" s="8"/>
      <c r="G647" s="11"/>
      <c r="H647" s="11"/>
    </row>
    <row r="648" spans="1:8" s="217" customFormat="1" ht="14.1" customHeight="1" x14ac:dyDescent="0.25">
      <c r="A648" s="402" t="s">
        <v>2751</v>
      </c>
      <c r="B648" s="405" t="s">
        <v>365</v>
      </c>
      <c r="C648" s="403" t="s">
        <v>2752</v>
      </c>
      <c r="D648" s="404" t="s">
        <v>1735</v>
      </c>
      <c r="E648" s="402">
        <v>4</v>
      </c>
      <c r="F648" s="402">
        <v>32</v>
      </c>
      <c r="G648" s="406">
        <v>144</v>
      </c>
      <c r="H648" s="406">
        <v>144</v>
      </c>
    </row>
    <row r="649" spans="1:8" s="217" customFormat="1" ht="14.1" customHeight="1" x14ac:dyDescent="0.25">
      <c r="A649" s="402" t="s">
        <v>2753</v>
      </c>
      <c r="B649" s="405" t="s">
        <v>365</v>
      </c>
      <c r="C649" s="403" t="s">
        <v>2754</v>
      </c>
      <c r="D649" s="404" t="s">
        <v>1735</v>
      </c>
      <c r="E649" s="402">
        <v>6</v>
      </c>
      <c r="F649" s="402">
        <v>32</v>
      </c>
      <c r="G649" s="406">
        <v>222</v>
      </c>
      <c r="H649" s="406">
        <v>222</v>
      </c>
    </row>
    <row r="650" spans="1:8" s="217" customFormat="1" ht="14.1" customHeight="1" x14ac:dyDescent="0.25">
      <c r="A650" s="402" t="s">
        <v>2755</v>
      </c>
      <c r="B650" s="402" t="s">
        <v>2756</v>
      </c>
      <c r="C650" s="403" t="s">
        <v>2757</v>
      </c>
      <c r="D650" s="404" t="s">
        <v>1735</v>
      </c>
      <c r="E650" s="402">
        <v>1</v>
      </c>
      <c r="F650" s="402">
        <v>54</v>
      </c>
      <c r="G650" s="406">
        <v>62</v>
      </c>
      <c r="H650" s="406">
        <v>62</v>
      </c>
    </row>
    <row r="651" spans="1:8" s="217" customFormat="1" ht="14.1" customHeight="1" x14ac:dyDescent="0.25">
      <c r="A651" s="402" t="s">
        <v>2758</v>
      </c>
      <c r="B651" s="402" t="s">
        <v>2756</v>
      </c>
      <c r="C651" s="403" t="s">
        <v>2759</v>
      </c>
      <c r="D651" s="404" t="s">
        <v>1735</v>
      </c>
      <c r="E651" s="402">
        <v>2</v>
      </c>
      <c r="F651" s="402">
        <v>54</v>
      </c>
      <c r="G651" s="406">
        <v>118</v>
      </c>
      <c r="H651" s="406">
        <v>118</v>
      </c>
    </row>
    <row r="652" spans="1:8" s="217" customFormat="1" ht="14.1" customHeight="1" x14ac:dyDescent="0.25">
      <c r="A652" s="402" t="s">
        <v>2760</v>
      </c>
      <c r="B652" s="402" t="s">
        <v>2756</v>
      </c>
      <c r="C652" s="403" t="s">
        <v>2761</v>
      </c>
      <c r="D652" s="404" t="s">
        <v>1735</v>
      </c>
      <c r="E652" s="402">
        <v>3</v>
      </c>
      <c r="F652" s="402">
        <v>54</v>
      </c>
      <c r="G652" s="406">
        <v>182</v>
      </c>
      <c r="H652" s="406">
        <v>182</v>
      </c>
    </row>
    <row r="653" spans="1:8" s="217" customFormat="1" ht="14.1" customHeight="1" x14ac:dyDescent="0.25">
      <c r="A653" s="402" t="s">
        <v>2762</v>
      </c>
      <c r="B653" s="402" t="s">
        <v>2756</v>
      </c>
      <c r="C653" s="403" t="s">
        <v>2763</v>
      </c>
      <c r="D653" s="404" t="s">
        <v>1735</v>
      </c>
      <c r="E653" s="402">
        <v>4</v>
      </c>
      <c r="F653" s="402">
        <v>54</v>
      </c>
      <c r="G653" s="406">
        <v>240</v>
      </c>
      <c r="H653" s="406">
        <v>240</v>
      </c>
    </row>
    <row r="654" spans="1:8" s="217" customFormat="1" ht="14.1" customHeight="1" x14ac:dyDescent="0.25">
      <c r="A654" s="402" t="s">
        <v>2764</v>
      </c>
      <c r="B654" s="402" t="s">
        <v>2756</v>
      </c>
      <c r="C654" s="403" t="s">
        <v>2765</v>
      </c>
      <c r="D654" s="404" t="s">
        <v>1735</v>
      </c>
      <c r="E654" s="402">
        <v>6</v>
      </c>
      <c r="F654" s="402">
        <v>54</v>
      </c>
      <c r="G654" s="406">
        <v>364</v>
      </c>
      <c r="H654" s="406">
        <v>364</v>
      </c>
    </row>
    <row r="655" spans="1:8" s="217" customFormat="1" ht="14.1" customHeight="1" x14ac:dyDescent="0.25">
      <c r="A655" s="402" t="s">
        <v>2766</v>
      </c>
      <c r="B655" s="402" t="s">
        <v>210</v>
      </c>
      <c r="C655" s="403" t="s">
        <v>369</v>
      </c>
      <c r="D655" s="404" t="s">
        <v>1735</v>
      </c>
      <c r="E655" s="402">
        <v>1</v>
      </c>
      <c r="F655" s="402">
        <v>25</v>
      </c>
      <c r="G655" s="406">
        <v>22</v>
      </c>
      <c r="H655" s="406">
        <v>22</v>
      </c>
    </row>
    <row r="656" spans="1:8" s="217" customFormat="1" ht="14.1" customHeight="1" x14ac:dyDescent="0.25">
      <c r="A656" s="402" t="s">
        <v>2767</v>
      </c>
      <c r="B656" s="402" t="s">
        <v>210</v>
      </c>
      <c r="C656" s="403" t="s">
        <v>377</v>
      </c>
      <c r="D656" s="404" t="s">
        <v>1735</v>
      </c>
      <c r="E656" s="402">
        <v>1</v>
      </c>
      <c r="F656" s="402">
        <v>25</v>
      </c>
      <c r="G656" s="406">
        <v>20</v>
      </c>
      <c r="H656" s="406">
        <v>20</v>
      </c>
    </row>
    <row r="657" spans="1:8" s="217" customFormat="1" ht="14.1" customHeight="1" x14ac:dyDescent="0.25">
      <c r="A657" s="402" t="s">
        <v>2768</v>
      </c>
      <c r="B657" s="402" t="s">
        <v>210</v>
      </c>
      <c r="C657" s="403" t="s">
        <v>2769</v>
      </c>
      <c r="D657" s="404" t="s">
        <v>1735</v>
      </c>
      <c r="E657" s="402">
        <v>1</v>
      </c>
      <c r="F657" s="402">
        <v>25</v>
      </c>
      <c r="G657" s="406">
        <v>30</v>
      </c>
      <c r="H657" s="406">
        <v>30</v>
      </c>
    </row>
    <row r="658" spans="1:8" s="217" customFormat="1" ht="14.1" customHeight="1" x14ac:dyDescent="0.25">
      <c r="A658" s="402" t="s">
        <v>2770</v>
      </c>
      <c r="B658" s="402" t="s">
        <v>210</v>
      </c>
      <c r="C658" s="403" t="s">
        <v>493</v>
      </c>
      <c r="D658" s="404" t="s">
        <v>1735</v>
      </c>
      <c r="E658" s="402">
        <v>2</v>
      </c>
      <c r="F658" s="402">
        <v>25</v>
      </c>
      <c r="G658" s="406">
        <v>43</v>
      </c>
      <c r="H658" s="406">
        <v>43</v>
      </c>
    </row>
    <row r="659" spans="1:8" s="217" customFormat="1" ht="14.1" customHeight="1" x14ac:dyDescent="0.25">
      <c r="A659" s="402" t="s">
        <v>2771</v>
      </c>
      <c r="B659" s="402" t="s">
        <v>210</v>
      </c>
      <c r="C659" s="403" t="s">
        <v>496</v>
      </c>
      <c r="D659" s="404" t="s">
        <v>1735</v>
      </c>
      <c r="E659" s="402">
        <v>2</v>
      </c>
      <c r="F659" s="402">
        <v>25</v>
      </c>
      <c r="G659" s="406">
        <v>38</v>
      </c>
      <c r="H659" s="406">
        <v>38</v>
      </c>
    </row>
    <row r="660" spans="1:8" s="217" customFormat="1" ht="14.1" customHeight="1" x14ac:dyDescent="0.25">
      <c r="A660" s="402" t="s">
        <v>2772</v>
      </c>
      <c r="B660" s="402" t="s">
        <v>210</v>
      </c>
      <c r="C660" s="403" t="s">
        <v>2773</v>
      </c>
      <c r="D660" s="404" t="s">
        <v>1735</v>
      </c>
      <c r="E660" s="402">
        <v>2</v>
      </c>
      <c r="F660" s="402">
        <v>25</v>
      </c>
      <c r="G660" s="406">
        <v>58</v>
      </c>
      <c r="H660" s="406">
        <v>58</v>
      </c>
    </row>
    <row r="661" spans="1:8" s="217" customFormat="1" ht="14.1" customHeight="1" x14ac:dyDescent="0.25">
      <c r="A661" s="402" t="s">
        <v>2774</v>
      </c>
      <c r="B661" s="402" t="s">
        <v>210</v>
      </c>
      <c r="C661" s="403" t="s">
        <v>558</v>
      </c>
      <c r="D661" s="404" t="s">
        <v>1735</v>
      </c>
      <c r="E661" s="402">
        <v>3</v>
      </c>
      <c r="F661" s="402">
        <v>25</v>
      </c>
      <c r="G661" s="406">
        <v>65</v>
      </c>
      <c r="H661" s="406">
        <v>65</v>
      </c>
    </row>
    <row r="662" spans="1:8" s="217" customFormat="1" ht="14.1" customHeight="1" x14ac:dyDescent="0.25">
      <c r="A662" s="402" t="s">
        <v>2775</v>
      </c>
      <c r="B662" s="402" t="s">
        <v>210</v>
      </c>
      <c r="C662" s="403" t="s">
        <v>560</v>
      </c>
      <c r="D662" s="404" t="s">
        <v>1735</v>
      </c>
      <c r="E662" s="402">
        <v>3</v>
      </c>
      <c r="F662" s="402">
        <v>25</v>
      </c>
      <c r="G662" s="406">
        <v>57</v>
      </c>
      <c r="H662" s="406">
        <v>57</v>
      </c>
    </row>
    <row r="663" spans="1:8" s="217" customFormat="1" ht="14.1" customHeight="1" x14ac:dyDescent="0.25">
      <c r="A663" s="402" t="s">
        <v>2776</v>
      </c>
      <c r="B663" s="402" t="s">
        <v>210</v>
      </c>
      <c r="C663" s="403" t="s">
        <v>2777</v>
      </c>
      <c r="D663" s="404" t="s">
        <v>1735</v>
      </c>
      <c r="E663" s="402">
        <v>3</v>
      </c>
      <c r="F663" s="402">
        <v>25</v>
      </c>
      <c r="G663" s="406">
        <v>87</v>
      </c>
      <c r="H663" s="406">
        <v>87</v>
      </c>
    </row>
    <row r="664" spans="1:8" s="217" customFormat="1" ht="14.1" customHeight="1" x14ac:dyDescent="0.25">
      <c r="A664" s="402" t="s">
        <v>2778</v>
      </c>
      <c r="B664" s="402" t="s">
        <v>210</v>
      </c>
      <c r="C664" s="403" t="s">
        <v>615</v>
      </c>
      <c r="D664" s="404" t="s">
        <v>1735</v>
      </c>
      <c r="E664" s="402">
        <v>4</v>
      </c>
      <c r="F664" s="402">
        <v>25</v>
      </c>
      <c r="G664" s="406">
        <v>85</v>
      </c>
      <c r="H664" s="406">
        <v>85</v>
      </c>
    </row>
    <row r="665" spans="1:8" s="217" customFormat="1" ht="14.1" customHeight="1" x14ac:dyDescent="0.25">
      <c r="A665" s="402" t="s">
        <v>2779</v>
      </c>
      <c r="B665" s="402" t="s">
        <v>210</v>
      </c>
      <c r="C665" s="403" t="s">
        <v>617</v>
      </c>
      <c r="D665" s="404" t="s">
        <v>1735</v>
      </c>
      <c r="E665" s="402">
        <v>4</v>
      </c>
      <c r="F665" s="402">
        <v>25</v>
      </c>
      <c r="G665" s="406">
        <v>76</v>
      </c>
      <c r="H665" s="406">
        <v>76</v>
      </c>
    </row>
    <row r="666" spans="1:8" s="217" customFormat="1" ht="14.1" customHeight="1" x14ac:dyDescent="0.25">
      <c r="A666" s="402" t="s">
        <v>2780</v>
      </c>
      <c r="B666" s="402" t="s">
        <v>210</v>
      </c>
      <c r="C666" s="403" t="s">
        <v>2781</v>
      </c>
      <c r="D666" s="404" t="s">
        <v>1735</v>
      </c>
      <c r="E666" s="402">
        <v>4</v>
      </c>
      <c r="F666" s="402">
        <v>25</v>
      </c>
      <c r="G666" s="406">
        <v>112</v>
      </c>
      <c r="H666" s="406">
        <v>112</v>
      </c>
    </row>
    <row r="667" spans="1:8" s="217" customFormat="1" ht="14.1" customHeight="1" x14ac:dyDescent="0.25">
      <c r="A667" s="395"/>
      <c r="B667" s="395"/>
      <c r="C667" s="396"/>
      <c r="D667" s="397"/>
      <c r="E667" s="395"/>
      <c r="F667" s="395"/>
      <c r="G667" s="398"/>
      <c r="H667" s="398"/>
    </row>
    <row r="668" spans="1:8" ht="14.1" customHeight="1" x14ac:dyDescent="0.25">
      <c r="A668" s="8"/>
      <c r="B668" s="8"/>
      <c r="C668" s="7" t="s">
        <v>934</v>
      </c>
      <c r="D668" s="10"/>
      <c r="E668" s="8"/>
      <c r="F668" s="8"/>
      <c r="G668" s="11"/>
      <c r="H668" s="11"/>
    </row>
    <row r="669" spans="1:8" ht="14.1" customHeight="1" x14ac:dyDescent="0.25">
      <c r="A669" s="8" t="s">
        <v>935</v>
      </c>
      <c r="B669" s="8" t="s">
        <v>936</v>
      </c>
      <c r="C669" s="9" t="s">
        <v>937</v>
      </c>
      <c r="D669" s="10" t="s">
        <v>1733</v>
      </c>
      <c r="E669" s="8">
        <v>1</v>
      </c>
      <c r="F669" s="8">
        <v>32</v>
      </c>
      <c r="G669" s="11">
        <v>31</v>
      </c>
      <c r="H669" s="11">
        <v>31</v>
      </c>
    </row>
    <row r="670" spans="1:8" ht="14.1" customHeight="1" x14ac:dyDescent="0.25">
      <c r="A670" s="8" t="s">
        <v>938</v>
      </c>
      <c r="B670" s="8" t="s">
        <v>936</v>
      </c>
      <c r="C670" s="9" t="s">
        <v>939</v>
      </c>
      <c r="D670" s="10" t="s">
        <v>1733</v>
      </c>
      <c r="E670" s="8">
        <v>2</v>
      </c>
      <c r="F670" s="8">
        <v>32</v>
      </c>
      <c r="G670" s="11">
        <v>62</v>
      </c>
      <c r="H670" s="11">
        <v>62</v>
      </c>
    </row>
    <row r="671" spans="1:8" ht="14.1" customHeight="1" x14ac:dyDescent="0.25">
      <c r="A671" s="8" t="s">
        <v>940</v>
      </c>
      <c r="B671" s="8" t="s">
        <v>941</v>
      </c>
      <c r="C671" s="9" t="s">
        <v>942</v>
      </c>
      <c r="D671" s="10" t="s">
        <v>1733</v>
      </c>
      <c r="E671" s="8">
        <v>1</v>
      </c>
      <c r="F671" s="8">
        <v>40</v>
      </c>
      <c r="G671" s="11">
        <v>35</v>
      </c>
      <c r="H671" s="11">
        <v>35</v>
      </c>
    </row>
    <row r="672" spans="1:8" ht="14.1" customHeight="1" x14ac:dyDescent="0.25">
      <c r="A672" s="8" t="s">
        <v>943</v>
      </c>
      <c r="B672" s="8" t="s">
        <v>944</v>
      </c>
      <c r="C672" s="9" t="s">
        <v>945</v>
      </c>
      <c r="D672" s="10" t="s">
        <v>1733</v>
      </c>
      <c r="E672" s="8">
        <v>1</v>
      </c>
      <c r="F672" s="8">
        <v>20</v>
      </c>
      <c r="G672" s="11">
        <v>20</v>
      </c>
      <c r="H672" s="11">
        <v>20</v>
      </c>
    </row>
    <row r="673" spans="1:8" ht="14.1" customHeight="1" x14ac:dyDescent="0.25">
      <c r="A673" s="8" t="s">
        <v>946</v>
      </c>
      <c r="B673" s="8" t="s">
        <v>947</v>
      </c>
      <c r="C673" s="9" t="s">
        <v>948</v>
      </c>
      <c r="D673" s="10" t="s">
        <v>1733</v>
      </c>
      <c r="E673" s="8">
        <v>1</v>
      </c>
      <c r="F673" s="8">
        <v>22</v>
      </c>
      <c r="G673" s="11">
        <v>20</v>
      </c>
      <c r="H673" s="11">
        <v>20</v>
      </c>
    </row>
    <row r="674" spans="1:8" ht="14.1" customHeight="1" x14ac:dyDescent="0.25">
      <c r="A674" s="8" t="s">
        <v>949</v>
      </c>
      <c r="B674" s="8" t="s">
        <v>950</v>
      </c>
      <c r="C674" s="9" t="s">
        <v>951</v>
      </c>
      <c r="D674" s="10" t="s">
        <v>1733</v>
      </c>
      <c r="E674" s="8">
        <v>1</v>
      </c>
      <c r="F674" s="8" t="s">
        <v>952</v>
      </c>
      <c r="G674" s="11">
        <v>58</v>
      </c>
      <c r="H674" s="11">
        <v>58</v>
      </c>
    </row>
    <row r="675" spans="1:8" ht="14.1" customHeight="1" x14ac:dyDescent="0.25">
      <c r="A675" s="8" t="s">
        <v>953</v>
      </c>
      <c r="B675" s="8" t="s">
        <v>936</v>
      </c>
      <c r="C675" s="9" t="s">
        <v>954</v>
      </c>
      <c r="D675" s="10" t="s">
        <v>1733</v>
      </c>
      <c r="E675" s="8">
        <v>1</v>
      </c>
      <c r="F675" s="8">
        <v>32</v>
      </c>
      <c r="G675" s="11">
        <v>40</v>
      </c>
      <c r="H675" s="11">
        <v>40</v>
      </c>
    </row>
    <row r="676" spans="1:8" ht="14.1" customHeight="1" x14ac:dyDescent="0.25">
      <c r="A676" s="8" t="s">
        <v>955</v>
      </c>
      <c r="B676" s="8" t="s">
        <v>956</v>
      </c>
      <c r="C676" s="9" t="s">
        <v>957</v>
      </c>
      <c r="D676" s="10" t="s">
        <v>1733</v>
      </c>
      <c r="E676" s="8">
        <v>1</v>
      </c>
      <c r="F676" s="8" t="s">
        <v>958</v>
      </c>
      <c r="G676" s="11">
        <v>80</v>
      </c>
      <c r="H676" s="11">
        <v>80</v>
      </c>
    </row>
    <row r="677" spans="1:8" ht="14.1" customHeight="1" x14ac:dyDescent="0.25">
      <c r="A677" s="8" t="s">
        <v>959</v>
      </c>
      <c r="B677" s="8" t="s">
        <v>941</v>
      </c>
      <c r="C677" s="9" t="s">
        <v>954</v>
      </c>
      <c r="D677" s="10" t="s">
        <v>1733</v>
      </c>
      <c r="E677" s="8">
        <v>1</v>
      </c>
      <c r="F677" s="8">
        <v>32</v>
      </c>
      <c r="G677" s="11">
        <v>42</v>
      </c>
      <c r="H677" s="11">
        <v>42</v>
      </c>
    </row>
    <row r="678" spans="1:8" ht="14.1" customHeight="1" x14ac:dyDescent="0.25">
      <c r="A678" s="8" t="s">
        <v>960</v>
      </c>
      <c r="B678" s="8" t="s">
        <v>961</v>
      </c>
      <c r="C678" s="9" t="s">
        <v>962</v>
      </c>
      <c r="D678" s="10" t="s">
        <v>1733</v>
      </c>
      <c r="E678" s="8">
        <v>1</v>
      </c>
      <c r="F678" s="8">
        <v>44</v>
      </c>
      <c r="G678" s="11">
        <v>46</v>
      </c>
      <c r="H678" s="11">
        <v>46</v>
      </c>
    </row>
    <row r="679" spans="1:8" ht="14.1" customHeight="1" x14ac:dyDescent="0.25">
      <c r="A679" s="8" t="s">
        <v>963</v>
      </c>
      <c r="B679" s="8" t="s">
        <v>944</v>
      </c>
      <c r="C679" s="9" t="s">
        <v>964</v>
      </c>
      <c r="D679" s="10" t="s">
        <v>1733</v>
      </c>
      <c r="E679" s="8">
        <v>1</v>
      </c>
      <c r="F679" s="8">
        <v>20</v>
      </c>
      <c r="G679" s="11">
        <v>25</v>
      </c>
      <c r="H679" s="11">
        <v>25</v>
      </c>
    </row>
    <row r="680" spans="1:8" ht="14.1" customHeight="1" x14ac:dyDescent="0.25">
      <c r="A680" s="8" t="s">
        <v>965</v>
      </c>
      <c r="B680" s="8" t="s">
        <v>947</v>
      </c>
      <c r="C680" s="9" t="s">
        <v>966</v>
      </c>
      <c r="D680" s="10" t="s">
        <v>1733</v>
      </c>
      <c r="E680" s="8">
        <v>1</v>
      </c>
      <c r="F680" s="8">
        <v>22</v>
      </c>
      <c r="G680" s="11">
        <v>26</v>
      </c>
      <c r="H680" s="11">
        <v>26</v>
      </c>
    </row>
    <row r="681" spans="1:8" ht="14.1" customHeight="1" x14ac:dyDescent="0.25">
      <c r="A681" s="8" t="s">
        <v>967</v>
      </c>
      <c r="B681" s="8" t="s">
        <v>947</v>
      </c>
      <c r="C681" s="9" t="s">
        <v>968</v>
      </c>
      <c r="D681" s="10" t="s">
        <v>1733</v>
      </c>
      <c r="E681" s="8">
        <v>2</v>
      </c>
      <c r="F681" s="8">
        <v>22</v>
      </c>
      <c r="G681" s="11">
        <v>52</v>
      </c>
      <c r="H681" s="11">
        <v>52</v>
      </c>
    </row>
    <row r="682" spans="1:8" ht="14.1" customHeight="1" x14ac:dyDescent="0.25">
      <c r="A682" s="8"/>
      <c r="B682" s="8"/>
      <c r="C682" s="9"/>
      <c r="D682" s="10"/>
      <c r="E682" s="8"/>
      <c r="F682" s="8"/>
      <c r="G682" s="11"/>
      <c r="H682" s="11"/>
    </row>
    <row r="683" spans="1:8" ht="14.1" customHeight="1" x14ac:dyDescent="0.25">
      <c r="A683" s="8"/>
      <c r="B683" s="8"/>
      <c r="C683" s="7" t="s">
        <v>969</v>
      </c>
      <c r="D683" s="10"/>
      <c r="E683" s="8"/>
      <c r="F683" s="8"/>
      <c r="G683" s="11"/>
      <c r="H683" s="11"/>
    </row>
    <row r="684" spans="1:8" ht="14.1" customHeight="1" x14ac:dyDescent="0.25">
      <c r="A684" s="8" t="s">
        <v>970</v>
      </c>
      <c r="B684" s="8" t="s">
        <v>971</v>
      </c>
      <c r="C684" s="9" t="s">
        <v>972</v>
      </c>
      <c r="D684" s="10" t="s">
        <v>142</v>
      </c>
      <c r="E684" s="8">
        <v>1</v>
      </c>
      <c r="F684" s="8">
        <v>34</v>
      </c>
      <c r="G684" s="11">
        <v>43</v>
      </c>
      <c r="H684" s="11">
        <v>43</v>
      </c>
    </row>
    <row r="685" spans="1:8" ht="14.1" customHeight="1" x14ac:dyDescent="0.25">
      <c r="A685" s="8" t="s">
        <v>973</v>
      </c>
      <c r="B685" s="8" t="s">
        <v>974</v>
      </c>
      <c r="C685" s="9" t="s">
        <v>975</v>
      </c>
      <c r="D685" s="10" t="s">
        <v>1735</v>
      </c>
      <c r="E685" s="8">
        <v>1</v>
      </c>
      <c r="F685" s="8">
        <v>32</v>
      </c>
      <c r="G685" s="11">
        <v>31</v>
      </c>
      <c r="H685" s="11">
        <v>31</v>
      </c>
    </row>
    <row r="686" spans="1:8" ht="14.1" customHeight="1" x14ac:dyDescent="0.25">
      <c r="A686" s="8" t="s">
        <v>976</v>
      </c>
      <c r="B686" s="8" t="s">
        <v>974</v>
      </c>
      <c r="C686" s="9" t="s">
        <v>977</v>
      </c>
      <c r="D686" s="10" t="s">
        <v>1735</v>
      </c>
      <c r="E686" s="8">
        <v>1</v>
      </c>
      <c r="F686" s="8">
        <v>32</v>
      </c>
      <c r="G686" s="11">
        <v>32</v>
      </c>
      <c r="H686" s="11">
        <v>32</v>
      </c>
    </row>
    <row r="687" spans="1:8" ht="14.1" customHeight="1" x14ac:dyDescent="0.25">
      <c r="A687" s="8" t="s">
        <v>978</v>
      </c>
      <c r="B687" s="8" t="s">
        <v>974</v>
      </c>
      <c r="C687" s="9" t="s">
        <v>979</v>
      </c>
      <c r="D687" s="8" t="s">
        <v>1735</v>
      </c>
      <c r="E687" s="8">
        <v>1</v>
      </c>
      <c r="F687" s="8">
        <v>31</v>
      </c>
      <c r="G687" s="17">
        <v>27</v>
      </c>
      <c r="H687" s="17">
        <v>27</v>
      </c>
    </row>
    <row r="688" spans="1:8" ht="14.1" customHeight="1" x14ac:dyDescent="0.25">
      <c r="A688" s="8" t="s">
        <v>980</v>
      </c>
      <c r="B688" s="8" t="s">
        <v>981</v>
      </c>
      <c r="C688" s="9" t="s">
        <v>982</v>
      </c>
      <c r="D688" s="10" t="s">
        <v>1733</v>
      </c>
      <c r="E688" s="8">
        <v>2</v>
      </c>
      <c r="F688" s="8">
        <v>40</v>
      </c>
      <c r="G688" s="11">
        <v>96</v>
      </c>
      <c r="H688" s="11">
        <v>96</v>
      </c>
    </row>
    <row r="689" spans="1:8" ht="14.1" customHeight="1" x14ac:dyDescent="0.25">
      <c r="A689" s="8" t="s">
        <v>983</v>
      </c>
      <c r="B689" s="8" t="s">
        <v>981</v>
      </c>
      <c r="C689" s="9" t="s">
        <v>982</v>
      </c>
      <c r="D689" s="10" t="s">
        <v>142</v>
      </c>
      <c r="E689" s="8">
        <v>2</v>
      </c>
      <c r="F689" s="8">
        <v>40</v>
      </c>
      <c r="G689" s="11">
        <v>85</v>
      </c>
      <c r="H689" s="11">
        <v>85</v>
      </c>
    </row>
    <row r="690" spans="1:8" ht="14.1" customHeight="1" x14ac:dyDescent="0.25">
      <c r="A690" s="8" t="s">
        <v>984</v>
      </c>
      <c r="B690" s="8" t="s">
        <v>971</v>
      </c>
      <c r="C690" s="9" t="s">
        <v>985</v>
      </c>
      <c r="D690" s="10" t="s">
        <v>142</v>
      </c>
      <c r="E690" s="8">
        <v>2</v>
      </c>
      <c r="F690" s="8">
        <v>34</v>
      </c>
      <c r="G690" s="11">
        <v>72</v>
      </c>
      <c r="H690" s="11">
        <v>72</v>
      </c>
    </row>
    <row r="691" spans="1:8" ht="14.1" customHeight="1" x14ac:dyDescent="0.25">
      <c r="A691" s="8" t="s">
        <v>986</v>
      </c>
      <c r="B691" s="8" t="s">
        <v>971</v>
      </c>
      <c r="C691" s="9" t="s">
        <v>985</v>
      </c>
      <c r="D691" s="10" t="s">
        <v>1733</v>
      </c>
      <c r="E691" s="8">
        <v>2</v>
      </c>
      <c r="F691" s="8">
        <v>34</v>
      </c>
      <c r="G691" s="11">
        <v>82</v>
      </c>
      <c r="H691" s="11">
        <v>82</v>
      </c>
    </row>
    <row r="692" spans="1:8" ht="14.1" customHeight="1" x14ac:dyDescent="0.25">
      <c r="A692" s="8" t="s">
        <v>987</v>
      </c>
      <c r="B692" s="8" t="s">
        <v>974</v>
      </c>
      <c r="C692" s="9" t="s">
        <v>988</v>
      </c>
      <c r="D692" s="10" t="s">
        <v>1735</v>
      </c>
      <c r="E692" s="8">
        <v>2</v>
      </c>
      <c r="F692" s="8">
        <v>32</v>
      </c>
      <c r="G692" s="11">
        <v>59</v>
      </c>
      <c r="H692" s="11">
        <v>59</v>
      </c>
    </row>
    <row r="693" spans="1:8" ht="14.1" customHeight="1" x14ac:dyDescent="0.25">
      <c r="A693" s="8" t="s">
        <v>989</v>
      </c>
      <c r="B693" s="8" t="s">
        <v>974</v>
      </c>
      <c r="C693" s="9" t="s">
        <v>990</v>
      </c>
      <c r="D693" s="10" t="s">
        <v>1735</v>
      </c>
      <c r="E693" s="8">
        <v>2</v>
      </c>
      <c r="F693" s="8">
        <v>32</v>
      </c>
      <c r="G693" s="11">
        <v>56</v>
      </c>
      <c r="H693" s="11">
        <v>56</v>
      </c>
    </row>
    <row r="694" spans="1:8" ht="14.1" customHeight="1" x14ac:dyDescent="0.25">
      <c r="A694" s="8" t="s">
        <v>991</v>
      </c>
      <c r="B694" s="8" t="s">
        <v>974</v>
      </c>
      <c r="C694" s="9" t="s">
        <v>992</v>
      </c>
      <c r="D694" s="10" t="s">
        <v>1735</v>
      </c>
      <c r="E694" s="8">
        <v>2</v>
      </c>
      <c r="F694" s="8">
        <v>32</v>
      </c>
      <c r="G694" s="11">
        <v>51</v>
      </c>
      <c r="H694" s="11">
        <v>51</v>
      </c>
    </row>
    <row r="695" spans="1:8" ht="14.1" customHeight="1" x14ac:dyDescent="0.25">
      <c r="A695" s="8" t="s">
        <v>993</v>
      </c>
      <c r="B695" s="8" t="s">
        <v>974</v>
      </c>
      <c r="C695" s="9" t="s">
        <v>994</v>
      </c>
      <c r="D695" s="10" t="s">
        <v>1735</v>
      </c>
      <c r="E695" s="8">
        <v>2</v>
      </c>
      <c r="F695" s="8">
        <v>32</v>
      </c>
      <c r="G695" s="11">
        <v>65</v>
      </c>
      <c r="H695" s="11">
        <v>65</v>
      </c>
    </row>
    <row r="696" spans="1:8" ht="14.1" customHeight="1" x14ac:dyDescent="0.25">
      <c r="A696" s="8" t="s">
        <v>995</v>
      </c>
      <c r="B696" s="8" t="s">
        <v>974</v>
      </c>
      <c r="C696" s="9" t="s">
        <v>996</v>
      </c>
      <c r="D696" s="10" t="s">
        <v>1735</v>
      </c>
      <c r="E696" s="8">
        <v>2</v>
      </c>
      <c r="F696" s="8">
        <v>32</v>
      </c>
      <c r="G696" s="11">
        <v>52</v>
      </c>
      <c r="H696" s="11">
        <v>52</v>
      </c>
    </row>
    <row r="697" spans="1:8" ht="14.1" customHeight="1" x14ac:dyDescent="0.25">
      <c r="A697" s="8" t="s">
        <v>997</v>
      </c>
      <c r="B697" s="8" t="s">
        <v>974</v>
      </c>
      <c r="C697" s="9" t="s">
        <v>998</v>
      </c>
      <c r="D697" s="10" t="s">
        <v>1735</v>
      </c>
      <c r="E697" s="8">
        <v>2</v>
      </c>
      <c r="F697" s="8">
        <v>32</v>
      </c>
      <c r="G697" s="11">
        <v>60</v>
      </c>
      <c r="H697" s="11">
        <v>60</v>
      </c>
    </row>
    <row r="698" spans="1:8" ht="14.1" customHeight="1" x14ac:dyDescent="0.25">
      <c r="A698" s="8" t="s">
        <v>999</v>
      </c>
      <c r="B698" s="8" t="s">
        <v>974</v>
      </c>
      <c r="C698" s="9" t="s">
        <v>1000</v>
      </c>
      <c r="D698" s="10" t="s">
        <v>1735</v>
      </c>
      <c r="E698" s="8">
        <v>2</v>
      </c>
      <c r="F698" s="8">
        <v>32</v>
      </c>
      <c r="G698" s="11">
        <v>59</v>
      </c>
      <c r="H698" s="11">
        <v>59</v>
      </c>
    </row>
    <row r="699" spans="1:8" ht="14.1" customHeight="1" x14ac:dyDescent="0.25">
      <c r="A699" s="8" t="s">
        <v>1001</v>
      </c>
      <c r="B699" s="8" t="s">
        <v>974</v>
      </c>
      <c r="C699" s="9" t="s">
        <v>1002</v>
      </c>
      <c r="D699" s="8" t="s">
        <v>1735</v>
      </c>
      <c r="E699" s="12">
        <v>2</v>
      </c>
      <c r="F699" s="8">
        <v>31</v>
      </c>
      <c r="G699" s="17">
        <v>54</v>
      </c>
      <c r="H699" s="17">
        <v>54</v>
      </c>
    </row>
    <row r="700" spans="1:8" ht="14.1" customHeight="1" x14ac:dyDescent="0.25">
      <c r="A700" s="8" t="s">
        <v>1003</v>
      </c>
      <c r="B700" s="8" t="s">
        <v>971</v>
      </c>
      <c r="C700" s="9" t="s">
        <v>1004</v>
      </c>
      <c r="D700" s="10" t="s">
        <v>142</v>
      </c>
      <c r="E700" s="8">
        <v>3</v>
      </c>
      <c r="F700" s="8">
        <v>35</v>
      </c>
      <c r="G700" s="11">
        <v>115</v>
      </c>
      <c r="H700" s="11">
        <v>115</v>
      </c>
    </row>
    <row r="701" spans="1:8" ht="14.1" customHeight="1" x14ac:dyDescent="0.25">
      <c r="A701" s="8" t="s">
        <v>1005</v>
      </c>
      <c r="B701" s="8" t="s">
        <v>974</v>
      </c>
      <c r="C701" s="9" t="s">
        <v>1006</v>
      </c>
      <c r="D701" s="10" t="s">
        <v>1735</v>
      </c>
      <c r="E701" s="8">
        <v>3</v>
      </c>
      <c r="F701" s="8">
        <v>32</v>
      </c>
      <c r="G701" s="11">
        <v>89</v>
      </c>
      <c r="H701" s="11">
        <v>89</v>
      </c>
    </row>
    <row r="702" spans="1:8" ht="14.1" customHeight="1" x14ac:dyDescent="0.25">
      <c r="A702" s="8" t="s">
        <v>1007</v>
      </c>
      <c r="B702" s="8" t="s">
        <v>974</v>
      </c>
      <c r="C702" s="9" t="s">
        <v>1008</v>
      </c>
      <c r="D702" s="10" t="s">
        <v>1735</v>
      </c>
      <c r="E702" s="8">
        <v>3</v>
      </c>
      <c r="F702" s="8">
        <v>32</v>
      </c>
      <c r="G702" s="11">
        <v>78</v>
      </c>
      <c r="H702" s="11">
        <v>78</v>
      </c>
    </row>
    <row r="703" spans="1:8" ht="14.1" customHeight="1" x14ac:dyDescent="0.25">
      <c r="A703" s="8"/>
      <c r="B703" s="8"/>
      <c r="C703" s="9"/>
      <c r="D703" s="10"/>
      <c r="E703" s="8"/>
      <c r="F703" s="8"/>
      <c r="G703" s="11"/>
      <c r="H703" s="11"/>
    </row>
    <row r="704" spans="1:8" ht="14.1" customHeight="1" x14ac:dyDescent="0.25">
      <c r="A704" s="8"/>
      <c r="B704" s="8"/>
      <c r="C704" s="7" t="s">
        <v>1009</v>
      </c>
      <c r="D704" s="10"/>
      <c r="E704" s="8"/>
      <c r="F704" s="8"/>
      <c r="G704" s="11"/>
      <c r="H704" s="11"/>
    </row>
    <row r="705" spans="1:8" ht="14.1" customHeight="1" x14ac:dyDescent="0.25">
      <c r="A705" s="8" t="s">
        <v>1010</v>
      </c>
      <c r="B705" s="8" t="s">
        <v>1011</v>
      </c>
      <c r="C705" s="9" t="s">
        <v>1012</v>
      </c>
      <c r="D705" s="10"/>
      <c r="E705" s="8">
        <v>1</v>
      </c>
      <c r="F705" s="8">
        <v>100</v>
      </c>
      <c r="G705" s="11">
        <v>100</v>
      </c>
      <c r="H705" s="11">
        <v>100</v>
      </c>
    </row>
    <row r="706" spans="1:8" ht="14.1" customHeight="1" x14ac:dyDescent="0.25">
      <c r="A706" s="8" t="s">
        <v>1013</v>
      </c>
      <c r="B706" s="8" t="s">
        <v>1011</v>
      </c>
      <c r="C706" s="9" t="s">
        <v>1014</v>
      </c>
      <c r="D706" s="10"/>
      <c r="E706" s="8">
        <v>2</v>
      </c>
      <c r="F706" s="8">
        <v>100</v>
      </c>
      <c r="G706" s="11">
        <v>200</v>
      </c>
      <c r="H706" s="11">
        <v>200</v>
      </c>
    </row>
    <row r="707" spans="1:8" ht="14.1" customHeight="1" x14ac:dyDescent="0.25">
      <c r="A707" s="8" t="s">
        <v>1015</v>
      </c>
      <c r="B707" s="8" t="s">
        <v>1011</v>
      </c>
      <c r="C707" s="9" t="s">
        <v>1016</v>
      </c>
      <c r="D707" s="10"/>
      <c r="E707" s="8">
        <v>3</v>
      </c>
      <c r="F707" s="8">
        <v>100</v>
      </c>
      <c r="G707" s="11">
        <v>300</v>
      </c>
      <c r="H707" s="11">
        <v>300</v>
      </c>
    </row>
    <row r="708" spans="1:8" ht="14.1" customHeight="1" x14ac:dyDescent="0.25">
      <c r="A708" s="8" t="s">
        <v>1017</v>
      </c>
      <c r="B708" s="8" t="s">
        <v>1011</v>
      </c>
      <c r="C708" s="9" t="s">
        <v>1018</v>
      </c>
      <c r="D708" s="10"/>
      <c r="E708" s="8">
        <v>4</v>
      </c>
      <c r="F708" s="8">
        <v>100</v>
      </c>
      <c r="G708" s="11">
        <v>400</v>
      </c>
      <c r="H708" s="11">
        <v>400</v>
      </c>
    </row>
    <row r="709" spans="1:8" ht="14.1" customHeight="1" x14ac:dyDescent="0.25">
      <c r="A709" s="8" t="s">
        <v>1019</v>
      </c>
      <c r="B709" s="8" t="s">
        <v>1011</v>
      </c>
      <c r="C709" s="9" t="s">
        <v>1020</v>
      </c>
      <c r="D709" s="10"/>
      <c r="E709" s="8">
        <v>5</v>
      </c>
      <c r="F709" s="8">
        <v>100</v>
      </c>
      <c r="G709" s="11">
        <v>500</v>
      </c>
      <c r="H709" s="11">
        <v>500</v>
      </c>
    </row>
    <row r="710" spans="1:8" ht="14.1" customHeight="1" x14ac:dyDescent="0.25">
      <c r="A710" s="8" t="s">
        <v>1021</v>
      </c>
      <c r="B710" s="8" t="s">
        <v>1022</v>
      </c>
      <c r="C710" s="9" t="s">
        <v>1023</v>
      </c>
      <c r="D710" s="10"/>
      <c r="E710" s="8">
        <v>1</v>
      </c>
      <c r="F710" s="8">
        <v>1000</v>
      </c>
      <c r="G710" s="11">
        <v>1000</v>
      </c>
      <c r="H710" s="11">
        <v>1000</v>
      </c>
    </row>
    <row r="711" spans="1:8" ht="14.1" customHeight="1" x14ac:dyDescent="0.25">
      <c r="A711" s="8" t="s">
        <v>1024</v>
      </c>
      <c r="B711" s="8" t="s">
        <v>1025</v>
      </c>
      <c r="C711" s="9" t="s">
        <v>1026</v>
      </c>
      <c r="D711" s="10"/>
      <c r="E711" s="8">
        <v>1</v>
      </c>
      <c r="F711" s="8">
        <v>90</v>
      </c>
      <c r="G711" s="11">
        <v>90</v>
      </c>
      <c r="H711" s="11">
        <v>90</v>
      </c>
    </row>
    <row r="712" spans="1:8" ht="14.1" customHeight="1" x14ac:dyDescent="0.25">
      <c r="A712" s="8" t="s">
        <v>1027</v>
      </c>
      <c r="B712" s="8" t="s">
        <v>1028</v>
      </c>
      <c r="C712" s="9" t="s">
        <v>1029</v>
      </c>
      <c r="D712" s="10"/>
      <c r="E712" s="8">
        <v>1</v>
      </c>
      <c r="F712" s="8">
        <v>90</v>
      </c>
      <c r="G712" s="11">
        <v>90</v>
      </c>
      <c r="H712" s="11">
        <v>90</v>
      </c>
    </row>
    <row r="713" spans="1:8" ht="14.1" customHeight="1" x14ac:dyDescent="0.25">
      <c r="A713" s="8" t="s">
        <v>1030</v>
      </c>
      <c r="B713" s="8" t="s">
        <v>1031</v>
      </c>
      <c r="C713" s="9" t="s">
        <v>1032</v>
      </c>
      <c r="D713" s="10"/>
      <c r="E713" s="8">
        <v>1</v>
      </c>
      <c r="F713" s="8">
        <v>120</v>
      </c>
      <c r="G713" s="11">
        <v>120</v>
      </c>
      <c r="H713" s="11">
        <v>120</v>
      </c>
    </row>
    <row r="714" spans="1:8" ht="14.1" customHeight="1" x14ac:dyDescent="0.25">
      <c r="A714" s="8" t="s">
        <v>1033</v>
      </c>
      <c r="B714" s="8" t="s">
        <v>1031</v>
      </c>
      <c r="C714" s="9" t="s">
        <v>1034</v>
      </c>
      <c r="D714" s="10"/>
      <c r="E714" s="8">
        <v>2</v>
      </c>
      <c r="F714" s="8">
        <v>120</v>
      </c>
      <c r="G714" s="11">
        <v>240</v>
      </c>
      <c r="H714" s="11">
        <v>240</v>
      </c>
    </row>
    <row r="715" spans="1:8" ht="14.1" customHeight="1" x14ac:dyDescent="0.25">
      <c r="A715" s="8" t="s">
        <v>1035</v>
      </c>
      <c r="B715" s="8" t="s">
        <v>1036</v>
      </c>
      <c r="C715" s="9" t="s">
        <v>1037</v>
      </c>
      <c r="D715" s="10"/>
      <c r="E715" s="8">
        <v>1</v>
      </c>
      <c r="F715" s="8">
        <v>125</v>
      </c>
      <c r="G715" s="11">
        <v>125</v>
      </c>
      <c r="H715" s="11">
        <v>125</v>
      </c>
    </row>
    <row r="716" spans="1:8" ht="14.1" customHeight="1" x14ac:dyDescent="0.25">
      <c r="A716" s="8" t="s">
        <v>1038</v>
      </c>
      <c r="B716" s="8" t="s">
        <v>1039</v>
      </c>
      <c r="C716" s="9" t="s">
        <v>1040</v>
      </c>
      <c r="D716" s="10"/>
      <c r="E716" s="8">
        <v>1</v>
      </c>
      <c r="F716" s="8">
        <v>135</v>
      </c>
      <c r="G716" s="11">
        <v>135</v>
      </c>
      <c r="H716" s="11">
        <v>135</v>
      </c>
    </row>
    <row r="717" spans="1:8" ht="14.1" customHeight="1" x14ac:dyDescent="0.25">
      <c r="A717" s="8" t="s">
        <v>1041</v>
      </c>
      <c r="B717" s="8" t="s">
        <v>1039</v>
      </c>
      <c r="C717" s="9" t="s">
        <v>1042</v>
      </c>
      <c r="D717" s="10"/>
      <c r="E717" s="8">
        <v>2</v>
      </c>
      <c r="F717" s="8">
        <v>135</v>
      </c>
      <c r="G717" s="11">
        <v>270</v>
      </c>
      <c r="H717" s="11">
        <v>270</v>
      </c>
    </row>
    <row r="718" spans="1:8" ht="14.1" customHeight="1" x14ac:dyDescent="0.25">
      <c r="A718" s="8" t="s">
        <v>1043</v>
      </c>
      <c r="B718" s="8" t="s">
        <v>23</v>
      </c>
      <c r="C718" s="9" t="s">
        <v>1044</v>
      </c>
      <c r="D718" s="10"/>
      <c r="E718" s="8">
        <v>1</v>
      </c>
      <c r="F718" s="8">
        <v>15</v>
      </c>
      <c r="G718" s="11">
        <v>15</v>
      </c>
      <c r="H718" s="11">
        <v>15</v>
      </c>
    </row>
    <row r="719" spans="1:8" ht="14.1" customHeight="1" x14ac:dyDescent="0.25">
      <c r="A719" s="8" t="s">
        <v>1045</v>
      </c>
      <c r="B719" s="8" t="s">
        <v>23</v>
      </c>
      <c r="C719" s="9" t="s">
        <v>1046</v>
      </c>
      <c r="D719" s="10"/>
      <c r="E719" s="8">
        <v>2</v>
      </c>
      <c r="F719" s="8">
        <v>15</v>
      </c>
      <c r="G719" s="11">
        <v>30</v>
      </c>
      <c r="H719" s="11">
        <v>30</v>
      </c>
    </row>
    <row r="720" spans="1:8" ht="14.1" customHeight="1" x14ac:dyDescent="0.25">
      <c r="A720" s="8" t="s">
        <v>1047</v>
      </c>
      <c r="B720" s="8" t="s">
        <v>1048</v>
      </c>
      <c r="C720" s="9" t="s">
        <v>1049</v>
      </c>
      <c r="D720" s="10"/>
      <c r="E720" s="8">
        <v>1</v>
      </c>
      <c r="F720" s="8">
        <v>150</v>
      </c>
      <c r="G720" s="11">
        <v>150</v>
      </c>
      <c r="H720" s="11">
        <v>150</v>
      </c>
    </row>
    <row r="721" spans="1:8" ht="14.1" customHeight="1" x14ac:dyDescent="0.25">
      <c r="A721" s="8" t="s">
        <v>1050</v>
      </c>
      <c r="B721" s="8" t="s">
        <v>1048</v>
      </c>
      <c r="C721" s="9" t="s">
        <v>1051</v>
      </c>
      <c r="D721" s="10"/>
      <c r="E721" s="8">
        <v>2</v>
      </c>
      <c r="F721" s="8">
        <v>150</v>
      </c>
      <c r="G721" s="11">
        <v>300</v>
      </c>
      <c r="H721" s="11">
        <v>300</v>
      </c>
    </row>
    <row r="722" spans="1:8" ht="14.1" customHeight="1" x14ac:dyDescent="0.25">
      <c r="A722" s="8" t="s">
        <v>1052</v>
      </c>
      <c r="B722" s="8" t="s">
        <v>1053</v>
      </c>
      <c r="C722" s="9" t="s">
        <v>1054</v>
      </c>
      <c r="D722" s="10"/>
      <c r="E722" s="8">
        <v>1</v>
      </c>
      <c r="F722" s="8">
        <v>1500</v>
      </c>
      <c r="G722" s="11">
        <v>1500</v>
      </c>
      <c r="H722" s="11">
        <v>1500</v>
      </c>
    </row>
    <row r="723" spans="1:8" ht="14.1" customHeight="1" x14ac:dyDescent="0.25">
      <c r="A723" s="8" t="s">
        <v>1055</v>
      </c>
      <c r="B723" s="8" t="s">
        <v>1056</v>
      </c>
      <c r="C723" s="9" t="s">
        <v>1057</v>
      </c>
      <c r="D723" s="10"/>
      <c r="E723" s="8">
        <v>1</v>
      </c>
      <c r="F723" s="8">
        <v>135</v>
      </c>
      <c r="G723" s="11">
        <v>135</v>
      </c>
      <c r="H723" s="11">
        <v>135</v>
      </c>
    </row>
    <row r="724" spans="1:8" ht="14.1" customHeight="1" x14ac:dyDescent="0.25">
      <c r="A724" s="8" t="s">
        <v>1058</v>
      </c>
      <c r="B724" s="8" t="s">
        <v>1059</v>
      </c>
      <c r="C724" s="9" t="s">
        <v>1060</v>
      </c>
      <c r="D724" s="10"/>
      <c r="E724" s="8">
        <v>1</v>
      </c>
      <c r="F724" s="8">
        <v>135</v>
      </c>
      <c r="G724" s="11">
        <v>135</v>
      </c>
      <c r="H724" s="11">
        <v>135</v>
      </c>
    </row>
    <row r="725" spans="1:8" ht="14.1" customHeight="1" x14ac:dyDescent="0.25">
      <c r="A725" s="8" t="s">
        <v>1061</v>
      </c>
      <c r="B725" s="8" t="s">
        <v>1062</v>
      </c>
      <c r="C725" s="9" t="s">
        <v>1063</v>
      </c>
      <c r="D725" s="10"/>
      <c r="E725" s="8">
        <v>1</v>
      </c>
      <c r="F725" s="8">
        <v>170</v>
      </c>
      <c r="G725" s="11">
        <v>170</v>
      </c>
      <c r="H725" s="11">
        <v>170</v>
      </c>
    </row>
    <row r="726" spans="1:8" ht="14.1" customHeight="1" x14ac:dyDescent="0.25">
      <c r="A726" s="8" t="s">
        <v>1064</v>
      </c>
      <c r="B726" s="8" t="s">
        <v>28</v>
      </c>
      <c r="C726" s="9" t="s">
        <v>1065</v>
      </c>
      <c r="D726" s="10"/>
      <c r="E726" s="8">
        <v>1</v>
      </c>
      <c r="F726" s="8">
        <v>20</v>
      </c>
      <c r="G726" s="11">
        <v>20</v>
      </c>
      <c r="H726" s="11">
        <v>20</v>
      </c>
    </row>
    <row r="727" spans="1:8" ht="14.1" customHeight="1" x14ac:dyDescent="0.25">
      <c r="A727" s="8" t="s">
        <v>1066</v>
      </c>
      <c r="B727" s="8" t="s">
        <v>28</v>
      </c>
      <c r="C727" s="9" t="s">
        <v>1067</v>
      </c>
      <c r="D727" s="10"/>
      <c r="E727" s="8">
        <v>2</v>
      </c>
      <c r="F727" s="8">
        <v>20</v>
      </c>
      <c r="G727" s="11">
        <v>40</v>
      </c>
      <c r="H727" s="11">
        <v>40</v>
      </c>
    </row>
    <row r="728" spans="1:8" ht="14.1" customHeight="1" x14ac:dyDescent="0.25">
      <c r="A728" s="8" t="s">
        <v>1068</v>
      </c>
      <c r="B728" s="8" t="s">
        <v>1069</v>
      </c>
      <c r="C728" s="9" t="s">
        <v>1070</v>
      </c>
      <c r="D728" s="10"/>
      <c r="E728" s="8">
        <v>1</v>
      </c>
      <c r="F728" s="8">
        <v>200</v>
      </c>
      <c r="G728" s="11">
        <v>200</v>
      </c>
      <c r="H728" s="11">
        <v>200</v>
      </c>
    </row>
    <row r="729" spans="1:8" ht="14.1" customHeight="1" x14ac:dyDescent="0.25">
      <c r="A729" s="8" t="s">
        <v>1071</v>
      </c>
      <c r="B729" s="8" t="s">
        <v>1069</v>
      </c>
      <c r="C729" s="9" t="s">
        <v>1072</v>
      </c>
      <c r="D729" s="10"/>
      <c r="E729" s="8">
        <v>2</v>
      </c>
      <c r="F729" s="8">
        <v>200</v>
      </c>
      <c r="G729" s="11">
        <v>400</v>
      </c>
      <c r="H729" s="11">
        <v>400</v>
      </c>
    </row>
    <row r="730" spans="1:8" ht="14.1" customHeight="1" x14ac:dyDescent="0.25">
      <c r="A730" s="8" t="s">
        <v>1073</v>
      </c>
      <c r="B730" s="8" t="s">
        <v>1074</v>
      </c>
      <c r="C730" s="9" t="s">
        <v>1075</v>
      </c>
      <c r="D730" s="10"/>
      <c r="E730" s="8">
        <v>1</v>
      </c>
      <c r="F730" s="8">
        <v>2000</v>
      </c>
      <c r="G730" s="11">
        <v>2000</v>
      </c>
      <c r="H730" s="11">
        <v>2000</v>
      </c>
    </row>
    <row r="731" spans="1:8" ht="14.1" customHeight="1" x14ac:dyDescent="0.25">
      <c r="A731" s="8" t="s">
        <v>1076</v>
      </c>
      <c r="B731" s="8" t="s">
        <v>1077</v>
      </c>
      <c r="C731" s="9" t="s">
        <v>1078</v>
      </c>
      <c r="D731" s="10"/>
      <c r="E731" s="8">
        <v>1</v>
      </c>
      <c r="F731" s="8">
        <v>200</v>
      </c>
      <c r="G731" s="11">
        <v>200</v>
      </c>
      <c r="H731" s="11">
        <v>200</v>
      </c>
    </row>
    <row r="732" spans="1:8" ht="14.1" customHeight="1" x14ac:dyDescent="0.25">
      <c r="A732" s="8" t="s">
        <v>1079</v>
      </c>
      <c r="B732" s="8" t="s">
        <v>33</v>
      </c>
      <c r="C732" s="9" t="s">
        <v>1080</v>
      </c>
      <c r="D732" s="10"/>
      <c r="E732" s="8">
        <v>1</v>
      </c>
      <c r="F732" s="8">
        <v>25</v>
      </c>
      <c r="G732" s="11">
        <v>25</v>
      </c>
      <c r="H732" s="11">
        <v>25</v>
      </c>
    </row>
    <row r="733" spans="1:8" ht="14.1" customHeight="1" x14ac:dyDescent="0.25">
      <c r="A733" s="8" t="s">
        <v>1081</v>
      </c>
      <c r="B733" s="8" t="s">
        <v>33</v>
      </c>
      <c r="C733" s="9" t="s">
        <v>1082</v>
      </c>
      <c r="D733" s="10"/>
      <c r="E733" s="8">
        <v>2</v>
      </c>
      <c r="F733" s="8">
        <v>25</v>
      </c>
      <c r="G733" s="11">
        <v>50</v>
      </c>
      <c r="H733" s="11">
        <v>50</v>
      </c>
    </row>
    <row r="734" spans="1:8" ht="14.1" customHeight="1" x14ac:dyDescent="0.25">
      <c r="A734" s="8" t="s">
        <v>1083</v>
      </c>
      <c r="B734" s="8" t="s">
        <v>33</v>
      </c>
      <c r="C734" s="9" t="s">
        <v>1084</v>
      </c>
      <c r="D734" s="10"/>
      <c r="E734" s="8">
        <v>4</v>
      </c>
      <c r="F734" s="8">
        <v>25</v>
      </c>
      <c r="G734" s="11">
        <v>100</v>
      </c>
      <c r="H734" s="11">
        <v>100</v>
      </c>
    </row>
    <row r="735" spans="1:8" ht="14.1" customHeight="1" x14ac:dyDescent="0.25">
      <c r="A735" s="8" t="s">
        <v>1085</v>
      </c>
      <c r="B735" s="8" t="s">
        <v>1086</v>
      </c>
      <c r="C735" s="9" t="s">
        <v>1087</v>
      </c>
      <c r="D735" s="10"/>
      <c r="E735" s="8">
        <v>1</v>
      </c>
      <c r="F735" s="8">
        <v>250</v>
      </c>
      <c r="G735" s="11">
        <v>250</v>
      </c>
      <c r="H735" s="11">
        <v>250</v>
      </c>
    </row>
    <row r="736" spans="1:8" ht="14.1" customHeight="1" x14ac:dyDescent="0.25">
      <c r="A736" s="8" t="s">
        <v>1088</v>
      </c>
      <c r="B736" s="8" t="s">
        <v>1089</v>
      </c>
      <c r="C736" s="9" t="s">
        <v>1090</v>
      </c>
      <c r="D736" s="10"/>
      <c r="E736" s="8">
        <v>1</v>
      </c>
      <c r="F736" s="8">
        <v>300</v>
      </c>
      <c r="G736" s="11">
        <v>300</v>
      </c>
      <c r="H736" s="11">
        <v>300</v>
      </c>
    </row>
    <row r="737" spans="1:8" ht="14.1" customHeight="1" x14ac:dyDescent="0.25">
      <c r="A737" s="8" t="s">
        <v>1091</v>
      </c>
      <c r="B737" s="8" t="s">
        <v>38</v>
      </c>
      <c r="C737" s="9" t="s">
        <v>1092</v>
      </c>
      <c r="D737" s="10"/>
      <c r="E737" s="8">
        <v>1</v>
      </c>
      <c r="F737" s="8">
        <v>34</v>
      </c>
      <c r="G737" s="11">
        <v>34</v>
      </c>
      <c r="H737" s="11">
        <v>34</v>
      </c>
    </row>
    <row r="738" spans="1:8" ht="14.1" customHeight="1" x14ac:dyDescent="0.25">
      <c r="A738" s="8" t="s">
        <v>1093</v>
      </c>
      <c r="B738" s="8" t="s">
        <v>38</v>
      </c>
      <c r="C738" s="9" t="s">
        <v>1094</v>
      </c>
      <c r="D738" s="10"/>
      <c r="E738" s="8">
        <v>2</v>
      </c>
      <c r="F738" s="8">
        <v>34</v>
      </c>
      <c r="G738" s="11">
        <v>68</v>
      </c>
      <c r="H738" s="11">
        <v>68</v>
      </c>
    </row>
    <row r="739" spans="1:8" ht="14.1" customHeight="1" x14ac:dyDescent="0.25">
      <c r="A739" s="8" t="s">
        <v>1095</v>
      </c>
      <c r="B739" s="8" t="s">
        <v>1096</v>
      </c>
      <c r="C739" s="9" t="s">
        <v>1097</v>
      </c>
      <c r="D739" s="10"/>
      <c r="E739" s="8">
        <v>1</v>
      </c>
      <c r="F739" s="8">
        <v>36</v>
      </c>
      <c r="G739" s="11">
        <v>36</v>
      </c>
      <c r="H739" s="11">
        <v>36</v>
      </c>
    </row>
    <row r="740" spans="1:8" ht="14.1" customHeight="1" x14ac:dyDescent="0.25">
      <c r="A740" s="8" t="s">
        <v>1098</v>
      </c>
      <c r="B740" s="8" t="s">
        <v>43</v>
      </c>
      <c r="C740" s="9" t="s">
        <v>1099</v>
      </c>
      <c r="D740" s="10"/>
      <c r="E740" s="8">
        <v>1</v>
      </c>
      <c r="F740" s="8">
        <v>40</v>
      </c>
      <c r="G740" s="11">
        <v>40</v>
      </c>
      <c r="H740" s="11">
        <v>40</v>
      </c>
    </row>
    <row r="741" spans="1:8" ht="14.1" customHeight="1" x14ac:dyDescent="0.25">
      <c r="A741" s="8" t="s">
        <v>1100</v>
      </c>
      <c r="B741" s="8" t="s">
        <v>43</v>
      </c>
      <c r="C741" s="9" t="s">
        <v>1101</v>
      </c>
      <c r="D741" s="10"/>
      <c r="E741" s="8">
        <v>2</v>
      </c>
      <c r="F741" s="8">
        <v>40</v>
      </c>
      <c r="G741" s="11">
        <v>80</v>
      </c>
      <c r="H741" s="11">
        <v>80</v>
      </c>
    </row>
    <row r="742" spans="1:8" ht="14.1" customHeight="1" x14ac:dyDescent="0.25">
      <c r="A742" s="8" t="s">
        <v>1102</v>
      </c>
      <c r="B742" s="8" t="s">
        <v>1103</v>
      </c>
      <c r="C742" s="9" t="s">
        <v>1104</v>
      </c>
      <c r="D742" s="10"/>
      <c r="E742" s="8">
        <v>1</v>
      </c>
      <c r="F742" s="8">
        <v>400</v>
      </c>
      <c r="G742" s="11">
        <v>400</v>
      </c>
      <c r="H742" s="11">
        <v>400</v>
      </c>
    </row>
    <row r="743" spans="1:8" ht="14.1" customHeight="1" x14ac:dyDescent="0.25">
      <c r="A743" s="8" t="s">
        <v>1105</v>
      </c>
      <c r="B743" s="8" t="s">
        <v>1106</v>
      </c>
      <c r="C743" s="9" t="s">
        <v>1107</v>
      </c>
      <c r="D743" s="10"/>
      <c r="E743" s="8">
        <v>1</v>
      </c>
      <c r="F743" s="8">
        <v>34</v>
      </c>
      <c r="G743" s="11">
        <v>34</v>
      </c>
      <c r="H743" s="11">
        <v>34</v>
      </c>
    </row>
    <row r="744" spans="1:8" ht="14.1" customHeight="1" x14ac:dyDescent="0.25">
      <c r="A744" s="8" t="s">
        <v>1108</v>
      </c>
      <c r="B744" s="8" t="s">
        <v>1109</v>
      </c>
      <c r="C744" s="9" t="s">
        <v>1110</v>
      </c>
      <c r="D744" s="10"/>
      <c r="E744" s="8">
        <v>1</v>
      </c>
      <c r="F744" s="8">
        <v>34</v>
      </c>
      <c r="G744" s="11">
        <v>34</v>
      </c>
      <c r="H744" s="11">
        <v>34</v>
      </c>
    </row>
    <row r="745" spans="1:8" ht="14.1" customHeight="1" x14ac:dyDescent="0.25">
      <c r="A745" s="8" t="s">
        <v>1111</v>
      </c>
      <c r="B745" s="8" t="s">
        <v>1112</v>
      </c>
      <c r="C745" s="9" t="s">
        <v>1113</v>
      </c>
      <c r="D745" s="10"/>
      <c r="E745" s="8">
        <v>1</v>
      </c>
      <c r="F745" s="8">
        <v>42</v>
      </c>
      <c r="G745" s="11">
        <v>42</v>
      </c>
      <c r="H745" s="11">
        <v>42</v>
      </c>
    </row>
    <row r="746" spans="1:8" ht="14.1" customHeight="1" x14ac:dyDescent="0.25">
      <c r="A746" s="8" t="s">
        <v>1114</v>
      </c>
      <c r="B746" s="8" t="s">
        <v>1115</v>
      </c>
      <c r="C746" s="9" t="s">
        <v>1116</v>
      </c>
      <c r="D746" s="10"/>
      <c r="E746" s="8">
        <v>1</v>
      </c>
      <c r="F746" s="8">
        <v>448</v>
      </c>
      <c r="G746" s="11">
        <v>448</v>
      </c>
      <c r="H746" s="11">
        <v>448</v>
      </c>
    </row>
    <row r="747" spans="1:8" ht="14.1" customHeight="1" x14ac:dyDescent="0.25">
      <c r="A747" s="8" t="s">
        <v>1117</v>
      </c>
      <c r="B747" s="8" t="s">
        <v>1118</v>
      </c>
      <c r="C747" s="9" t="s">
        <v>1119</v>
      </c>
      <c r="D747" s="10"/>
      <c r="E747" s="8">
        <v>1</v>
      </c>
      <c r="F747" s="8">
        <v>45</v>
      </c>
      <c r="G747" s="11">
        <v>45</v>
      </c>
      <c r="H747" s="11">
        <v>45</v>
      </c>
    </row>
    <row r="748" spans="1:8" ht="14.1" customHeight="1" x14ac:dyDescent="0.25">
      <c r="A748" s="13" t="s">
        <v>1120</v>
      </c>
      <c r="B748" s="13" t="s">
        <v>53</v>
      </c>
      <c r="C748" s="14" t="s">
        <v>1121</v>
      </c>
      <c r="D748" s="15"/>
      <c r="E748" s="13">
        <v>1</v>
      </c>
      <c r="F748" s="13">
        <v>50</v>
      </c>
      <c r="G748" s="16">
        <v>50</v>
      </c>
      <c r="H748" s="16">
        <v>50</v>
      </c>
    </row>
    <row r="749" spans="1:8" ht="14.1" customHeight="1" x14ac:dyDescent="0.25">
      <c r="A749" s="8" t="s">
        <v>1122</v>
      </c>
      <c r="B749" s="8" t="s">
        <v>53</v>
      </c>
      <c r="C749" s="9" t="s">
        <v>1123</v>
      </c>
      <c r="D749" s="10"/>
      <c r="E749" s="8">
        <v>2</v>
      </c>
      <c r="F749" s="8">
        <v>50</v>
      </c>
      <c r="G749" s="11">
        <v>100</v>
      </c>
      <c r="H749" s="11">
        <v>100</v>
      </c>
    </row>
    <row r="750" spans="1:8" ht="14.1" customHeight="1" x14ac:dyDescent="0.25">
      <c r="A750" s="8" t="s">
        <v>1124</v>
      </c>
      <c r="B750" s="8" t="s">
        <v>1125</v>
      </c>
      <c r="C750" s="9" t="s">
        <v>1126</v>
      </c>
      <c r="D750" s="10"/>
      <c r="E750" s="8">
        <v>1</v>
      </c>
      <c r="F750" s="8">
        <v>500</v>
      </c>
      <c r="G750" s="11">
        <v>500</v>
      </c>
      <c r="H750" s="11">
        <v>500</v>
      </c>
    </row>
    <row r="751" spans="1:8" ht="14.1" customHeight="1" x14ac:dyDescent="0.25">
      <c r="A751" s="8" t="s">
        <v>1127</v>
      </c>
      <c r="B751" s="8" t="s">
        <v>1128</v>
      </c>
      <c r="C751" s="9" t="s">
        <v>1129</v>
      </c>
      <c r="D751" s="10"/>
      <c r="E751" s="8">
        <v>1</v>
      </c>
      <c r="F751" s="8">
        <v>52</v>
      </c>
      <c r="G751" s="11">
        <v>52</v>
      </c>
      <c r="H751" s="11">
        <v>52</v>
      </c>
    </row>
    <row r="752" spans="1:8" ht="14.1" customHeight="1" x14ac:dyDescent="0.25">
      <c r="A752" s="8" t="s">
        <v>1130</v>
      </c>
      <c r="B752" s="8" t="s">
        <v>1128</v>
      </c>
      <c r="C752" s="9" t="s">
        <v>1131</v>
      </c>
      <c r="D752" s="10"/>
      <c r="E752" s="8">
        <v>2</v>
      </c>
      <c r="F752" s="8">
        <v>52</v>
      </c>
      <c r="G752" s="11">
        <v>104</v>
      </c>
      <c r="H752" s="11">
        <v>104</v>
      </c>
    </row>
    <row r="753" spans="1:8" ht="14.1" customHeight="1" x14ac:dyDescent="0.25">
      <c r="A753" s="8" t="s">
        <v>1132</v>
      </c>
      <c r="B753" s="8" t="s">
        <v>1133</v>
      </c>
      <c r="C753" s="9" t="s">
        <v>1134</v>
      </c>
      <c r="D753" s="10"/>
      <c r="E753" s="8">
        <v>1</v>
      </c>
      <c r="F753" s="8">
        <v>54</v>
      </c>
      <c r="G753" s="11">
        <v>54</v>
      </c>
      <c r="H753" s="11">
        <v>54</v>
      </c>
    </row>
    <row r="754" spans="1:8" ht="14.1" customHeight="1" x14ac:dyDescent="0.25">
      <c r="A754" s="8" t="s">
        <v>1135</v>
      </c>
      <c r="B754" s="8" t="s">
        <v>1133</v>
      </c>
      <c r="C754" s="9" t="s">
        <v>1136</v>
      </c>
      <c r="D754" s="10"/>
      <c r="E754" s="8">
        <v>2</v>
      </c>
      <c r="F754" s="8">
        <v>54</v>
      </c>
      <c r="G754" s="11">
        <v>108</v>
      </c>
      <c r="H754" s="11">
        <v>108</v>
      </c>
    </row>
    <row r="755" spans="1:8" ht="14.1" customHeight="1" x14ac:dyDescent="0.25">
      <c r="A755" s="8" t="s">
        <v>1137</v>
      </c>
      <c r="B755" s="8" t="s">
        <v>1138</v>
      </c>
      <c r="C755" s="9" t="s">
        <v>1139</v>
      </c>
      <c r="D755" s="10"/>
      <c r="E755" s="8">
        <v>1</v>
      </c>
      <c r="F755" s="8">
        <v>55</v>
      </c>
      <c r="G755" s="11">
        <v>55</v>
      </c>
      <c r="H755" s="11">
        <v>55</v>
      </c>
    </row>
    <row r="756" spans="1:8" ht="14.1" customHeight="1" x14ac:dyDescent="0.25">
      <c r="A756" s="8" t="s">
        <v>1140</v>
      </c>
      <c r="B756" s="8" t="s">
        <v>1138</v>
      </c>
      <c r="C756" s="9" t="s">
        <v>1141</v>
      </c>
      <c r="D756" s="10"/>
      <c r="E756" s="8">
        <v>2</v>
      </c>
      <c r="F756" s="8">
        <v>55</v>
      </c>
      <c r="G756" s="11">
        <v>110</v>
      </c>
      <c r="H756" s="11">
        <v>110</v>
      </c>
    </row>
    <row r="757" spans="1:8" ht="14.1" customHeight="1" x14ac:dyDescent="0.25">
      <c r="A757" s="8" t="s">
        <v>1142</v>
      </c>
      <c r="B757" s="8" t="s">
        <v>1143</v>
      </c>
      <c r="C757" s="9" t="s">
        <v>1144</v>
      </c>
      <c r="D757" s="10"/>
      <c r="E757" s="8">
        <v>1</v>
      </c>
      <c r="F757" s="8">
        <v>60</v>
      </c>
      <c r="G757" s="11">
        <v>60</v>
      </c>
      <c r="H757" s="11">
        <v>60</v>
      </c>
    </row>
    <row r="758" spans="1:8" ht="14.1" customHeight="1" x14ac:dyDescent="0.25">
      <c r="A758" s="8" t="s">
        <v>1145</v>
      </c>
      <c r="B758" s="8" t="s">
        <v>1143</v>
      </c>
      <c r="C758" s="9" t="s">
        <v>1146</v>
      </c>
      <c r="D758" s="10"/>
      <c r="E758" s="8">
        <v>2</v>
      </c>
      <c r="F758" s="8">
        <v>60</v>
      </c>
      <c r="G758" s="11">
        <v>120</v>
      </c>
      <c r="H758" s="11">
        <v>120</v>
      </c>
    </row>
    <row r="759" spans="1:8" ht="14.1" customHeight="1" x14ac:dyDescent="0.25">
      <c r="A759" s="8" t="s">
        <v>1147</v>
      </c>
      <c r="B759" s="8" t="s">
        <v>1143</v>
      </c>
      <c r="C759" s="9" t="s">
        <v>1148</v>
      </c>
      <c r="D759" s="10"/>
      <c r="E759" s="8">
        <v>3</v>
      </c>
      <c r="F759" s="8">
        <v>60</v>
      </c>
      <c r="G759" s="11">
        <v>180</v>
      </c>
      <c r="H759" s="11">
        <v>180</v>
      </c>
    </row>
    <row r="760" spans="1:8" ht="14.1" customHeight="1" x14ac:dyDescent="0.25">
      <c r="A760" s="8" t="s">
        <v>1149</v>
      </c>
      <c r="B760" s="8" t="s">
        <v>1143</v>
      </c>
      <c r="C760" s="9" t="s">
        <v>1150</v>
      </c>
      <c r="D760" s="10"/>
      <c r="E760" s="8">
        <v>4</v>
      </c>
      <c r="F760" s="8">
        <v>60</v>
      </c>
      <c r="G760" s="11">
        <v>240</v>
      </c>
      <c r="H760" s="11">
        <v>240</v>
      </c>
    </row>
    <row r="761" spans="1:8" ht="14.1" customHeight="1" x14ac:dyDescent="0.25">
      <c r="A761" s="8" t="s">
        <v>1151</v>
      </c>
      <c r="B761" s="8" t="s">
        <v>1143</v>
      </c>
      <c r="C761" s="9" t="s">
        <v>1152</v>
      </c>
      <c r="D761" s="10"/>
      <c r="E761" s="8">
        <v>5</v>
      </c>
      <c r="F761" s="8">
        <v>60</v>
      </c>
      <c r="G761" s="11">
        <v>300</v>
      </c>
      <c r="H761" s="11">
        <v>300</v>
      </c>
    </row>
    <row r="762" spans="1:8" ht="14.1" customHeight="1" x14ac:dyDescent="0.25">
      <c r="A762" s="8" t="s">
        <v>1153</v>
      </c>
      <c r="B762" s="8" t="s">
        <v>1154</v>
      </c>
      <c r="C762" s="9" t="s">
        <v>1155</v>
      </c>
      <c r="D762" s="10"/>
      <c r="E762" s="8">
        <v>1</v>
      </c>
      <c r="F762" s="8">
        <v>52</v>
      </c>
      <c r="G762" s="11">
        <v>52</v>
      </c>
      <c r="H762" s="11">
        <v>52</v>
      </c>
    </row>
    <row r="763" spans="1:8" ht="14.1" customHeight="1" x14ac:dyDescent="0.25">
      <c r="A763" s="8" t="s">
        <v>1156</v>
      </c>
      <c r="B763" s="8" t="s">
        <v>1157</v>
      </c>
      <c r="C763" s="9" t="s">
        <v>1158</v>
      </c>
      <c r="D763" s="10"/>
      <c r="E763" s="8">
        <v>1</v>
      </c>
      <c r="F763" s="8">
        <v>52</v>
      </c>
      <c r="G763" s="11">
        <v>52</v>
      </c>
      <c r="H763" s="11">
        <v>52</v>
      </c>
    </row>
    <row r="764" spans="1:8" ht="14.1" customHeight="1" x14ac:dyDescent="0.25">
      <c r="A764" s="8" t="s">
        <v>1159</v>
      </c>
      <c r="B764" s="8" t="s">
        <v>1160</v>
      </c>
      <c r="C764" s="9" t="s">
        <v>1161</v>
      </c>
      <c r="D764" s="10"/>
      <c r="E764" s="8">
        <v>1</v>
      </c>
      <c r="F764" s="8">
        <v>65</v>
      </c>
      <c r="G764" s="11">
        <v>65</v>
      </c>
      <c r="H764" s="11">
        <v>65</v>
      </c>
    </row>
    <row r="765" spans="1:8" ht="14.1" customHeight="1" x14ac:dyDescent="0.25">
      <c r="A765" s="8" t="s">
        <v>1162</v>
      </c>
      <c r="B765" s="8" t="s">
        <v>1160</v>
      </c>
      <c r="C765" s="9" t="s">
        <v>1163</v>
      </c>
      <c r="D765" s="10"/>
      <c r="E765" s="8">
        <v>2</v>
      </c>
      <c r="F765" s="8">
        <v>65</v>
      </c>
      <c r="G765" s="11">
        <v>130</v>
      </c>
      <c r="H765" s="11">
        <v>130</v>
      </c>
    </row>
    <row r="766" spans="1:8" ht="14.1" customHeight="1" x14ac:dyDescent="0.25">
      <c r="A766" s="8" t="s">
        <v>1164</v>
      </c>
      <c r="B766" s="8" t="s">
        <v>1165</v>
      </c>
      <c r="C766" s="9" t="s">
        <v>1166</v>
      </c>
      <c r="D766" s="10"/>
      <c r="E766" s="8">
        <v>1</v>
      </c>
      <c r="F766" s="8">
        <v>67</v>
      </c>
      <c r="G766" s="11">
        <v>67</v>
      </c>
      <c r="H766" s="11">
        <v>67</v>
      </c>
    </row>
    <row r="767" spans="1:8" ht="14.1" customHeight="1" x14ac:dyDescent="0.25">
      <c r="A767" s="8" t="s">
        <v>1167</v>
      </c>
      <c r="B767" s="8" t="s">
        <v>1165</v>
      </c>
      <c r="C767" s="9" t="s">
        <v>1168</v>
      </c>
      <c r="D767" s="10"/>
      <c r="E767" s="8">
        <v>2</v>
      </c>
      <c r="F767" s="8">
        <v>67</v>
      </c>
      <c r="G767" s="11">
        <v>134</v>
      </c>
      <c r="H767" s="11">
        <v>134</v>
      </c>
    </row>
    <row r="768" spans="1:8" ht="14.1" customHeight="1" x14ac:dyDescent="0.25">
      <c r="A768" s="8" t="s">
        <v>1169</v>
      </c>
      <c r="B768" s="8" t="s">
        <v>1165</v>
      </c>
      <c r="C768" s="9" t="s">
        <v>1170</v>
      </c>
      <c r="D768" s="10"/>
      <c r="E768" s="8">
        <v>3</v>
      </c>
      <c r="F768" s="8">
        <v>67</v>
      </c>
      <c r="G768" s="11">
        <v>201</v>
      </c>
      <c r="H768" s="11">
        <v>201</v>
      </c>
    </row>
    <row r="769" spans="1:8" ht="14.1" customHeight="1" x14ac:dyDescent="0.25">
      <c r="A769" s="8" t="s">
        <v>1171</v>
      </c>
      <c r="B769" s="8" t="s">
        <v>1172</v>
      </c>
      <c r="C769" s="9" t="s">
        <v>1173</v>
      </c>
      <c r="D769" s="10"/>
      <c r="E769" s="8">
        <v>1</v>
      </c>
      <c r="F769" s="8">
        <v>69</v>
      </c>
      <c r="G769" s="11">
        <v>69</v>
      </c>
      <c r="H769" s="11">
        <v>69</v>
      </c>
    </row>
    <row r="770" spans="1:8" ht="14.1" customHeight="1" x14ac:dyDescent="0.25">
      <c r="A770" s="8" t="s">
        <v>1174</v>
      </c>
      <c r="B770" s="8" t="s">
        <v>56</v>
      </c>
      <c r="C770" s="9" t="s">
        <v>1175</v>
      </c>
      <c r="D770" s="10"/>
      <c r="E770" s="8">
        <v>1</v>
      </c>
      <c r="F770" s="8">
        <v>7.5</v>
      </c>
      <c r="G770" s="11">
        <v>8</v>
      </c>
      <c r="H770" s="11">
        <v>8</v>
      </c>
    </row>
    <row r="771" spans="1:8" ht="14.1" customHeight="1" x14ac:dyDescent="0.25">
      <c r="A771" s="8" t="s">
        <v>1176</v>
      </c>
      <c r="B771" s="8" t="s">
        <v>56</v>
      </c>
      <c r="C771" s="9" t="s">
        <v>1177</v>
      </c>
      <c r="D771" s="10"/>
      <c r="E771" s="8">
        <v>2</v>
      </c>
      <c r="F771" s="8">
        <v>7.5</v>
      </c>
      <c r="G771" s="11">
        <v>15</v>
      </c>
      <c r="H771" s="11">
        <v>15</v>
      </c>
    </row>
    <row r="772" spans="1:8" ht="14.1" customHeight="1" x14ac:dyDescent="0.25">
      <c r="A772" s="8" t="s">
        <v>1178</v>
      </c>
      <c r="B772" s="8" t="s">
        <v>1179</v>
      </c>
      <c r="C772" s="9" t="s">
        <v>1180</v>
      </c>
      <c r="D772" s="10"/>
      <c r="E772" s="8">
        <v>1</v>
      </c>
      <c r="F772" s="8">
        <v>72</v>
      </c>
      <c r="G772" s="11">
        <v>72</v>
      </c>
      <c r="H772" s="11">
        <v>72</v>
      </c>
    </row>
    <row r="773" spans="1:8" ht="14.1" customHeight="1" x14ac:dyDescent="0.25">
      <c r="A773" s="8" t="s">
        <v>1181</v>
      </c>
      <c r="B773" s="8" t="s">
        <v>1182</v>
      </c>
      <c r="C773" s="9" t="s">
        <v>1183</v>
      </c>
      <c r="D773" s="10"/>
      <c r="E773" s="8">
        <v>1</v>
      </c>
      <c r="F773" s="8">
        <v>75</v>
      </c>
      <c r="G773" s="11">
        <v>75</v>
      </c>
      <c r="H773" s="11">
        <v>75</v>
      </c>
    </row>
    <row r="774" spans="1:8" ht="14.1" customHeight="1" x14ac:dyDescent="0.25">
      <c r="A774" s="8" t="s">
        <v>1184</v>
      </c>
      <c r="B774" s="8" t="s">
        <v>1182</v>
      </c>
      <c r="C774" s="9" t="s">
        <v>1185</v>
      </c>
      <c r="D774" s="10"/>
      <c r="E774" s="8">
        <v>2</v>
      </c>
      <c r="F774" s="8">
        <v>75</v>
      </c>
      <c r="G774" s="11">
        <v>150</v>
      </c>
      <c r="H774" s="11">
        <v>150</v>
      </c>
    </row>
    <row r="775" spans="1:8" ht="14.1" customHeight="1" x14ac:dyDescent="0.25">
      <c r="A775" s="8" t="s">
        <v>1186</v>
      </c>
      <c r="B775" s="8" t="s">
        <v>1182</v>
      </c>
      <c r="C775" s="9" t="s">
        <v>1187</v>
      </c>
      <c r="D775" s="10"/>
      <c r="E775" s="8">
        <v>3</v>
      </c>
      <c r="F775" s="8">
        <v>75</v>
      </c>
      <c r="G775" s="11">
        <v>225</v>
      </c>
      <c r="H775" s="11">
        <v>225</v>
      </c>
    </row>
    <row r="776" spans="1:8" ht="14.1" customHeight="1" x14ac:dyDescent="0.25">
      <c r="A776" s="8" t="s">
        <v>1188</v>
      </c>
      <c r="B776" s="8" t="s">
        <v>1182</v>
      </c>
      <c r="C776" s="9" t="s">
        <v>1189</v>
      </c>
      <c r="D776" s="10"/>
      <c r="E776" s="8">
        <v>4</v>
      </c>
      <c r="F776" s="8">
        <v>75</v>
      </c>
      <c r="G776" s="11">
        <v>300</v>
      </c>
      <c r="H776" s="11">
        <v>300</v>
      </c>
    </row>
    <row r="777" spans="1:8" ht="14.1" customHeight="1" x14ac:dyDescent="0.25">
      <c r="A777" s="8" t="s">
        <v>1190</v>
      </c>
      <c r="B777" s="8" t="s">
        <v>1191</v>
      </c>
      <c r="C777" s="9" t="s">
        <v>1192</v>
      </c>
      <c r="D777" s="10"/>
      <c r="E777" s="8">
        <v>1</v>
      </c>
      <c r="F777" s="8">
        <v>750</v>
      </c>
      <c r="G777" s="11">
        <v>750</v>
      </c>
      <c r="H777" s="11">
        <v>750</v>
      </c>
    </row>
    <row r="778" spans="1:8" ht="14.1" customHeight="1" x14ac:dyDescent="0.25">
      <c r="A778" s="8" t="s">
        <v>1193</v>
      </c>
      <c r="B778" s="8" t="s">
        <v>1194</v>
      </c>
      <c r="C778" s="9" t="s">
        <v>1195</v>
      </c>
      <c r="D778" s="10"/>
      <c r="E778" s="8">
        <v>1</v>
      </c>
      <c r="F778" s="8">
        <v>67</v>
      </c>
      <c r="G778" s="11">
        <v>67</v>
      </c>
      <c r="H778" s="11">
        <v>67</v>
      </c>
    </row>
    <row r="779" spans="1:8" ht="14.1" customHeight="1" x14ac:dyDescent="0.25">
      <c r="A779" s="8" t="s">
        <v>1196</v>
      </c>
      <c r="B779" s="8" t="s">
        <v>1197</v>
      </c>
      <c r="C779" s="9" t="s">
        <v>1198</v>
      </c>
      <c r="D779" s="10"/>
      <c r="E779" s="8">
        <v>1</v>
      </c>
      <c r="F779" s="8">
        <v>67</v>
      </c>
      <c r="G779" s="11">
        <v>67</v>
      </c>
      <c r="H779" s="11">
        <v>67</v>
      </c>
    </row>
    <row r="780" spans="1:8" ht="14.1" customHeight="1" x14ac:dyDescent="0.25">
      <c r="A780" s="8" t="s">
        <v>1199</v>
      </c>
      <c r="B780" s="8" t="s">
        <v>1200</v>
      </c>
      <c r="C780" s="9" t="s">
        <v>1201</v>
      </c>
      <c r="D780" s="10"/>
      <c r="E780" s="8">
        <v>1</v>
      </c>
      <c r="F780" s="8">
        <v>80</v>
      </c>
      <c r="G780" s="11">
        <v>80</v>
      </c>
      <c r="H780" s="11">
        <v>80</v>
      </c>
    </row>
    <row r="781" spans="1:8" ht="14.1" customHeight="1" x14ac:dyDescent="0.25">
      <c r="A781" s="8" t="s">
        <v>1202</v>
      </c>
      <c r="B781" s="8" t="s">
        <v>1203</v>
      </c>
      <c r="C781" s="9" t="s">
        <v>1204</v>
      </c>
      <c r="D781" s="10"/>
      <c r="E781" s="8">
        <v>1</v>
      </c>
      <c r="F781" s="8">
        <v>85</v>
      </c>
      <c r="G781" s="11">
        <v>85</v>
      </c>
      <c r="H781" s="11">
        <v>85</v>
      </c>
    </row>
    <row r="782" spans="1:8" ht="14.1" customHeight="1" x14ac:dyDescent="0.25">
      <c r="A782" s="8" t="s">
        <v>1205</v>
      </c>
      <c r="B782" s="8" t="s">
        <v>1206</v>
      </c>
      <c r="C782" s="9" t="s">
        <v>1207</v>
      </c>
      <c r="D782" s="10"/>
      <c r="E782" s="8">
        <v>1</v>
      </c>
      <c r="F782" s="8">
        <v>90</v>
      </c>
      <c r="G782" s="11">
        <v>90</v>
      </c>
      <c r="H782" s="11">
        <v>90</v>
      </c>
    </row>
    <row r="783" spans="1:8" ht="14.1" customHeight="1" x14ac:dyDescent="0.25">
      <c r="A783" s="8" t="s">
        <v>1208</v>
      </c>
      <c r="B783" s="8" t="s">
        <v>1206</v>
      </c>
      <c r="C783" s="9" t="s">
        <v>1209</v>
      </c>
      <c r="D783" s="10"/>
      <c r="E783" s="8">
        <v>2</v>
      </c>
      <c r="F783" s="8">
        <v>90</v>
      </c>
      <c r="G783" s="11">
        <v>180</v>
      </c>
      <c r="H783" s="11">
        <v>180</v>
      </c>
    </row>
    <row r="784" spans="1:8" ht="14.1" customHeight="1" x14ac:dyDescent="0.25">
      <c r="A784" s="8" t="s">
        <v>1210</v>
      </c>
      <c r="B784" s="8" t="s">
        <v>1206</v>
      </c>
      <c r="C784" s="9" t="s">
        <v>1211</v>
      </c>
      <c r="D784" s="10"/>
      <c r="E784" s="8">
        <v>3</v>
      </c>
      <c r="F784" s="8">
        <v>90</v>
      </c>
      <c r="G784" s="11">
        <v>270</v>
      </c>
      <c r="H784" s="11">
        <v>270</v>
      </c>
    </row>
    <row r="785" spans="1:8" ht="14.1" customHeight="1" x14ac:dyDescent="0.25">
      <c r="A785" s="8" t="s">
        <v>1212</v>
      </c>
      <c r="B785" s="8" t="s">
        <v>1213</v>
      </c>
      <c r="C785" s="9" t="s">
        <v>1214</v>
      </c>
      <c r="D785" s="10"/>
      <c r="E785" s="8">
        <v>1</v>
      </c>
      <c r="F785" s="8">
        <v>93</v>
      </c>
      <c r="G785" s="11">
        <v>93</v>
      </c>
      <c r="H785" s="11">
        <v>93</v>
      </c>
    </row>
    <row r="786" spans="1:8" ht="14.1" customHeight="1" x14ac:dyDescent="0.25">
      <c r="A786" s="8" t="s">
        <v>1215</v>
      </c>
      <c r="B786" s="8" t="s">
        <v>1216</v>
      </c>
      <c r="C786" s="9" t="s">
        <v>1217</v>
      </c>
      <c r="D786" s="10"/>
      <c r="E786" s="8">
        <v>1</v>
      </c>
      <c r="F786" s="8">
        <v>95</v>
      </c>
      <c r="G786" s="11">
        <v>95</v>
      </c>
      <c r="H786" s="11">
        <v>95</v>
      </c>
    </row>
    <row r="787" spans="1:8" ht="14.1" customHeight="1" x14ac:dyDescent="0.25">
      <c r="A787" s="8" t="s">
        <v>1218</v>
      </c>
      <c r="B787" s="8" t="s">
        <v>1216</v>
      </c>
      <c r="C787" s="9" t="s">
        <v>1219</v>
      </c>
      <c r="D787" s="10"/>
      <c r="E787" s="8">
        <v>2</v>
      </c>
      <c r="F787" s="8">
        <v>95</v>
      </c>
      <c r="G787" s="11">
        <v>190</v>
      </c>
      <c r="H787" s="11">
        <v>190</v>
      </c>
    </row>
    <row r="788" spans="1:8" ht="14.1" customHeight="1" x14ac:dyDescent="0.25">
      <c r="A788" s="8"/>
      <c r="B788" s="8"/>
      <c r="C788" s="9"/>
      <c r="D788" s="10"/>
      <c r="E788" s="8"/>
      <c r="F788" s="8"/>
      <c r="G788" s="11"/>
      <c r="H788" s="11"/>
    </row>
    <row r="789" spans="1:8" ht="14.1" customHeight="1" x14ac:dyDescent="0.25">
      <c r="A789" s="8"/>
      <c r="B789" s="8"/>
      <c r="C789" s="7" t="s">
        <v>1220</v>
      </c>
      <c r="D789" s="10"/>
      <c r="E789" s="8"/>
      <c r="F789" s="8"/>
      <c r="G789" s="11"/>
      <c r="H789" s="11"/>
    </row>
    <row r="790" spans="1:8" ht="14.1" customHeight="1" x14ac:dyDescent="0.25">
      <c r="A790" s="8" t="s">
        <v>1221</v>
      </c>
      <c r="B790" s="8" t="s">
        <v>1222</v>
      </c>
      <c r="C790" s="9" t="s">
        <v>1223</v>
      </c>
      <c r="D790" s="10"/>
      <c r="E790" s="8">
        <v>1</v>
      </c>
      <c r="F790" s="8">
        <v>100</v>
      </c>
      <c r="G790" s="11">
        <v>100</v>
      </c>
      <c r="H790" s="11">
        <v>100</v>
      </c>
    </row>
    <row r="791" spans="1:8" ht="14.1" customHeight="1" x14ac:dyDescent="0.25">
      <c r="A791" s="8" t="s">
        <v>1224</v>
      </c>
      <c r="B791" s="8" t="s">
        <v>1225</v>
      </c>
      <c r="C791" s="9" t="s">
        <v>1226</v>
      </c>
      <c r="D791" s="10"/>
      <c r="E791" s="8">
        <v>1</v>
      </c>
      <c r="F791" s="8">
        <v>1000</v>
      </c>
      <c r="G791" s="11">
        <v>1000</v>
      </c>
      <c r="H791" s="11">
        <v>1000</v>
      </c>
    </row>
    <row r="792" spans="1:8" ht="14.1" customHeight="1" x14ac:dyDescent="0.25">
      <c r="A792" s="8" t="s">
        <v>1227</v>
      </c>
      <c r="B792" s="8" t="s">
        <v>1228</v>
      </c>
      <c r="C792" s="9" t="s">
        <v>1229</v>
      </c>
      <c r="D792" s="10"/>
      <c r="E792" s="8">
        <v>1</v>
      </c>
      <c r="F792" s="8">
        <v>1200</v>
      </c>
      <c r="G792" s="11">
        <v>1200</v>
      </c>
      <c r="H792" s="11">
        <v>1200</v>
      </c>
    </row>
    <row r="793" spans="1:8" ht="14.1" customHeight="1" x14ac:dyDescent="0.25">
      <c r="A793" s="8" t="s">
        <v>1230</v>
      </c>
      <c r="B793" s="8" t="s">
        <v>1231</v>
      </c>
      <c r="C793" s="9" t="s">
        <v>1232</v>
      </c>
      <c r="D793" s="10"/>
      <c r="E793" s="8">
        <v>1</v>
      </c>
      <c r="F793" s="8">
        <v>150</v>
      </c>
      <c r="G793" s="11">
        <v>150</v>
      </c>
      <c r="H793" s="11">
        <v>150</v>
      </c>
    </row>
    <row r="794" spans="1:8" ht="14.1" customHeight="1" x14ac:dyDescent="0.25">
      <c r="A794" s="8" t="s">
        <v>1233</v>
      </c>
      <c r="B794" s="8" t="s">
        <v>1231</v>
      </c>
      <c r="C794" s="9" t="s">
        <v>1234</v>
      </c>
      <c r="D794" s="10"/>
      <c r="E794" s="8">
        <v>2</v>
      </c>
      <c r="F794" s="8">
        <v>150</v>
      </c>
      <c r="G794" s="11">
        <v>300</v>
      </c>
      <c r="H794" s="11">
        <v>300</v>
      </c>
    </row>
    <row r="795" spans="1:8" ht="14.1" customHeight="1" x14ac:dyDescent="0.25">
      <c r="A795" s="8" t="s">
        <v>1235</v>
      </c>
      <c r="B795" s="8" t="s">
        <v>1236</v>
      </c>
      <c r="C795" s="9" t="s">
        <v>1237</v>
      </c>
      <c r="D795" s="10"/>
      <c r="E795" s="8">
        <v>1</v>
      </c>
      <c r="F795" s="8">
        <v>1500</v>
      </c>
      <c r="G795" s="11">
        <v>1500</v>
      </c>
      <c r="H795" s="11">
        <v>1500</v>
      </c>
    </row>
    <row r="796" spans="1:8" ht="14.1" customHeight="1" x14ac:dyDescent="0.25">
      <c r="A796" s="8" t="s">
        <v>1238</v>
      </c>
      <c r="B796" s="8" t="s">
        <v>1239</v>
      </c>
      <c r="C796" s="9" t="s">
        <v>1240</v>
      </c>
      <c r="D796" s="10"/>
      <c r="E796" s="8">
        <v>1</v>
      </c>
      <c r="F796" s="8">
        <v>200</v>
      </c>
      <c r="G796" s="11">
        <v>200</v>
      </c>
      <c r="H796" s="11">
        <v>200</v>
      </c>
    </row>
    <row r="797" spans="1:8" ht="14.1" customHeight="1" x14ac:dyDescent="0.25">
      <c r="A797" s="8" t="s">
        <v>1241</v>
      </c>
      <c r="B797" s="8" t="s">
        <v>1242</v>
      </c>
      <c r="C797" s="9" t="s">
        <v>1243</v>
      </c>
      <c r="D797" s="10"/>
      <c r="E797" s="8">
        <v>1</v>
      </c>
      <c r="F797" s="8">
        <v>250</v>
      </c>
      <c r="G797" s="11">
        <v>250</v>
      </c>
      <c r="H797" s="11">
        <v>250</v>
      </c>
    </row>
    <row r="798" spans="1:8" ht="14.1" customHeight="1" x14ac:dyDescent="0.25">
      <c r="A798" s="8" t="s">
        <v>1244</v>
      </c>
      <c r="B798" s="8" t="s">
        <v>1245</v>
      </c>
      <c r="C798" s="9" t="s">
        <v>1246</v>
      </c>
      <c r="D798" s="10"/>
      <c r="E798" s="8">
        <v>1</v>
      </c>
      <c r="F798" s="8">
        <v>300</v>
      </c>
      <c r="G798" s="11">
        <v>300</v>
      </c>
      <c r="H798" s="11">
        <v>300</v>
      </c>
    </row>
    <row r="799" spans="1:8" ht="14.1" customHeight="1" x14ac:dyDescent="0.25">
      <c r="A799" s="8" t="s">
        <v>1247</v>
      </c>
      <c r="B799" s="8" t="s">
        <v>1248</v>
      </c>
      <c r="C799" s="9" t="s">
        <v>1249</v>
      </c>
      <c r="D799" s="10"/>
      <c r="E799" s="8">
        <v>1</v>
      </c>
      <c r="F799" s="8">
        <v>35</v>
      </c>
      <c r="G799" s="11">
        <v>35</v>
      </c>
      <c r="H799" s="11">
        <v>35</v>
      </c>
    </row>
    <row r="800" spans="1:8" ht="14.1" customHeight="1" x14ac:dyDescent="0.25">
      <c r="A800" s="8" t="s">
        <v>1250</v>
      </c>
      <c r="B800" s="8" t="s">
        <v>1251</v>
      </c>
      <c r="C800" s="9" t="s">
        <v>1252</v>
      </c>
      <c r="D800" s="10"/>
      <c r="E800" s="8">
        <v>1</v>
      </c>
      <c r="F800" s="8">
        <v>350</v>
      </c>
      <c r="G800" s="11">
        <v>350</v>
      </c>
      <c r="H800" s="11">
        <v>350</v>
      </c>
    </row>
    <row r="801" spans="1:8" ht="14.1" customHeight="1" x14ac:dyDescent="0.25">
      <c r="A801" s="8" t="s">
        <v>1253</v>
      </c>
      <c r="B801" s="8" t="s">
        <v>1254</v>
      </c>
      <c r="C801" s="9" t="s">
        <v>1255</v>
      </c>
      <c r="D801" s="10"/>
      <c r="E801" s="8">
        <v>1</v>
      </c>
      <c r="F801" s="8">
        <v>40</v>
      </c>
      <c r="G801" s="11">
        <v>40</v>
      </c>
      <c r="H801" s="11">
        <v>40</v>
      </c>
    </row>
    <row r="802" spans="1:8" ht="14.1" customHeight="1" x14ac:dyDescent="0.25">
      <c r="A802" s="8" t="s">
        <v>1256</v>
      </c>
      <c r="B802" s="8" t="s">
        <v>1257</v>
      </c>
      <c r="C802" s="9" t="s">
        <v>1258</v>
      </c>
      <c r="D802" s="10"/>
      <c r="E802" s="8">
        <v>1</v>
      </c>
      <c r="F802" s="8">
        <v>400</v>
      </c>
      <c r="G802" s="11">
        <v>400</v>
      </c>
      <c r="H802" s="11">
        <v>400</v>
      </c>
    </row>
    <row r="803" spans="1:8" ht="14.1" customHeight="1" x14ac:dyDescent="0.25">
      <c r="A803" s="8" t="s">
        <v>1259</v>
      </c>
      <c r="B803" s="8" t="s">
        <v>1260</v>
      </c>
      <c r="C803" s="9" t="s">
        <v>1261</v>
      </c>
      <c r="D803" s="10"/>
      <c r="E803" s="8">
        <v>1</v>
      </c>
      <c r="F803" s="8">
        <v>42</v>
      </c>
      <c r="G803" s="11">
        <v>42</v>
      </c>
      <c r="H803" s="11">
        <v>42</v>
      </c>
    </row>
    <row r="804" spans="1:8" ht="14.1" customHeight="1" x14ac:dyDescent="0.25">
      <c r="A804" s="8" t="s">
        <v>1262</v>
      </c>
      <c r="B804" s="8" t="s">
        <v>1263</v>
      </c>
      <c r="C804" s="9" t="s">
        <v>1264</v>
      </c>
      <c r="D804" s="10"/>
      <c r="E804" s="8">
        <v>1</v>
      </c>
      <c r="F804" s="8">
        <v>425</v>
      </c>
      <c r="G804" s="11">
        <v>425</v>
      </c>
      <c r="H804" s="11">
        <v>425</v>
      </c>
    </row>
    <row r="805" spans="1:8" ht="14.1" customHeight="1" x14ac:dyDescent="0.25">
      <c r="A805" s="8" t="s">
        <v>1265</v>
      </c>
      <c r="B805" s="8" t="s">
        <v>1266</v>
      </c>
      <c r="C805" s="9" t="s">
        <v>1267</v>
      </c>
      <c r="D805" s="10"/>
      <c r="E805" s="8">
        <v>1</v>
      </c>
      <c r="F805" s="8">
        <v>45</v>
      </c>
      <c r="G805" s="11">
        <v>45</v>
      </c>
      <c r="H805" s="11">
        <v>45</v>
      </c>
    </row>
    <row r="806" spans="1:8" ht="14.1" customHeight="1" x14ac:dyDescent="0.25">
      <c r="A806" s="8" t="s">
        <v>1268</v>
      </c>
      <c r="B806" s="8" t="s">
        <v>1266</v>
      </c>
      <c r="C806" s="9" t="s">
        <v>1269</v>
      </c>
      <c r="D806" s="10"/>
      <c r="E806" s="8">
        <v>2</v>
      </c>
      <c r="F806" s="8">
        <v>45</v>
      </c>
      <c r="G806" s="11">
        <v>90</v>
      </c>
      <c r="H806" s="11">
        <v>90</v>
      </c>
    </row>
    <row r="807" spans="1:8" ht="14.1" customHeight="1" x14ac:dyDescent="0.25">
      <c r="A807" s="8" t="s">
        <v>1270</v>
      </c>
      <c r="B807" s="8" t="s">
        <v>1271</v>
      </c>
      <c r="C807" s="9" t="s">
        <v>1272</v>
      </c>
      <c r="D807" s="10"/>
      <c r="E807" s="8">
        <v>1</v>
      </c>
      <c r="F807" s="8">
        <v>50</v>
      </c>
      <c r="G807" s="11">
        <v>50</v>
      </c>
      <c r="H807" s="11">
        <v>50</v>
      </c>
    </row>
    <row r="808" spans="1:8" ht="14.1" customHeight="1" x14ac:dyDescent="0.25">
      <c r="A808" s="8" t="s">
        <v>1273</v>
      </c>
      <c r="B808" s="8" t="s">
        <v>1271</v>
      </c>
      <c r="C808" s="9" t="s">
        <v>1274</v>
      </c>
      <c r="D808" s="10"/>
      <c r="E808" s="8">
        <v>2</v>
      </c>
      <c r="F808" s="8">
        <v>50</v>
      </c>
      <c r="G808" s="11">
        <v>100</v>
      </c>
      <c r="H808" s="11">
        <v>100</v>
      </c>
    </row>
    <row r="809" spans="1:8" ht="14.1" customHeight="1" x14ac:dyDescent="0.25">
      <c r="A809" s="8" t="s">
        <v>1275</v>
      </c>
      <c r="B809" s="8" t="s">
        <v>1276</v>
      </c>
      <c r="C809" s="9" t="s">
        <v>1277</v>
      </c>
      <c r="D809" s="10"/>
      <c r="E809" s="8">
        <v>1</v>
      </c>
      <c r="F809" s="8">
        <v>500</v>
      </c>
      <c r="G809" s="11">
        <v>500</v>
      </c>
      <c r="H809" s="11">
        <v>500</v>
      </c>
    </row>
    <row r="810" spans="1:8" ht="14.1" customHeight="1" x14ac:dyDescent="0.25">
      <c r="A810" s="8" t="s">
        <v>1278</v>
      </c>
      <c r="B810" s="8" t="s">
        <v>1279</v>
      </c>
      <c r="C810" s="9" t="s">
        <v>1280</v>
      </c>
      <c r="D810" s="10"/>
      <c r="E810" s="8">
        <v>1</v>
      </c>
      <c r="F810" s="8">
        <v>52</v>
      </c>
      <c r="G810" s="11">
        <v>52</v>
      </c>
      <c r="H810" s="11">
        <v>52</v>
      </c>
    </row>
    <row r="811" spans="1:8" ht="14.1" customHeight="1" x14ac:dyDescent="0.25">
      <c r="A811" s="8" t="s">
        <v>1281</v>
      </c>
      <c r="B811" s="8" t="s">
        <v>1282</v>
      </c>
      <c r="C811" s="9" t="s">
        <v>1283</v>
      </c>
      <c r="D811" s="10"/>
      <c r="E811" s="8">
        <v>1</v>
      </c>
      <c r="F811" s="8">
        <v>55</v>
      </c>
      <c r="G811" s="11">
        <v>55</v>
      </c>
      <c r="H811" s="11">
        <v>55</v>
      </c>
    </row>
    <row r="812" spans="1:8" ht="14.1" customHeight="1" x14ac:dyDescent="0.25">
      <c r="A812" s="8" t="s">
        <v>1284</v>
      </c>
      <c r="B812" s="8" t="s">
        <v>1282</v>
      </c>
      <c r="C812" s="9" t="s">
        <v>1285</v>
      </c>
      <c r="D812" s="10"/>
      <c r="E812" s="8">
        <v>2</v>
      </c>
      <c r="F812" s="8">
        <v>55</v>
      </c>
      <c r="G812" s="11">
        <v>110</v>
      </c>
      <c r="H812" s="11">
        <v>110</v>
      </c>
    </row>
    <row r="813" spans="1:8" ht="14.1" customHeight="1" x14ac:dyDescent="0.25">
      <c r="A813" s="8" t="s">
        <v>1286</v>
      </c>
      <c r="B813" s="8" t="s">
        <v>1287</v>
      </c>
      <c r="C813" s="9" t="s">
        <v>1288</v>
      </c>
      <c r="D813" s="10"/>
      <c r="E813" s="8">
        <v>1</v>
      </c>
      <c r="F813" s="8">
        <v>60</v>
      </c>
      <c r="G813" s="11">
        <v>60</v>
      </c>
      <c r="H813" s="11">
        <v>60</v>
      </c>
    </row>
    <row r="814" spans="1:8" ht="14.1" customHeight="1" x14ac:dyDescent="0.25">
      <c r="A814" s="8" t="s">
        <v>1289</v>
      </c>
      <c r="B814" s="8" t="s">
        <v>1290</v>
      </c>
      <c r="C814" s="9" t="s">
        <v>1291</v>
      </c>
      <c r="D814" s="10"/>
      <c r="E814" s="8">
        <v>1</v>
      </c>
      <c r="F814" s="8">
        <v>72</v>
      </c>
      <c r="G814" s="11">
        <v>72</v>
      </c>
      <c r="H814" s="11">
        <v>72</v>
      </c>
    </row>
    <row r="815" spans="1:8" ht="14.1" customHeight="1" x14ac:dyDescent="0.25">
      <c r="A815" s="8" t="s">
        <v>1292</v>
      </c>
      <c r="B815" s="8" t="s">
        <v>1293</v>
      </c>
      <c r="C815" s="9" t="s">
        <v>1294</v>
      </c>
      <c r="D815" s="10"/>
      <c r="E815" s="8">
        <v>1</v>
      </c>
      <c r="F815" s="8">
        <v>75</v>
      </c>
      <c r="G815" s="11">
        <v>75</v>
      </c>
      <c r="H815" s="11">
        <v>75</v>
      </c>
    </row>
    <row r="816" spans="1:8" ht="14.1" customHeight="1" x14ac:dyDescent="0.25">
      <c r="A816" s="8" t="s">
        <v>1295</v>
      </c>
      <c r="B816" s="8" t="s">
        <v>1293</v>
      </c>
      <c r="C816" s="9" t="s">
        <v>1296</v>
      </c>
      <c r="D816" s="10"/>
      <c r="E816" s="8">
        <v>2</v>
      </c>
      <c r="F816" s="8">
        <v>75</v>
      </c>
      <c r="G816" s="11">
        <v>150</v>
      </c>
      <c r="H816" s="11">
        <v>150</v>
      </c>
    </row>
    <row r="817" spans="1:8" ht="14.1" customHeight="1" x14ac:dyDescent="0.25">
      <c r="A817" s="8" t="s">
        <v>1297</v>
      </c>
      <c r="B817" s="8" t="s">
        <v>1298</v>
      </c>
      <c r="C817" s="9" t="s">
        <v>1299</v>
      </c>
      <c r="D817" s="10"/>
      <c r="E817" s="8">
        <v>1</v>
      </c>
      <c r="F817" s="8">
        <v>750</v>
      </c>
      <c r="G817" s="11">
        <v>750</v>
      </c>
      <c r="H817" s="11">
        <v>750</v>
      </c>
    </row>
    <row r="818" spans="1:8" ht="14.1" customHeight="1" x14ac:dyDescent="0.25">
      <c r="A818" s="8" t="s">
        <v>1300</v>
      </c>
      <c r="B818" s="8" t="s">
        <v>1301</v>
      </c>
      <c r="C818" s="9" t="s">
        <v>1302</v>
      </c>
      <c r="D818" s="10"/>
      <c r="E818" s="8">
        <v>1</v>
      </c>
      <c r="F818" s="8">
        <v>90</v>
      </c>
      <c r="G818" s="11">
        <v>90</v>
      </c>
      <c r="H818" s="11">
        <v>90</v>
      </c>
    </row>
    <row r="819" spans="1:8" ht="14.1" customHeight="1" x14ac:dyDescent="0.25">
      <c r="A819" s="8" t="s">
        <v>1303</v>
      </c>
      <c r="B819" s="8" t="s">
        <v>1301</v>
      </c>
      <c r="C819" s="9" t="s">
        <v>1304</v>
      </c>
      <c r="D819" s="10"/>
      <c r="E819" s="8">
        <v>2</v>
      </c>
      <c r="F819" s="8">
        <v>90</v>
      </c>
      <c r="G819" s="11">
        <v>180</v>
      </c>
      <c r="H819" s="11">
        <v>180</v>
      </c>
    </row>
    <row r="820" spans="1:8" ht="14.1" customHeight="1" x14ac:dyDescent="0.25">
      <c r="A820" s="8" t="s">
        <v>1305</v>
      </c>
      <c r="B820" s="8" t="s">
        <v>1306</v>
      </c>
      <c r="C820" s="9" t="s">
        <v>1307</v>
      </c>
      <c r="D820" s="10"/>
      <c r="E820" s="8">
        <v>1</v>
      </c>
      <c r="F820" s="8">
        <v>900</v>
      </c>
      <c r="G820" s="11">
        <v>900</v>
      </c>
      <c r="H820" s="11">
        <v>900</v>
      </c>
    </row>
    <row r="821" spans="1:8" ht="14.1" customHeight="1" x14ac:dyDescent="0.25">
      <c r="A821" s="8" t="s">
        <v>1308</v>
      </c>
      <c r="B821" s="8" t="s">
        <v>1309</v>
      </c>
      <c r="C821" s="9" t="s">
        <v>1310</v>
      </c>
      <c r="D821" s="10"/>
      <c r="E821" s="8">
        <v>1</v>
      </c>
      <c r="F821" s="8">
        <v>20</v>
      </c>
      <c r="G821" s="11">
        <v>30</v>
      </c>
      <c r="H821" s="11">
        <v>30</v>
      </c>
    </row>
    <row r="822" spans="1:8" ht="14.1" customHeight="1" x14ac:dyDescent="0.25">
      <c r="A822" s="8" t="s">
        <v>1311</v>
      </c>
      <c r="B822" s="8" t="s">
        <v>1312</v>
      </c>
      <c r="C822" s="9" t="s">
        <v>1313</v>
      </c>
      <c r="D822" s="10"/>
      <c r="E822" s="8">
        <v>1</v>
      </c>
      <c r="F822" s="8">
        <v>25</v>
      </c>
      <c r="G822" s="11">
        <v>35</v>
      </c>
      <c r="H822" s="11">
        <v>35</v>
      </c>
    </row>
    <row r="823" spans="1:8" ht="14.1" customHeight="1" x14ac:dyDescent="0.25">
      <c r="A823" s="8" t="s">
        <v>1314</v>
      </c>
      <c r="B823" s="8" t="s">
        <v>1315</v>
      </c>
      <c r="C823" s="9" t="s">
        <v>1316</v>
      </c>
      <c r="D823" s="10"/>
      <c r="E823" s="8">
        <v>1</v>
      </c>
      <c r="F823" s="8">
        <v>35</v>
      </c>
      <c r="G823" s="11">
        <v>45</v>
      </c>
      <c r="H823" s="11">
        <v>45</v>
      </c>
    </row>
    <row r="824" spans="1:8" ht="14.1" customHeight="1" x14ac:dyDescent="0.25">
      <c r="A824" s="8" t="s">
        <v>1317</v>
      </c>
      <c r="B824" s="8" t="s">
        <v>1318</v>
      </c>
      <c r="C824" s="9" t="s">
        <v>1319</v>
      </c>
      <c r="D824" s="10"/>
      <c r="E824" s="8">
        <v>1</v>
      </c>
      <c r="F824" s="8">
        <v>42</v>
      </c>
      <c r="G824" s="11">
        <v>52</v>
      </c>
      <c r="H824" s="11">
        <v>52</v>
      </c>
    </row>
    <row r="825" spans="1:8" ht="14.1" customHeight="1" x14ac:dyDescent="0.25">
      <c r="A825" s="8" t="s">
        <v>1320</v>
      </c>
      <c r="B825" s="8" t="s">
        <v>1321</v>
      </c>
      <c r="C825" s="9" t="s">
        <v>1322</v>
      </c>
      <c r="D825" s="10"/>
      <c r="E825" s="8">
        <v>1</v>
      </c>
      <c r="F825" s="8">
        <v>50</v>
      </c>
      <c r="G825" s="11">
        <v>60</v>
      </c>
      <c r="H825" s="11">
        <v>60</v>
      </c>
    </row>
    <row r="826" spans="1:8" ht="14.1" customHeight="1" x14ac:dyDescent="0.25">
      <c r="A826" s="8" t="s">
        <v>1323</v>
      </c>
      <c r="B826" s="8" t="s">
        <v>1324</v>
      </c>
      <c r="C826" s="9" t="s">
        <v>1325</v>
      </c>
      <c r="D826" s="10"/>
      <c r="E826" s="8">
        <v>1</v>
      </c>
      <c r="F826" s="8">
        <v>65</v>
      </c>
      <c r="G826" s="11">
        <v>75</v>
      </c>
      <c r="H826" s="11">
        <v>75</v>
      </c>
    </row>
    <row r="827" spans="1:8" ht="14.1" customHeight="1" x14ac:dyDescent="0.25">
      <c r="A827" s="8" t="s">
        <v>1326</v>
      </c>
      <c r="B827" s="8" t="s">
        <v>1327</v>
      </c>
      <c r="C827" s="9" t="s">
        <v>1328</v>
      </c>
      <c r="D827" s="10"/>
      <c r="E827" s="8">
        <v>1</v>
      </c>
      <c r="F827" s="8">
        <v>75</v>
      </c>
      <c r="G827" s="11">
        <v>85</v>
      </c>
      <c r="H827" s="11">
        <v>85</v>
      </c>
    </row>
    <row r="828" spans="1:8" ht="14.1" customHeight="1" x14ac:dyDescent="0.25">
      <c r="A828" s="8"/>
      <c r="B828" s="8"/>
      <c r="C828" s="9"/>
      <c r="D828" s="10"/>
      <c r="E828" s="8"/>
      <c r="F828" s="8"/>
      <c r="G828" s="11"/>
      <c r="H828" s="11"/>
    </row>
    <row r="829" spans="1:8" ht="14.1" customHeight="1" x14ac:dyDescent="0.25">
      <c r="A829" s="8"/>
      <c r="B829" s="8"/>
      <c r="C829" s="7" t="s">
        <v>1329</v>
      </c>
      <c r="D829" s="10"/>
      <c r="E829" s="8"/>
      <c r="F829" s="8"/>
      <c r="G829" s="11"/>
      <c r="H829" s="11"/>
    </row>
    <row r="830" spans="1:8" ht="14.1" customHeight="1" x14ac:dyDescent="0.25">
      <c r="A830" s="8" t="s">
        <v>1330</v>
      </c>
      <c r="B830" s="8" t="s">
        <v>1331</v>
      </c>
      <c r="C830" s="9" t="s">
        <v>1332</v>
      </c>
      <c r="D830" s="10" t="s">
        <v>1333</v>
      </c>
      <c r="E830" s="8">
        <v>1</v>
      </c>
      <c r="F830" s="8">
        <v>55</v>
      </c>
      <c r="G830" s="11">
        <v>55</v>
      </c>
      <c r="H830" s="11">
        <v>55</v>
      </c>
    </row>
    <row r="831" spans="1:8" ht="14.1" customHeight="1" x14ac:dyDescent="0.25">
      <c r="A831" s="8" t="s">
        <v>1334</v>
      </c>
      <c r="B831" s="8" t="s">
        <v>1335</v>
      </c>
      <c r="C831" s="9" t="s">
        <v>1336</v>
      </c>
      <c r="D831" s="10" t="s">
        <v>1333</v>
      </c>
      <c r="E831" s="8">
        <v>1</v>
      </c>
      <c r="F831" s="8">
        <v>85</v>
      </c>
      <c r="G831" s="11">
        <v>85</v>
      </c>
      <c r="H831" s="11">
        <v>85</v>
      </c>
    </row>
    <row r="832" spans="1:8" ht="14.1" customHeight="1" x14ac:dyDescent="0.25">
      <c r="A832" s="8" t="s">
        <v>1337</v>
      </c>
      <c r="B832" s="8" t="s">
        <v>1338</v>
      </c>
      <c r="C832" s="9" t="s">
        <v>1339</v>
      </c>
      <c r="D832" s="10" t="s">
        <v>1333</v>
      </c>
      <c r="E832" s="8">
        <v>1</v>
      </c>
      <c r="F832" s="8">
        <v>165</v>
      </c>
      <c r="G832" s="11">
        <v>165</v>
      </c>
      <c r="H832" s="11">
        <v>165</v>
      </c>
    </row>
    <row r="833" spans="1:8" ht="14.1" customHeight="1" x14ac:dyDescent="0.25">
      <c r="A833" s="13"/>
      <c r="B833" s="13"/>
      <c r="C833" s="9"/>
      <c r="D833" s="15"/>
      <c r="E833" s="13"/>
      <c r="F833" s="13"/>
      <c r="G833" s="16"/>
      <c r="H833" s="16"/>
    </row>
    <row r="834" spans="1:8" ht="14.1" customHeight="1" x14ac:dyDescent="0.25">
      <c r="A834" s="13"/>
      <c r="B834" s="13"/>
      <c r="C834" s="7" t="s">
        <v>1340</v>
      </c>
      <c r="D834" s="15"/>
      <c r="E834" s="13"/>
      <c r="F834" s="13"/>
      <c r="G834" s="16"/>
      <c r="H834" s="16"/>
    </row>
    <row r="835" spans="1:8" ht="14.1" customHeight="1" x14ac:dyDescent="0.25">
      <c r="A835" s="13" t="s">
        <v>1341</v>
      </c>
      <c r="B835" s="13" t="s">
        <v>1342</v>
      </c>
      <c r="C835" s="14" t="s">
        <v>1343</v>
      </c>
      <c r="D835" s="10" t="s">
        <v>1344</v>
      </c>
      <c r="E835" s="13">
        <v>1</v>
      </c>
      <c r="F835" s="13">
        <v>100</v>
      </c>
      <c r="G835" s="16">
        <v>138</v>
      </c>
      <c r="H835" s="16">
        <v>138</v>
      </c>
    </row>
    <row r="836" spans="1:8" ht="14.1" customHeight="1" x14ac:dyDescent="0.25">
      <c r="A836" s="8" t="s">
        <v>1345</v>
      </c>
      <c r="B836" s="8" t="s">
        <v>1346</v>
      </c>
      <c r="C836" s="9" t="s">
        <v>1347</v>
      </c>
      <c r="D836" s="10" t="s">
        <v>1344</v>
      </c>
      <c r="E836" s="8">
        <v>1</v>
      </c>
      <c r="F836" s="8">
        <v>1000</v>
      </c>
      <c r="G836" s="11">
        <v>1100</v>
      </c>
      <c r="H836" s="11">
        <v>1100</v>
      </c>
    </row>
    <row r="837" spans="1:8" ht="14.1" customHeight="1" x14ac:dyDescent="0.25">
      <c r="A837" s="8" t="s">
        <v>1348</v>
      </c>
      <c r="B837" s="8" t="s">
        <v>1349</v>
      </c>
      <c r="C837" s="9" t="s">
        <v>1350</v>
      </c>
      <c r="D837" s="10" t="s">
        <v>1344</v>
      </c>
      <c r="E837" s="8">
        <v>1</v>
      </c>
      <c r="F837" s="8">
        <v>150</v>
      </c>
      <c r="G837" s="11">
        <v>188</v>
      </c>
      <c r="H837" s="11">
        <v>188</v>
      </c>
    </row>
    <row r="838" spans="1:8" ht="14.1" customHeight="1" x14ac:dyDescent="0.25">
      <c r="A838" s="8" t="s">
        <v>1351</v>
      </c>
      <c r="B838" s="8" t="s">
        <v>1352</v>
      </c>
      <c r="C838" s="9" t="s">
        <v>1353</v>
      </c>
      <c r="D838" s="10" t="s">
        <v>1344</v>
      </c>
      <c r="E838" s="8">
        <v>1</v>
      </c>
      <c r="F838" s="8">
        <v>200</v>
      </c>
      <c r="G838" s="11">
        <v>250</v>
      </c>
      <c r="H838" s="11">
        <v>250</v>
      </c>
    </row>
    <row r="839" spans="1:8" ht="14.1" customHeight="1" x14ac:dyDescent="0.25">
      <c r="A839" s="8" t="s">
        <v>1354</v>
      </c>
      <c r="B839" s="8" t="s">
        <v>1355</v>
      </c>
      <c r="C839" s="9" t="s">
        <v>1356</v>
      </c>
      <c r="D839" s="10" t="s">
        <v>1344</v>
      </c>
      <c r="E839" s="8">
        <v>1</v>
      </c>
      <c r="F839" s="8">
        <v>225</v>
      </c>
      <c r="G839" s="11">
        <v>275</v>
      </c>
      <c r="H839" s="11">
        <v>275</v>
      </c>
    </row>
    <row r="840" spans="1:8" ht="14.1" customHeight="1" x14ac:dyDescent="0.25">
      <c r="A840" s="8" t="s">
        <v>1357</v>
      </c>
      <c r="B840" s="8" t="s">
        <v>1358</v>
      </c>
      <c r="C840" s="9" t="s">
        <v>1359</v>
      </c>
      <c r="D840" s="10" t="s">
        <v>1344</v>
      </c>
      <c r="E840" s="8">
        <v>1</v>
      </c>
      <c r="F840" s="8">
        <v>250</v>
      </c>
      <c r="G840" s="11">
        <v>295</v>
      </c>
      <c r="H840" s="11">
        <v>295</v>
      </c>
    </row>
    <row r="841" spans="1:8" ht="14.1" customHeight="1" x14ac:dyDescent="0.25">
      <c r="A841" s="8" t="s">
        <v>1360</v>
      </c>
      <c r="B841" s="8" t="s">
        <v>1361</v>
      </c>
      <c r="C841" s="9" t="s">
        <v>1362</v>
      </c>
      <c r="D841" s="10" t="s">
        <v>1344</v>
      </c>
      <c r="E841" s="8">
        <v>1</v>
      </c>
      <c r="F841" s="8">
        <v>310</v>
      </c>
      <c r="G841" s="11">
        <v>365</v>
      </c>
      <c r="H841" s="11">
        <v>365</v>
      </c>
    </row>
    <row r="842" spans="1:8" ht="14.1" customHeight="1" x14ac:dyDescent="0.25">
      <c r="A842" s="8" t="s">
        <v>1363</v>
      </c>
      <c r="B842" s="8" t="s">
        <v>1364</v>
      </c>
      <c r="C842" s="9" t="s">
        <v>1365</v>
      </c>
      <c r="D842" s="10" t="s">
        <v>1344</v>
      </c>
      <c r="E842" s="8">
        <v>1</v>
      </c>
      <c r="F842" s="8">
        <v>35</v>
      </c>
      <c r="G842" s="11">
        <v>46</v>
      </c>
      <c r="H842" s="11">
        <v>46</v>
      </c>
    </row>
    <row r="843" spans="1:8" ht="14.1" customHeight="1" x14ac:dyDescent="0.25">
      <c r="A843" s="8" t="s">
        <v>1366</v>
      </c>
      <c r="B843" s="8" t="s">
        <v>1367</v>
      </c>
      <c r="C843" s="9" t="s">
        <v>1368</v>
      </c>
      <c r="D843" s="10" t="s">
        <v>1344</v>
      </c>
      <c r="E843" s="8">
        <v>1</v>
      </c>
      <c r="F843" s="8">
        <v>360</v>
      </c>
      <c r="G843" s="11">
        <v>414</v>
      </c>
      <c r="H843" s="11">
        <v>414</v>
      </c>
    </row>
    <row r="844" spans="1:8" ht="14.1" customHeight="1" x14ac:dyDescent="0.25">
      <c r="A844" s="8" t="s">
        <v>1369</v>
      </c>
      <c r="B844" s="8" t="s">
        <v>1370</v>
      </c>
      <c r="C844" s="9" t="s">
        <v>1371</v>
      </c>
      <c r="D844" s="10" t="s">
        <v>1344</v>
      </c>
      <c r="E844" s="8">
        <v>1</v>
      </c>
      <c r="F844" s="8">
        <v>400</v>
      </c>
      <c r="G844" s="11">
        <v>465</v>
      </c>
      <c r="H844" s="11">
        <v>465</v>
      </c>
    </row>
    <row r="845" spans="1:8" ht="14.1" customHeight="1" x14ac:dyDescent="0.25">
      <c r="A845" s="8" t="s">
        <v>1372</v>
      </c>
      <c r="B845" s="8" t="s">
        <v>1373</v>
      </c>
      <c r="C845" s="9" t="s">
        <v>1374</v>
      </c>
      <c r="D845" s="10" t="s">
        <v>1344</v>
      </c>
      <c r="E845" s="8">
        <v>1</v>
      </c>
      <c r="F845" s="8">
        <v>50</v>
      </c>
      <c r="G845" s="11">
        <v>66</v>
      </c>
      <c r="H845" s="11">
        <v>66</v>
      </c>
    </row>
    <row r="846" spans="1:8" ht="14.1" customHeight="1" x14ac:dyDescent="0.25">
      <c r="A846" s="13" t="s">
        <v>1375</v>
      </c>
      <c r="B846" s="13" t="s">
        <v>1376</v>
      </c>
      <c r="C846" s="14" t="s">
        <v>1377</v>
      </c>
      <c r="D846" s="10" t="s">
        <v>1344</v>
      </c>
      <c r="E846" s="13">
        <v>1</v>
      </c>
      <c r="F846" s="13">
        <v>600</v>
      </c>
      <c r="G846" s="16">
        <v>675</v>
      </c>
      <c r="H846" s="16">
        <v>675</v>
      </c>
    </row>
    <row r="847" spans="1:8" ht="14.1" customHeight="1" x14ac:dyDescent="0.25">
      <c r="A847" s="13" t="s">
        <v>1378</v>
      </c>
      <c r="B847" s="13" t="s">
        <v>1379</v>
      </c>
      <c r="C847" s="14" t="s">
        <v>1380</v>
      </c>
      <c r="D847" s="10" t="s">
        <v>1344</v>
      </c>
      <c r="E847" s="13">
        <v>1</v>
      </c>
      <c r="F847" s="13">
        <v>70</v>
      </c>
      <c r="G847" s="16">
        <v>95</v>
      </c>
      <c r="H847" s="16">
        <v>95</v>
      </c>
    </row>
    <row r="848" spans="1:8" ht="14.1" customHeight="1" x14ac:dyDescent="0.25">
      <c r="A848" s="13" t="s">
        <v>1381</v>
      </c>
      <c r="B848" s="13" t="s">
        <v>1382</v>
      </c>
      <c r="C848" s="14" t="s">
        <v>1383</v>
      </c>
      <c r="D848" s="10" t="s">
        <v>1344</v>
      </c>
      <c r="E848" s="13">
        <v>1</v>
      </c>
      <c r="F848" s="13">
        <v>750</v>
      </c>
      <c r="G848" s="16">
        <v>835</v>
      </c>
      <c r="H848" s="16">
        <v>835</v>
      </c>
    </row>
    <row r="849" spans="1:8" ht="14.1" customHeight="1" x14ac:dyDescent="0.25">
      <c r="A849" s="13"/>
      <c r="B849" s="13"/>
      <c r="C849" s="14"/>
      <c r="D849" s="10"/>
      <c r="E849" s="13"/>
      <c r="F849" s="13"/>
      <c r="G849" s="16"/>
      <c r="H849" s="16"/>
    </row>
    <row r="850" spans="1:8" ht="14.1" customHeight="1" x14ac:dyDescent="0.25">
      <c r="A850" s="8"/>
      <c r="B850" s="8"/>
      <c r="C850" s="7" t="s">
        <v>1384</v>
      </c>
      <c r="D850" s="10"/>
      <c r="E850" s="8"/>
      <c r="F850" s="8"/>
      <c r="G850" s="11"/>
      <c r="H850" s="11"/>
    </row>
    <row r="851" spans="1:8" ht="14.1" customHeight="1" x14ac:dyDescent="0.25">
      <c r="A851" s="8" t="s">
        <v>1385</v>
      </c>
      <c r="B851" s="8" t="s">
        <v>1386</v>
      </c>
      <c r="C851" s="9" t="s">
        <v>1387</v>
      </c>
      <c r="D851" s="10" t="s">
        <v>1344</v>
      </c>
      <c r="E851" s="8">
        <v>1</v>
      </c>
      <c r="F851" s="8">
        <v>100</v>
      </c>
      <c r="G851" s="11">
        <v>128</v>
      </c>
      <c r="H851" s="11">
        <v>128</v>
      </c>
    </row>
    <row r="852" spans="1:8" ht="14.1" customHeight="1" x14ac:dyDescent="0.25">
      <c r="A852" s="8" t="s">
        <v>1388</v>
      </c>
      <c r="B852" s="8" t="s">
        <v>1389</v>
      </c>
      <c r="C852" s="9" t="s">
        <v>1390</v>
      </c>
      <c r="D852" s="10" t="s">
        <v>1344</v>
      </c>
      <c r="E852" s="8">
        <v>1</v>
      </c>
      <c r="F852" s="8">
        <v>1000</v>
      </c>
      <c r="G852" s="11">
        <v>1080</v>
      </c>
      <c r="H852" s="11">
        <v>1080</v>
      </c>
    </row>
    <row r="853" spans="1:8" ht="14.1" customHeight="1" x14ac:dyDescent="0.25">
      <c r="A853" s="8" t="s">
        <v>1391</v>
      </c>
      <c r="B853" s="8" t="s">
        <v>1392</v>
      </c>
      <c r="C853" s="9" t="s">
        <v>1393</v>
      </c>
      <c r="D853" s="10" t="s">
        <v>1344</v>
      </c>
      <c r="E853" s="8">
        <v>1</v>
      </c>
      <c r="F853" s="8">
        <v>150</v>
      </c>
      <c r="G853" s="11">
        <v>190</v>
      </c>
      <c r="H853" s="11">
        <v>190</v>
      </c>
    </row>
    <row r="854" spans="1:8" ht="14.1" customHeight="1" x14ac:dyDescent="0.25">
      <c r="A854" s="8" t="s">
        <v>1394</v>
      </c>
      <c r="B854" s="8" t="s">
        <v>1395</v>
      </c>
      <c r="C854" s="9" t="s">
        <v>1396</v>
      </c>
      <c r="D854" s="10" t="s">
        <v>1344</v>
      </c>
      <c r="E854" s="8">
        <v>1</v>
      </c>
      <c r="F854" s="8">
        <v>1500</v>
      </c>
      <c r="G854" s="11">
        <v>1610</v>
      </c>
      <c r="H854" s="11">
        <v>1610</v>
      </c>
    </row>
    <row r="855" spans="1:8" ht="14.1" customHeight="1" x14ac:dyDescent="0.25">
      <c r="A855" s="13" t="s">
        <v>1397</v>
      </c>
      <c r="B855" s="13" t="s">
        <v>1398</v>
      </c>
      <c r="C855" s="14" t="s">
        <v>1399</v>
      </c>
      <c r="D855" s="10" t="s">
        <v>1344</v>
      </c>
      <c r="E855" s="13">
        <v>1</v>
      </c>
      <c r="F855" s="13">
        <v>175</v>
      </c>
      <c r="G855" s="16">
        <v>215</v>
      </c>
      <c r="H855" s="16">
        <v>215</v>
      </c>
    </row>
    <row r="856" spans="1:8" ht="14.1" customHeight="1" x14ac:dyDescent="0.25">
      <c r="A856" s="8" t="s">
        <v>1400</v>
      </c>
      <c r="B856" s="8" t="s">
        <v>1401</v>
      </c>
      <c r="C856" s="9" t="s">
        <v>1402</v>
      </c>
      <c r="D856" s="10" t="s">
        <v>1344</v>
      </c>
      <c r="E856" s="8">
        <v>1</v>
      </c>
      <c r="F856" s="8">
        <v>1800</v>
      </c>
      <c r="G856" s="11">
        <v>1875</v>
      </c>
      <c r="H856" s="11">
        <v>1875</v>
      </c>
    </row>
    <row r="857" spans="1:8" ht="14.1" customHeight="1" x14ac:dyDescent="0.25">
      <c r="A857" s="8" t="s">
        <v>1403</v>
      </c>
      <c r="B857" s="8" t="s">
        <v>1404</v>
      </c>
      <c r="C857" s="9" t="s">
        <v>1405</v>
      </c>
      <c r="D857" s="10" t="s">
        <v>1344</v>
      </c>
      <c r="E857" s="8">
        <v>1</v>
      </c>
      <c r="F857" s="8">
        <v>200</v>
      </c>
      <c r="G857" s="11">
        <v>232</v>
      </c>
      <c r="H857" s="11">
        <v>232</v>
      </c>
    </row>
    <row r="858" spans="1:8" ht="14.1" customHeight="1" x14ac:dyDescent="0.25">
      <c r="A858" s="8" t="s">
        <v>1406</v>
      </c>
      <c r="B858" s="8" t="s">
        <v>1407</v>
      </c>
      <c r="C858" s="9" t="s">
        <v>1408</v>
      </c>
      <c r="D858" s="10" t="s">
        <v>1344</v>
      </c>
      <c r="E858" s="8">
        <v>1</v>
      </c>
      <c r="F858" s="8">
        <v>250</v>
      </c>
      <c r="G858" s="11">
        <v>295</v>
      </c>
      <c r="H858" s="11">
        <v>295</v>
      </c>
    </row>
    <row r="859" spans="1:8" ht="14.1" customHeight="1" x14ac:dyDescent="0.25">
      <c r="A859" s="8" t="s">
        <v>1409</v>
      </c>
      <c r="B859" s="8" t="s">
        <v>1410</v>
      </c>
      <c r="C859" s="9" t="s">
        <v>1411</v>
      </c>
      <c r="D859" s="10" t="s">
        <v>1344</v>
      </c>
      <c r="E859" s="8">
        <v>1</v>
      </c>
      <c r="F859" s="8">
        <v>32</v>
      </c>
      <c r="G859" s="11">
        <v>43</v>
      </c>
      <c r="H859" s="11">
        <v>43</v>
      </c>
    </row>
    <row r="860" spans="1:8" ht="14.1" customHeight="1" x14ac:dyDescent="0.25">
      <c r="A860" s="8" t="s">
        <v>1412</v>
      </c>
      <c r="B860" s="8" t="s">
        <v>1413</v>
      </c>
      <c r="C860" s="9" t="s">
        <v>1414</v>
      </c>
      <c r="D860" s="10" t="s">
        <v>1344</v>
      </c>
      <c r="E860" s="8">
        <v>1</v>
      </c>
      <c r="F860" s="8">
        <v>300</v>
      </c>
      <c r="G860" s="11">
        <v>342</v>
      </c>
      <c r="H860" s="11">
        <v>342</v>
      </c>
    </row>
    <row r="861" spans="1:8" ht="14.1" customHeight="1" x14ac:dyDescent="0.25">
      <c r="A861" s="8" t="s">
        <v>1415</v>
      </c>
      <c r="B861" s="8" t="s">
        <v>1416</v>
      </c>
      <c r="C861" s="9" t="s">
        <v>1417</v>
      </c>
      <c r="D861" s="10" t="s">
        <v>1344</v>
      </c>
      <c r="E861" s="8">
        <v>1</v>
      </c>
      <c r="F861" s="8">
        <v>320</v>
      </c>
      <c r="G861" s="11">
        <v>365</v>
      </c>
      <c r="H861" s="11">
        <v>365</v>
      </c>
    </row>
    <row r="862" spans="1:8" ht="14.1" customHeight="1" x14ac:dyDescent="0.25">
      <c r="A862" s="8" t="s">
        <v>1418</v>
      </c>
      <c r="B862" s="8" t="s">
        <v>1419</v>
      </c>
      <c r="C862" s="9" t="s">
        <v>1420</v>
      </c>
      <c r="D862" s="10" t="s">
        <v>1344</v>
      </c>
      <c r="E862" s="8">
        <v>1</v>
      </c>
      <c r="F862" s="8">
        <v>350</v>
      </c>
      <c r="G862" s="11">
        <v>400</v>
      </c>
      <c r="H862" s="11">
        <v>400</v>
      </c>
    </row>
    <row r="863" spans="1:8" ht="14.1" customHeight="1" x14ac:dyDescent="0.25">
      <c r="A863" s="8" t="s">
        <v>1421</v>
      </c>
      <c r="B863" s="8" t="s">
        <v>1422</v>
      </c>
      <c r="C863" s="9" t="s">
        <v>1423</v>
      </c>
      <c r="D863" s="10" t="s">
        <v>1344</v>
      </c>
      <c r="E863" s="8">
        <v>1</v>
      </c>
      <c r="F863" s="8">
        <v>360</v>
      </c>
      <c r="G863" s="11">
        <v>430</v>
      </c>
      <c r="H863" s="11">
        <v>430</v>
      </c>
    </row>
    <row r="864" spans="1:8" ht="14.1" customHeight="1" x14ac:dyDescent="0.25">
      <c r="A864" s="8" t="s">
        <v>1424</v>
      </c>
      <c r="B864" s="8" t="s">
        <v>1425</v>
      </c>
      <c r="C864" s="9" t="s">
        <v>1426</v>
      </c>
      <c r="D864" s="10" t="s">
        <v>1344</v>
      </c>
      <c r="E864" s="8">
        <v>1</v>
      </c>
      <c r="F864" s="8">
        <v>400</v>
      </c>
      <c r="G864" s="11">
        <v>458</v>
      </c>
      <c r="H864" s="11">
        <v>458</v>
      </c>
    </row>
    <row r="865" spans="1:8" ht="14.1" customHeight="1" x14ac:dyDescent="0.25">
      <c r="A865" s="8" t="s">
        <v>1427</v>
      </c>
      <c r="B865" s="8" t="s">
        <v>1425</v>
      </c>
      <c r="C865" s="9" t="s">
        <v>1428</v>
      </c>
      <c r="D865" s="10" t="s">
        <v>1344</v>
      </c>
      <c r="E865" s="8">
        <v>2</v>
      </c>
      <c r="F865" s="8">
        <v>400</v>
      </c>
      <c r="G865" s="11">
        <v>916</v>
      </c>
      <c r="H865" s="11">
        <v>916</v>
      </c>
    </row>
    <row r="866" spans="1:8" ht="14.1" customHeight="1" x14ac:dyDescent="0.25">
      <c r="A866" s="8" t="s">
        <v>1429</v>
      </c>
      <c r="B866" s="8" t="s">
        <v>1430</v>
      </c>
      <c r="C866" s="9" t="s">
        <v>1431</v>
      </c>
      <c r="D866" s="10" t="s">
        <v>1344</v>
      </c>
      <c r="E866" s="8">
        <v>1</v>
      </c>
      <c r="F866" s="8">
        <v>450</v>
      </c>
      <c r="G866" s="11">
        <v>508</v>
      </c>
      <c r="H866" s="11">
        <v>508</v>
      </c>
    </row>
    <row r="867" spans="1:8" ht="14.1" customHeight="1" x14ac:dyDescent="0.25">
      <c r="A867" s="8" t="s">
        <v>1432</v>
      </c>
      <c r="B867" s="8" t="s">
        <v>1433</v>
      </c>
      <c r="C867" s="9" t="s">
        <v>1434</v>
      </c>
      <c r="D867" s="10" t="s">
        <v>1344</v>
      </c>
      <c r="E867" s="8">
        <v>1</v>
      </c>
      <c r="F867" s="8">
        <v>35</v>
      </c>
      <c r="G867" s="11">
        <v>44</v>
      </c>
      <c r="H867" s="11">
        <v>44</v>
      </c>
    </row>
    <row r="868" spans="1:8" ht="14.1" customHeight="1" x14ac:dyDescent="0.25">
      <c r="A868" s="8" t="s">
        <v>1435</v>
      </c>
      <c r="B868" s="8" t="s">
        <v>1436</v>
      </c>
      <c r="C868" s="9" t="s">
        <v>1437</v>
      </c>
      <c r="D868" s="10" t="s">
        <v>1344</v>
      </c>
      <c r="E868" s="8">
        <v>1</v>
      </c>
      <c r="F868" s="8">
        <v>50</v>
      </c>
      <c r="G868" s="11">
        <v>72</v>
      </c>
      <c r="H868" s="11">
        <v>72</v>
      </c>
    </row>
    <row r="869" spans="1:8" ht="14.1" customHeight="1" x14ac:dyDescent="0.25">
      <c r="A869" s="8" t="s">
        <v>1438</v>
      </c>
      <c r="B869" s="8" t="s">
        <v>1439</v>
      </c>
      <c r="C869" s="9" t="s">
        <v>1440</v>
      </c>
      <c r="D869" s="10" t="s">
        <v>1344</v>
      </c>
      <c r="E869" s="8">
        <v>1</v>
      </c>
      <c r="F869" s="8">
        <v>70</v>
      </c>
      <c r="G869" s="11">
        <v>95</v>
      </c>
      <c r="H869" s="11">
        <v>95</v>
      </c>
    </row>
    <row r="870" spans="1:8" ht="14.1" customHeight="1" x14ac:dyDescent="0.25">
      <c r="A870" s="8" t="s">
        <v>1441</v>
      </c>
      <c r="B870" s="8" t="s">
        <v>1442</v>
      </c>
      <c r="C870" s="9" t="s">
        <v>1443</v>
      </c>
      <c r="D870" s="10" t="s">
        <v>1344</v>
      </c>
      <c r="E870" s="8">
        <v>1</v>
      </c>
      <c r="F870" s="8">
        <v>750</v>
      </c>
      <c r="G870" s="11">
        <v>850</v>
      </c>
      <c r="H870" s="11">
        <v>850</v>
      </c>
    </row>
    <row r="871" spans="1:8" ht="14.1" customHeight="1" x14ac:dyDescent="0.25">
      <c r="A871" s="8" t="s">
        <v>1444</v>
      </c>
      <c r="B871" s="8" t="s">
        <v>1445</v>
      </c>
      <c r="C871" s="9" t="s">
        <v>1446</v>
      </c>
      <c r="D871" s="10" t="s">
        <v>1447</v>
      </c>
      <c r="E871" s="8">
        <v>1</v>
      </c>
      <c r="F871" s="8">
        <v>100</v>
      </c>
      <c r="G871" s="11">
        <v>118</v>
      </c>
      <c r="H871" s="11">
        <v>118</v>
      </c>
    </row>
    <row r="872" spans="1:8" ht="14.1" customHeight="1" x14ac:dyDescent="0.25">
      <c r="A872" s="8" t="s">
        <v>1448</v>
      </c>
      <c r="B872" s="8" t="s">
        <v>1449</v>
      </c>
      <c r="C872" s="9" t="s">
        <v>1450</v>
      </c>
      <c r="D872" s="10" t="s">
        <v>1447</v>
      </c>
      <c r="E872" s="8">
        <v>1</v>
      </c>
      <c r="F872" s="8">
        <v>150</v>
      </c>
      <c r="G872" s="11">
        <v>170</v>
      </c>
      <c r="H872" s="11">
        <v>170</v>
      </c>
    </row>
    <row r="873" spans="1:8" ht="14.1" customHeight="1" x14ac:dyDescent="0.25">
      <c r="A873" s="8" t="s">
        <v>1451</v>
      </c>
      <c r="B873" s="8" t="s">
        <v>1452</v>
      </c>
      <c r="C873" s="9" t="s">
        <v>1453</v>
      </c>
      <c r="D873" s="10" t="s">
        <v>1447</v>
      </c>
      <c r="E873" s="8">
        <v>1</v>
      </c>
      <c r="F873" s="8">
        <v>175</v>
      </c>
      <c r="G873" s="11">
        <v>194</v>
      </c>
      <c r="H873" s="11">
        <v>194</v>
      </c>
    </row>
    <row r="874" spans="1:8" ht="14.1" customHeight="1" x14ac:dyDescent="0.25">
      <c r="A874" s="8" t="s">
        <v>1454</v>
      </c>
      <c r="B874" s="8" t="s">
        <v>1455</v>
      </c>
      <c r="C874" s="9" t="s">
        <v>1456</v>
      </c>
      <c r="D874" s="10" t="s">
        <v>1447</v>
      </c>
      <c r="E874" s="8">
        <v>1</v>
      </c>
      <c r="F874" s="8">
        <v>200</v>
      </c>
      <c r="G874" s="11">
        <v>219</v>
      </c>
      <c r="H874" s="11">
        <v>219</v>
      </c>
    </row>
    <row r="875" spans="1:8" ht="14.1" customHeight="1" x14ac:dyDescent="0.25">
      <c r="A875" s="8" t="s">
        <v>1457</v>
      </c>
      <c r="B875" s="8" t="s">
        <v>1458</v>
      </c>
      <c r="C875" s="9" t="s">
        <v>1459</v>
      </c>
      <c r="D875" s="10" t="s">
        <v>1447</v>
      </c>
      <c r="E875" s="8">
        <v>1</v>
      </c>
      <c r="F875" s="8">
        <v>250</v>
      </c>
      <c r="G875" s="11">
        <v>275</v>
      </c>
      <c r="H875" s="11">
        <v>275</v>
      </c>
    </row>
    <row r="876" spans="1:8" ht="14.1" customHeight="1" x14ac:dyDescent="0.25">
      <c r="A876" s="8" t="s">
        <v>1460</v>
      </c>
      <c r="B876" s="8" t="s">
        <v>1461</v>
      </c>
      <c r="C876" s="9" t="s">
        <v>1462</v>
      </c>
      <c r="D876" s="10" t="s">
        <v>1447</v>
      </c>
      <c r="E876" s="8">
        <v>1</v>
      </c>
      <c r="F876" s="8">
        <v>300</v>
      </c>
      <c r="G876" s="11">
        <v>324</v>
      </c>
      <c r="H876" s="11">
        <v>324</v>
      </c>
    </row>
    <row r="877" spans="1:8" ht="14.1" customHeight="1" x14ac:dyDescent="0.25">
      <c r="A877" s="8" t="s">
        <v>1463</v>
      </c>
      <c r="B877" s="8" t="s">
        <v>1464</v>
      </c>
      <c r="C877" s="9" t="s">
        <v>1465</v>
      </c>
      <c r="D877" s="10" t="s">
        <v>1447</v>
      </c>
      <c r="E877" s="8">
        <v>1</v>
      </c>
      <c r="F877" s="8">
        <v>320</v>
      </c>
      <c r="G877" s="11">
        <v>349</v>
      </c>
      <c r="H877" s="11">
        <v>349</v>
      </c>
    </row>
    <row r="878" spans="1:8" ht="14.1" customHeight="1" x14ac:dyDescent="0.25">
      <c r="A878" s="8" t="s">
        <v>1466</v>
      </c>
      <c r="B878" s="8" t="s">
        <v>1467</v>
      </c>
      <c r="C878" s="9" t="s">
        <v>1468</v>
      </c>
      <c r="D878" s="10" t="s">
        <v>1447</v>
      </c>
      <c r="E878" s="8">
        <v>1</v>
      </c>
      <c r="F878" s="8">
        <v>350</v>
      </c>
      <c r="G878" s="11">
        <v>380</v>
      </c>
      <c r="H878" s="11">
        <v>380</v>
      </c>
    </row>
    <row r="879" spans="1:8" ht="14.1" customHeight="1" x14ac:dyDescent="0.25">
      <c r="A879" s="8" t="s">
        <v>1469</v>
      </c>
      <c r="B879" s="8" t="s">
        <v>1470</v>
      </c>
      <c r="C879" s="9" t="s">
        <v>1471</v>
      </c>
      <c r="D879" s="10" t="s">
        <v>1447</v>
      </c>
      <c r="E879" s="8">
        <v>1</v>
      </c>
      <c r="F879" s="8">
        <v>400</v>
      </c>
      <c r="G879" s="11">
        <v>435</v>
      </c>
      <c r="H879" s="11">
        <v>435</v>
      </c>
    </row>
    <row r="880" spans="1:8" ht="14.1" customHeight="1" x14ac:dyDescent="0.25">
      <c r="A880" s="8" t="s">
        <v>1472</v>
      </c>
      <c r="B880" s="8" t="s">
        <v>1473</v>
      </c>
      <c r="C880" s="9" t="s">
        <v>1474</v>
      </c>
      <c r="D880" s="10" t="s">
        <v>1447</v>
      </c>
      <c r="E880" s="8">
        <v>1</v>
      </c>
      <c r="F880" s="8">
        <v>450</v>
      </c>
      <c r="G880" s="11">
        <v>485</v>
      </c>
      <c r="H880" s="11">
        <v>485</v>
      </c>
    </row>
    <row r="881" spans="1:8" ht="14.1" customHeight="1" x14ac:dyDescent="0.25">
      <c r="A881" s="8" t="s">
        <v>1475</v>
      </c>
      <c r="B881" s="8" t="s">
        <v>1476</v>
      </c>
      <c r="C881" s="9" t="s">
        <v>1477</v>
      </c>
      <c r="D881" s="10" t="s">
        <v>1447</v>
      </c>
      <c r="E881" s="8">
        <v>1</v>
      </c>
      <c r="F881" s="8">
        <v>750</v>
      </c>
      <c r="G881" s="11">
        <v>805</v>
      </c>
      <c r="H881" s="11">
        <v>805</v>
      </c>
    </row>
    <row r="882" spans="1:8" ht="14.1" customHeight="1" x14ac:dyDescent="0.25">
      <c r="A882" s="8" t="s">
        <v>1478</v>
      </c>
      <c r="B882" s="8" t="s">
        <v>1445</v>
      </c>
      <c r="C882" s="9" t="s">
        <v>1479</v>
      </c>
      <c r="D882" s="10" t="s">
        <v>1480</v>
      </c>
      <c r="E882" s="8">
        <v>1</v>
      </c>
      <c r="F882" s="8">
        <v>100</v>
      </c>
      <c r="G882" s="11">
        <v>128</v>
      </c>
      <c r="H882" s="11">
        <v>128</v>
      </c>
    </row>
    <row r="883" spans="1:8" ht="14.1" customHeight="1" x14ac:dyDescent="0.25">
      <c r="A883" s="8" t="s">
        <v>1481</v>
      </c>
      <c r="B883" s="8" t="s">
        <v>1482</v>
      </c>
      <c r="C883" s="9" t="s">
        <v>1483</v>
      </c>
      <c r="D883" s="10" t="s">
        <v>1480</v>
      </c>
      <c r="E883" s="8">
        <v>1</v>
      </c>
      <c r="F883" s="8">
        <v>1000</v>
      </c>
      <c r="G883" s="11">
        <v>1080</v>
      </c>
      <c r="H883" s="11">
        <v>1080</v>
      </c>
    </row>
    <row r="884" spans="1:8" ht="14.1" customHeight="1" x14ac:dyDescent="0.25">
      <c r="A884" s="8" t="s">
        <v>1484</v>
      </c>
      <c r="B884" s="8" t="s">
        <v>1449</v>
      </c>
      <c r="C884" s="9" t="s">
        <v>1485</v>
      </c>
      <c r="D884" s="10" t="s">
        <v>1480</v>
      </c>
      <c r="E884" s="8">
        <v>1</v>
      </c>
      <c r="F884" s="8">
        <v>150</v>
      </c>
      <c r="G884" s="11">
        <v>190</v>
      </c>
      <c r="H884" s="11">
        <v>190</v>
      </c>
    </row>
    <row r="885" spans="1:8" ht="14.1" customHeight="1" x14ac:dyDescent="0.25">
      <c r="A885" s="8" t="s">
        <v>1486</v>
      </c>
      <c r="B885" s="8" t="s">
        <v>1452</v>
      </c>
      <c r="C885" s="9" t="s">
        <v>1487</v>
      </c>
      <c r="D885" s="10" t="s">
        <v>1480</v>
      </c>
      <c r="E885" s="8">
        <v>1</v>
      </c>
      <c r="F885" s="8">
        <v>175</v>
      </c>
      <c r="G885" s="11">
        <v>208</v>
      </c>
      <c r="H885" s="11">
        <v>208</v>
      </c>
    </row>
    <row r="886" spans="1:8" ht="14.1" customHeight="1" x14ac:dyDescent="0.25">
      <c r="A886" s="8" t="s">
        <v>1488</v>
      </c>
      <c r="B886" s="8" t="s">
        <v>1455</v>
      </c>
      <c r="C886" s="9" t="s">
        <v>1489</v>
      </c>
      <c r="D886" s="10" t="s">
        <v>1480</v>
      </c>
      <c r="E886" s="8">
        <v>1</v>
      </c>
      <c r="F886" s="8">
        <v>200</v>
      </c>
      <c r="G886" s="11">
        <v>232</v>
      </c>
      <c r="H886" s="11">
        <v>232</v>
      </c>
    </row>
    <row r="887" spans="1:8" ht="14.1" customHeight="1" x14ac:dyDescent="0.25">
      <c r="A887" s="8" t="s">
        <v>1490</v>
      </c>
      <c r="B887" s="8" t="s">
        <v>1458</v>
      </c>
      <c r="C887" s="9" t="s">
        <v>1491</v>
      </c>
      <c r="D887" s="10" t="s">
        <v>1480</v>
      </c>
      <c r="E887" s="8">
        <v>1</v>
      </c>
      <c r="F887" s="8">
        <v>250</v>
      </c>
      <c r="G887" s="11">
        <v>288</v>
      </c>
      <c r="H887" s="11">
        <v>288</v>
      </c>
    </row>
    <row r="888" spans="1:8" ht="14.1" customHeight="1" x14ac:dyDescent="0.25">
      <c r="A888" s="8" t="s">
        <v>1492</v>
      </c>
      <c r="B888" s="8" t="s">
        <v>1461</v>
      </c>
      <c r="C888" s="9" t="s">
        <v>1493</v>
      </c>
      <c r="D888" s="10" t="s">
        <v>1480</v>
      </c>
      <c r="E888" s="8">
        <v>1</v>
      </c>
      <c r="F888" s="8">
        <v>300</v>
      </c>
      <c r="G888" s="11">
        <v>342</v>
      </c>
      <c r="H888" s="11">
        <v>342</v>
      </c>
    </row>
    <row r="889" spans="1:8" ht="14.1" customHeight="1" x14ac:dyDescent="0.25">
      <c r="A889" s="8" t="s">
        <v>1494</v>
      </c>
      <c r="B889" s="8" t="s">
        <v>1464</v>
      </c>
      <c r="C889" s="9" t="s">
        <v>1495</v>
      </c>
      <c r="D889" s="10" t="s">
        <v>1480</v>
      </c>
      <c r="E889" s="8">
        <v>1</v>
      </c>
      <c r="F889" s="8">
        <v>320</v>
      </c>
      <c r="G889" s="11">
        <v>368</v>
      </c>
      <c r="H889" s="11">
        <v>368</v>
      </c>
    </row>
    <row r="890" spans="1:8" ht="14.1" customHeight="1" x14ac:dyDescent="0.25">
      <c r="A890" s="8" t="s">
        <v>1496</v>
      </c>
      <c r="B890" s="8" t="s">
        <v>1467</v>
      </c>
      <c r="C890" s="9" t="s">
        <v>1497</v>
      </c>
      <c r="D890" s="10" t="s">
        <v>1480</v>
      </c>
      <c r="E890" s="8">
        <v>1</v>
      </c>
      <c r="F890" s="8">
        <v>350</v>
      </c>
      <c r="G890" s="11">
        <v>400</v>
      </c>
      <c r="H890" s="11">
        <v>400</v>
      </c>
    </row>
    <row r="891" spans="1:8" ht="14.1" customHeight="1" x14ac:dyDescent="0.25">
      <c r="A891" s="8" t="s">
        <v>1498</v>
      </c>
      <c r="B891" s="8" t="s">
        <v>1470</v>
      </c>
      <c r="C891" s="9" t="s">
        <v>1499</v>
      </c>
      <c r="D891" s="10" t="s">
        <v>1480</v>
      </c>
      <c r="E891" s="8">
        <v>1</v>
      </c>
      <c r="F891" s="8">
        <v>400</v>
      </c>
      <c r="G891" s="11">
        <v>450</v>
      </c>
      <c r="H891" s="11">
        <v>450</v>
      </c>
    </row>
    <row r="892" spans="1:8" ht="14.1" customHeight="1" x14ac:dyDescent="0.25">
      <c r="A892" s="8" t="s">
        <v>1500</v>
      </c>
      <c r="B892" s="8" t="s">
        <v>1473</v>
      </c>
      <c r="C892" s="9" t="s">
        <v>1501</v>
      </c>
      <c r="D892" s="10" t="s">
        <v>1480</v>
      </c>
      <c r="E892" s="8">
        <v>1</v>
      </c>
      <c r="F892" s="8">
        <v>450</v>
      </c>
      <c r="G892" s="11">
        <v>506</v>
      </c>
      <c r="H892" s="11">
        <v>506</v>
      </c>
    </row>
    <row r="893" spans="1:8" ht="14.1" customHeight="1" x14ac:dyDescent="0.25">
      <c r="A893" s="8" t="s">
        <v>1502</v>
      </c>
      <c r="B893" s="8" t="s">
        <v>1476</v>
      </c>
      <c r="C893" s="9" t="s">
        <v>1503</v>
      </c>
      <c r="D893" s="10" t="s">
        <v>1480</v>
      </c>
      <c r="E893" s="8">
        <v>1</v>
      </c>
      <c r="F893" s="8">
        <v>750</v>
      </c>
      <c r="G893" s="11">
        <v>815</v>
      </c>
      <c r="H893" s="11">
        <v>815</v>
      </c>
    </row>
    <row r="894" spans="1:8" ht="14.1" customHeight="1" x14ac:dyDescent="0.25">
      <c r="A894" s="8"/>
      <c r="B894" s="8"/>
      <c r="C894" s="9"/>
      <c r="D894" s="10"/>
      <c r="E894" s="8"/>
      <c r="F894" s="8"/>
      <c r="G894" s="11"/>
      <c r="H894" s="11"/>
    </row>
    <row r="895" spans="1:8" ht="14.1" customHeight="1" x14ac:dyDescent="0.25">
      <c r="A895" s="8"/>
      <c r="B895" s="8"/>
      <c r="C895" s="7" t="s">
        <v>1504</v>
      </c>
      <c r="D895" s="10"/>
      <c r="E895" s="8"/>
      <c r="F895" s="8"/>
      <c r="G895" s="11"/>
      <c r="H895" s="11"/>
    </row>
    <row r="896" spans="1:8" ht="14.1" customHeight="1" x14ac:dyDescent="0.25">
      <c r="A896" s="8" t="s">
        <v>1505</v>
      </c>
      <c r="B896" s="8" t="s">
        <v>1506</v>
      </c>
      <c r="C896" s="9" t="s">
        <v>1507</v>
      </c>
      <c r="D896" s="10" t="s">
        <v>1344</v>
      </c>
      <c r="E896" s="8">
        <v>1</v>
      </c>
      <c r="F896" s="8">
        <v>100</v>
      </c>
      <c r="G896" s="11">
        <v>125</v>
      </c>
      <c r="H896" s="11">
        <v>125</v>
      </c>
    </row>
    <row r="897" spans="1:8" ht="14.1" customHeight="1" x14ac:dyDescent="0.25">
      <c r="A897" s="8" t="s">
        <v>1508</v>
      </c>
      <c r="B897" s="8" t="s">
        <v>1509</v>
      </c>
      <c r="C897" s="9" t="s">
        <v>1510</v>
      </c>
      <c r="D897" s="10" t="s">
        <v>1344</v>
      </c>
      <c r="E897" s="8">
        <v>1</v>
      </c>
      <c r="F897" s="8">
        <v>1000</v>
      </c>
      <c r="G897" s="11">
        <v>1075</v>
      </c>
      <c r="H897" s="11">
        <v>1075</v>
      </c>
    </row>
    <row r="898" spans="1:8" ht="14.1" customHeight="1" x14ac:dyDescent="0.25">
      <c r="A898" s="8" t="s">
        <v>1511</v>
      </c>
      <c r="B898" s="8" t="s">
        <v>1512</v>
      </c>
      <c r="C898" s="9" t="s">
        <v>1513</v>
      </c>
      <c r="D898" s="10" t="s">
        <v>1344</v>
      </c>
      <c r="E898" s="8">
        <v>1</v>
      </c>
      <c r="F898" s="8">
        <v>175</v>
      </c>
      <c r="G898" s="11">
        <v>205</v>
      </c>
      <c r="H898" s="11">
        <v>205</v>
      </c>
    </row>
    <row r="899" spans="1:8" ht="14.1" customHeight="1" x14ac:dyDescent="0.25">
      <c r="A899" s="8" t="s">
        <v>1514</v>
      </c>
      <c r="B899" s="8" t="s">
        <v>1515</v>
      </c>
      <c r="C899" s="9" t="s">
        <v>1516</v>
      </c>
      <c r="D899" s="10" t="s">
        <v>1344</v>
      </c>
      <c r="E899" s="8">
        <v>1</v>
      </c>
      <c r="F899" s="8">
        <v>250</v>
      </c>
      <c r="G899" s="11">
        <v>290</v>
      </c>
      <c r="H899" s="11">
        <v>290</v>
      </c>
    </row>
    <row r="900" spans="1:8" ht="14.1" customHeight="1" x14ac:dyDescent="0.25">
      <c r="A900" s="8" t="s">
        <v>1517</v>
      </c>
      <c r="B900" s="8" t="s">
        <v>1518</v>
      </c>
      <c r="C900" s="9" t="s">
        <v>1519</v>
      </c>
      <c r="D900" s="10" t="s">
        <v>1344</v>
      </c>
      <c r="E900" s="8">
        <v>1</v>
      </c>
      <c r="F900" s="8">
        <v>40</v>
      </c>
      <c r="G900" s="11">
        <v>50</v>
      </c>
      <c r="H900" s="11">
        <v>50</v>
      </c>
    </row>
    <row r="901" spans="1:8" ht="14.1" customHeight="1" x14ac:dyDescent="0.25">
      <c r="A901" s="8" t="s">
        <v>1520</v>
      </c>
      <c r="B901" s="8" t="s">
        <v>1521</v>
      </c>
      <c r="C901" s="9" t="s">
        <v>1522</v>
      </c>
      <c r="D901" s="10" t="s">
        <v>1344</v>
      </c>
      <c r="E901" s="8">
        <v>1</v>
      </c>
      <c r="F901" s="8">
        <v>400</v>
      </c>
      <c r="G901" s="11">
        <v>455</v>
      </c>
      <c r="H901" s="11">
        <v>455</v>
      </c>
    </row>
    <row r="902" spans="1:8" ht="14.1" customHeight="1" x14ac:dyDescent="0.25">
      <c r="A902" s="8" t="s">
        <v>1523</v>
      </c>
      <c r="B902" s="8" t="s">
        <v>1521</v>
      </c>
      <c r="C902" s="9" t="s">
        <v>1524</v>
      </c>
      <c r="D902" s="10" t="s">
        <v>1344</v>
      </c>
      <c r="E902" s="8">
        <v>2</v>
      </c>
      <c r="F902" s="8">
        <v>400</v>
      </c>
      <c r="G902" s="11">
        <v>910</v>
      </c>
      <c r="H902" s="11">
        <v>910</v>
      </c>
    </row>
    <row r="903" spans="1:8" ht="14.1" customHeight="1" x14ac:dyDescent="0.25">
      <c r="A903" s="8" t="s">
        <v>1525</v>
      </c>
      <c r="B903" s="8" t="s">
        <v>1526</v>
      </c>
      <c r="C903" s="9" t="s">
        <v>1527</v>
      </c>
      <c r="D903" s="10" t="s">
        <v>1344</v>
      </c>
      <c r="E903" s="8">
        <v>1</v>
      </c>
      <c r="F903" s="8">
        <v>50</v>
      </c>
      <c r="G903" s="11">
        <v>74</v>
      </c>
      <c r="H903" s="11">
        <v>74</v>
      </c>
    </row>
    <row r="904" spans="1:8" ht="14.1" customHeight="1" x14ac:dyDescent="0.25">
      <c r="A904" s="8" t="s">
        <v>1528</v>
      </c>
      <c r="B904" s="8" t="s">
        <v>1529</v>
      </c>
      <c r="C904" s="9" t="s">
        <v>1530</v>
      </c>
      <c r="D904" s="10" t="s">
        <v>1344</v>
      </c>
      <c r="E904" s="8">
        <v>1</v>
      </c>
      <c r="F904" s="8">
        <v>700</v>
      </c>
      <c r="G904" s="11">
        <v>780</v>
      </c>
      <c r="H904" s="11">
        <v>780</v>
      </c>
    </row>
    <row r="905" spans="1:8" ht="14.1" customHeight="1" x14ac:dyDescent="0.25">
      <c r="A905" s="8" t="s">
        <v>1531</v>
      </c>
      <c r="B905" s="8" t="s">
        <v>1532</v>
      </c>
      <c r="C905" s="9" t="s">
        <v>1533</v>
      </c>
      <c r="D905" s="10" t="s">
        <v>1344</v>
      </c>
      <c r="E905" s="8">
        <v>1</v>
      </c>
      <c r="F905" s="8">
        <v>75</v>
      </c>
      <c r="G905" s="11">
        <v>93</v>
      </c>
      <c r="H905" s="11">
        <v>93</v>
      </c>
    </row>
    <row r="906" spans="1:8" ht="14.1" customHeight="1" x14ac:dyDescent="0.25">
      <c r="A906" s="8"/>
      <c r="B906" s="8"/>
      <c r="C906" s="9"/>
      <c r="D906" s="10"/>
      <c r="E906" s="8"/>
      <c r="F906" s="8"/>
      <c r="G906" s="11"/>
      <c r="H906" s="11"/>
    </row>
    <row r="907" spans="1:8" ht="14.1" customHeight="1" x14ac:dyDescent="0.25">
      <c r="A907" s="8"/>
      <c r="B907" s="8"/>
      <c r="C907" s="7" t="s">
        <v>2053</v>
      </c>
      <c r="D907" s="10"/>
      <c r="E907" s="8"/>
      <c r="F907" s="8"/>
      <c r="G907" s="11"/>
      <c r="H907" s="11"/>
    </row>
    <row r="908" spans="1:8" ht="14.1" customHeight="1" x14ac:dyDescent="0.25">
      <c r="A908" s="8" t="s">
        <v>2054</v>
      </c>
      <c r="B908" s="8" t="s">
        <v>2054</v>
      </c>
      <c r="C908" s="9" t="s">
        <v>2054</v>
      </c>
      <c r="D908" s="10" t="s">
        <v>2054</v>
      </c>
      <c r="E908" s="8" t="s">
        <v>2054</v>
      </c>
      <c r="F908" s="8" t="s">
        <v>2054</v>
      </c>
      <c r="G908" s="11" t="s">
        <v>2054</v>
      </c>
      <c r="H908" s="11" t="s">
        <v>2054</v>
      </c>
    </row>
    <row r="909" spans="1:8" ht="14.1" customHeight="1" x14ac:dyDescent="0.25">
      <c r="A909" s="8" t="s">
        <v>1536</v>
      </c>
      <c r="B909" s="8" t="s">
        <v>332</v>
      </c>
      <c r="C909" s="18" t="s">
        <v>1537</v>
      </c>
      <c r="D909" s="10"/>
      <c r="E909" s="8">
        <v>0</v>
      </c>
      <c r="F909" s="8">
        <v>0</v>
      </c>
      <c r="G909" s="11">
        <v>0</v>
      </c>
      <c r="H909" s="11">
        <v>0</v>
      </c>
    </row>
    <row r="910" spans="1:8" ht="14.1" customHeight="1" x14ac:dyDescent="0.25">
      <c r="A910" s="8" t="s">
        <v>1534</v>
      </c>
      <c r="B910" s="8" t="s">
        <v>332</v>
      </c>
      <c r="C910" s="18" t="s">
        <v>1535</v>
      </c>
      <c r="D910" s="10"/>
      <c r="E910" s="8">
        <v>0</v>
      </c>
      <c r="F910" s="8">
        <v>0</v>
      </c>
      <c r="G910" s="11">
        <v>0</v>
      </c>
      <c r="H910" s="11">
        <v>0</v>
      </c>
    </row>
    <row r="911" spans="1:8" ht="14.1" customHeight="1" x14ac:dyDescent="0.25">
      <c r="A911" s="8"/>
      <c r="B911" s="8"/>
      <c r="C911" s="18"/>
      <c r="D911" s="10"/>
      <c r="E911" s="8"/>
      <c r="F911" s="8"/>
      <c r="G911" s="11"/>
      <c r="H911" s="11"/>
    </row>
    <row r="912" spans="1:8" ht="14.1" customHeight="1" x14ac:dyDescent="0.25">
      <c r="A912" s="44"/>
      <c r="B912" s="44"/>
      <c r="C912" s="45" t="s">
        <v>2055</v>
      </c>
      <c r="D912" s="46"/>
      <c r="E912" s="44"/>
      <c r="F912" s="44"/>
      <c r="G912" s="47"/>
      <c r="H912" s="47"/>
    </row>
    <row r="913" spans="1:8" ht="14.1" customHeight="1" x14ac:dyDescent="0.25">
      <c r="A913" s="26" t="s">
        <v>818</v>
      </c>
      <c r="B913" s="26"/>
      <c r="C913" s="51"/>
      <c r="D913" s="27"/>
      <c r="E913" s="26"/>
      <c r="F913" s="26"/>
      <c r="G913" s="28" t="str">
        <f>'02 Interior User Input'!H4</f>
        <v>Edit</v>
      </c>
      <c r="H913" s="28" t="str">
        <f>'04 Exterior User Input'!H4</f>
        <v>Edit</v>
      </c>
    </row>
    <row r="914" spans="1:8" ht="14.1" customHeight="1" x14ac:dyDescent="0.25">
      <c r="A914" s="26" t="s">
        <v>819</v>
      </c>
      <c r="B914" s="26"/>
      <c r="C914" s="51"/>
      <c r="D914" s="27"/>
      <c r="E914" s="26"/>
      <c r="F914" s="26"/>
      <c r="G914" s="28" t="str">
        <f>'02 Interior User Input'!H5</f>
        <v>Edit</v>
      </c>
      <c r="H914" s="28" t="str">
        <f>'04 Exterior User Input'!H5</f>
        <v>Edit</v>
      </c>
    </row>
    <row r="915" spans="1:8" ht="14.1" customHeight="1" x14ac:dyDescent="0.25">
      <c r="A915" s="26" t="s">
        <v>820</v>
      </c>
      <c r="B915" s="26"/>
      <c r="C915" s="51"/>
      <c r="D915" s="27"/>
      <c r="E915" s="26"/>
      <c r="F915" s="26"/>
      <c r="G915" s="28" t="str">
        <f>'02 Interior User Input'!H6</f>
        <v>Edit</v>
      </c>
      <c r="H915" s="28" t="str">
        <f>'04 Exterior User Input'!H6</f>
        <v>Edit</v>
      </c>
    </row>
    <row r="916" spans="1:8" ht="14.1" customHeight="1" x14ac:dyDescent="0.25">
      <c r="A916" s="26" t="s">
        <v>821</v>
      </c>
      <c r="B916" s="26"/>
      <c r="C916" s="51"/>
      <c r="D916" s="27"/>
      <c r="E916" s="26"/>
      <c r="F916" s="26"/>
      <c r="G916" s="28" t="str">
        <f>'02 Interior User Input'!H7</f>
        <v>Edit</v>
      </c>
      <c r="H916" s="28" t="str">
        <f>'04 Exterior User Input'!H7</f>
        <v>Edit</v>
      </c>
    </row>
    <row r="917" spans="1:8" ht="14.1" customHeight="1" x14ac:dyDescent="0.25">
      <c r="A917" s="26" t="s">
        <v>822</v>
      </c>
      <c r="B917" s="26"/>
      <c r="C917" s="51"/>
      <c r="D917" s="27"/>
      <c r="E917" s="26"/>
      <c r="F917" s="26"/>
      <c r="G917" s="28" t="str">
        <f>'02 Interior User Input'!H8</f>
        <v>Edit</v>
      </c>
      <c r="H917" s="28" t="str">
        <f>'04 Exterior User Input'!H8</f>
        <v>Edit</v>
      </c>
    </row>
    <row r="918" spans="1:8" ht="14.1" customHeight="1" x14ac:dyDescent="0.25">
      <c r="A918" s="26" t="s">
        <v>823</v>
      </c>
      <c r="B918" s="26"/>
      <c r="C918" s="51"/>
      <c r="D918" s="27"/>
      <c r="E918" s="26"/>
      <c r="F918" s="26"/>
      <c r="G918" s="28" t="str">
        <f>'02 Interior User Input'!H9</f>
        <v>Edit</v>
      </c>
      <c r="H918" s="28" t="str">
        <f>'04 Exterior User Input'!H9</f>
        <v>Edit</v>
      </c>
    </row>
    <row r="919" spans="1:8" ht="14.1" customHeight="1" x14ac:dyDescent="0.25">
      <c r="A919" s="26" t="s">
        <v>824</v>
      </c>
      <c r="B919" s="26"/>
      <c r="C919" s="51"/>
      <c r="D919" s="27"/>
      <c r="E919" s="26"/>
      <c r="F919" s="26"/>
      <c r="G919" s="28" t="str">
        <f>'02 Interior User Input'!H10</f>
        <v>Edit</v>
      </c>
      <c r="H919" s="28" t="str">
        <f>'04 Exterior User Input'!H10</f>
        <v>Edit</v>
      </c>
    </row>
    <row r="920" spans="1:8" ht="14.1" customHeight="1" x14ac:dyDescent="0.25">
      <c r="A920" s="26" t="s">
        <v>825</v>
      </c>
      <c r="B920" s="26"/>
      <c r="C920" s="51"/>
      <c r="D920" s="27"/>
      <c r="E920" s="26"/>
      <c r="F920" s="26"/>
      <c r="G920" s="28" t="str">
        <f>'02 Interior User Input'!H11</f>
        <v>Edit</v>
      </c>
      <c r="H920" s="28" t="str">
        <f>'04 Exterior User Input'!H11</f>
        <v>Edit</v>
      </c>
    </row>
    <row r="921" spans="1:8" ht="14.1" customHeight="1" x14ac:dyDescent="0.25">
      <c r="A921" s="26" t="s">
        <v>826</v>
      </c>
      <c r="B921" s="26"/>
      <c r="C921" s="51"/>
      <c r="D921" s="27"/>
      <c r="E921" s="26"/>
      <c r="F921" s="26"/>
      <c r="G921" s="28" t="str">
        <f>'02 Interior User Input'!H12</f>
        <v>Edit</v>
      </c>
      <c r="H921" s="28" t="str">
        <f>'04 Exterior User Input'!H12</f>
        <v>Edit</v>
      </c>
    </row>
    <row r="922" spans="1:8" ht="14.1" customHeight="1" x14ac:dyDescent="0.25">
      <c r="A922" s="26" t="s">
        <v>827</v>
      </c>
      <c r="B922" s="26"/>
      <c r="C922" s="51"/>
      <c r="D922" s="27"/>
      <c r="E922" s="26"/>
      <c r="F922" s="26"/>
      <c r="G922" s="28" t="str">
        <f>'02 Interior User Input'!H13</f>
        <v>Edit</v>
      </c>
      <c r="H922" s="28" t="str">
        <f>'04 Exterior User Input'!H13</f>
        <v>Edit</v>
      </c>
    </row>
    <row r="923" spans="1:8" ht="14.1" customHeight="1" x14ac:dyDescent="0.25">
      <c r="A923" s="26" t="s">
        <v>828</v>
      </c>
      <c r="B923" s="26"/>
      <c r="C923" s="51"/>
      <c r="D923" s="27"/>
      <c r="E923" s="26"/>
      <c r="F923" s="26"/>
      <c r="G923" s="28" t="str">
        <f>'02 Interior User Input'!H14</f>
        <v>Edit</v>
      </c>
      <c r="H923" s="28" t="str">
        <f>'04 Exterior User Input'!H14</f>
        <v>Edit</v>
      </c>
    </row>
    <row r="924" spans="1:8" ht="14.1" customHeight="1" x14ac:dyDescent="0.25">
      <c r="A924" s="26" t="s">
        <v>829</v>
      </c>
      <c r="B924" s="26"/>
      <c r="C924" s="51"/>
      <c r="D924" s="27"/>
      <c r="E924" s="26"/>
      <c r="F924" s="26"/>
      <c r="G924" s="28" t="str">
        <f>'02 Interior User Input'!H15</f>
        <v>Edit</v>
      </c>
      <c r="H924" s="28" t="str">
        <f>'04 Exterior User Input'!H15</f>
        <v>Edit</v>
      </c>
    </row>
    <row r="925" spans="1:8" ht="14.1" customHeight="1" x14ac:dyDescent="0.25">
      <c r="A925" s="26" t="s">
        <v>830</v>
      </c>
      <c r="B925" s="26"/>
      <c r="C925" s="51"/>
      <c r="D925" s="27"/>
      <c r="E925" s="26"/>
      <c r="F925" s="26"/>
      <c r="G925" s="28" t="str">
        <f>'02 Interior User Input'!H16</f>
        <v>Edit</v>
      </c>
      <c r="H925" s="28" t="str">
        <f>'04 Exterior User Input'!H16</f>
        <v>Edit</v>
      </c>
    </row>
    <row r="926" spans="1:8" ht="14.1" customHeight="1" x14ac:dyDescent="0.25">
      <c r="A926" s="26" t="s">
        <v>831</v>
      </c>
      <c r="B926" s="26"/>
      <c r="C926" s="51"/>
      <c r="D926" s="27"/>
      <c r="E926" s="26"/>
      <c r="F926" s="26"/>
      <c r="G926" s="28" t="str">
        <f>'02 Interior User Input'!H17</f>
        <v>Edit</v>
      </c>
      <c r="H926" s="28" t="str">
        <f>'04 Exterior User Input'!H17</f>
        <v>Edit</v>
      </c>
    </row>
    <row r="927" spans="1:8" ht="14.1" customHeight="1" x14ac:dyDescent="0.25">
      <c r="A927" s="26" t="s">
        <v>832</v>
      </c>
      <c r="B927" s="26"/>
      <c r="C927" s="51"/>
      <c r="D927" s="27"/>
      <c r="E927" s="26"/>
      <c r="F927" s="26"/>
      <c r="G927" s="28" t="str">
        <f>'02 Interior User Input'!H18</f>
        <v>Edit</v>
      </c>
      <c r="H927" s="28" t="str">
        <f>'04 Exterior User Input'!H18</f>
        <v>Edit</v>
      </c>
    </row>
    <row r="928" spans="1:8" ht="14.1" customHeight="1" x14ac:dyDescent="0.25">
      <c r="A928" s="26" t="s">
        <v>833</v>
      </c>
      <c r="B928" s="26"/>
      <c r="C928" s="51"/>
      <c r="D928" s="27"/>
      <c r="E928" s="26"/>
      <c r="F928" s="26"/>
      <c r="G928" s="28" t="str">
        <f>'02 Interior User Input'!H19</f>
        <v>Edit</v>
      </c>
      <c r="H928" s="28" t="str">
        <f>'04 Exterior User Input'!H19</f>
        <v>Edit</v>
      </c>
    </row>
    <row r="929" spans="1:8" ht="14.1" customHeight="1" x14ac:dyDescent="0.25">
      <c r="A929" s="26" t="s">
        <v>834</v>
      </c>
      <c r="B929" s="26"/>
      <c r="C929" s="51"/>
      <c r="D929" s="27"/>
      <c r="E929" s="26"/>
      <c r="F929" s="26"/>
      <c r="G929" s="28" t="str">
        <f>'02 Interior User Input'!H20</f>
        <v>Edit</v>
      </c>
      <c r="H929" s="28" t="str">
        <f>'04 Exterior User Input'!H20</f>
        <v>Edit</v>
      </c>
    </row>
    <row r="930" spans="1:8" ht="14.1" customHeight="1" x14ac:dyDescent="0.25">
      <c r="A930" s="26" t="s">
        <v>835</v>
      </c>
      <c r="B930" s="26"/>
      <c r="C930" s="51"/>
      <c r="D930" s="27"/>
      <c r="E930" s="26"/>
      <c r="F930" s="26"/>
      <c r="G930" s="28" t="str">
        <f>'02 Interior User Input'!H21</f>
        <v>Edit</v>
      </c>
      <c r="H930" s="28" t="str">
        <f>'04 Exterior User Input'!H21</f>
        <v>Edit</v>
      </c>
    </row>
    <row r="931" spans="1:8" ht="14.1" customHeight="1" x14ac:dyDescent="0.25">
      <c r="A931" s="26" t="s">
        <v>836</v>
      </c>
      <c r="B931" s="26"/>
      <c r="C931" s="51"/>
      <c r="D931" s="27"/>
      <c r="E931" s="26"/>
      <c r="F931" s="26"/>
      <c r="G931" s="28" t="str">
        <f>'02 Interior User Input'!H22</f>
        <v>Edit</v>
      </c>
      <c r="H931" s="28" t="str">
        <f>'04 Exterior User Input'!H22</f>
        <v>Edit</v>
      </c>
    </row>
    <row r="932" spans="1:8" ht="14.1" customHeight="1" x14ac:dyDescent="0.25">
      <c r="A932" s="26" t="s">
        <v>837</v>
      </c>
      <c r="B932" s="26"/>
      <c r="C932" s="51"/>
      <c r="D932" s="27"/>
      <c r="E932" s="26"/>
      <c r="F932" s="26"/>
      <c r="G932" s="28" t="str">
        <f>'02 Interior User Input'!H23</f>
        <v>Edit</v>
      </c>
      <c r="H932" s="28" t="str">
        <f>'04 Exterior User Input'!H23</f>
        <v>Edit</v>
      </c>
    </row>
  </sheetData>
  <sheetProtection autoFilter="0"/>
  <mergeCells count="2">
    <mergeCell ref="A1:G1"/>
    <mergeCell ref="A2:G2"/>
  </mergeCells>
  <printOptions gridLines="1"/>
  <pageMargins left="1" right="1" top="1" bottom="1" header="0.5" footer="0.5"/>
  <pageSetup scale="65" fitToHeight="0" orientation="landscape" r:id="rId1"/>
  <headerFooter alignWithMargins="0">
    <oddFooter>Page &amp;P of &amp;N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6"/>
  <sheetViews>
    <sheetView topLeftCell="A32" workbookViewId="0">
      <selection activeCell="K44" sqref="K44"/>
    </sheetView>
  </sheetViews>
  <sheetFormatPr defaultColWidth="9.109375" defaultRowHeight="14.4" x14ac:dyDescent="0.3"/>
  <cols>
    <col min="1" max="16384" width="9.109375" style="86"/>
  </cols>
  <sheetData>
    <row r="1" spans="1:10" ht="19.5" thickBot="1" x14ac:dyDescent="0.35">
      <c r="A1" s="115" t="s">
        <v>2201</v>
      </c>
      <c r="B1" s="116"/>
      <c r="C1" s="116"/>
      <c r="D1" s="116"/>
      <c r="E1" s="117"/>
    </row>
    <row r="2" spans="1:10" ht="15.75" thickBot="1" x14ac:dyDescent="0.3">
      <c r="A2" s="118" t="s">
        <v>2202</v>
      </c>
      <c r="B2" s="116"/>
      <c r="C2" s="116"/>
      <c r="D2" s="116"/>
      <c r="E2" s="117"/>
      <c r="F2" s="513" t="s">
        <v>2203</v>
      </c>
      <c r="G2" s="514"/>
      <c r="H2" s="514"/>
      <c r="I2" s="514"/>
      <c r="J2" s="515"/>
    </row>
    <row r="3" spans="1:10" ht="15" x14ac:dyDescent="0.25">
      <c r="A3" s="119"/>
      <c r="B3" s="100"/>
      <c r="C3" s="120" t="s">
        <v>2204</v>
      </c>
      <c r="D3" s="120"/>
      <c r="E3" s="121"/>
      <c r="F3" s="122" t="s">
        <v>2205</v>
      </c>
      <c r="G3" s="100"/>
      <c r="H3" s="100"/>
      <c r="I3" s="120" t="s">
        <v>2206</v>
      </c>
      <c r="J3" s="121"/>
    </row>
    <row r="4" spans="1:10" ht="15" x14ac:dyDescent="0.25">
      <c r="A4" s="122" t="s">
        <v>2206</v>
      </c>
      <c r="B4" s="100"/>
      <c r="C4" s="123" t="s">
        <v>2207</v>
      </c>
      <c r="D4" s="120"/>
      <c r="E4" s="121"/>
      <c r="F4" s="122" t="s">
        <v>2208</v>
      </c>
      <c r="G4" s="100"/>
      <c r="H4" s="100"/>
      <c r="I4" s="120" t="s">
        <v>2209</v>
      </c>
      <c r="J4" s="121"/>
    </row>
    <row r="5" spans="1:10" ht="15" x14ac:dyDescent="0.25">
      <c r="A5" s="119"/>
      <c r="B5" s="100"/>
      <c r="C5" s="100"/>
      <c r="D5" s="120" t="s">
        <v>2210</v>
      </c>
      <c r="E5" s="121"/>
      <c r="F5" s="122" t="s">
        <v>2211</v>
      </c>
      <c r="G5" s="100"/>
      <c r="H5" s="100"/>
      <c r="I5" s="100"/>
      <c r="J5" s="121"/>
    </row>
    <row r="6" spans="1:10" ht="15" x14ac:dyDescent="0.25">
      <c r="A6" s="122" t="s">
        <v>2212</v>
      </c>
      <c r="B6" s="100"/>
      <c r="C6" s="100"/>
      <c r="D6" s="120" t="s">
        <v>2213</v>
      </c>
      <c r="E6" s="121"/>
      <c r="F6" s="119"/>
      <c r="G6" s="100"/>
      <c r="H6" s="100"/>
      <c r="I6" s="100"/>
      <c r="J6" s="121"/>
    </row>
    <row r="7" spans="1:10" ht="15.75" x14ac:dyDescent="0.25">
      <c r="A7" s="122" t="s">
        <v>2214</v>
      </c>
      <c r="B7" s="100"/>
      <c r="C7" s="100"/>
      <c r="D7" s="100"/>
      <c r="E7" s="121"/>
      <c r="F7" s="119"/>
      <c r="G7" s="100"/>
      <c r="H7" s="124" t="s">
        <v>1820</v>
      </c>
      <c r="I7" s="100"/>
      <c r="J7" s="121"/>
    </row>
    <row r="8" spans="1:10" ht="15.75" x14ac:dyDescent="0.25">
      <c r="A8" s="119"/>
      <c r="B8" s="125" t="s">
        <v>416</v>
      </c>
      <c r="C8" s="100"/>
      <c r="D8" s="100"/>
      <c r="E8" s="121"/>
      <c r="F8" s="119"/>
      <c r="G8" s="100"/>
      <c r="H8" s="100"/>
      <c r="I8" s="100"/>
      <c r="J8" s="121"/>
    </row>
    <row r="9" spans="1:10" ht="15" x14ac:dyDescent="0.25">
      <c r="A9" s="119"/>
      <c r="B9" s="100"/>
      <c r="C9" s="100"/>
      <c r="D9" s="120" t="s">
        <v>2215</v>
      </c>
      <c r="E9" s="121"/>
      <c r="F9" s="119"/>
      <c r="G9" s="100"/>
      <c r="H9" s="100"/>
      <c r="I9" s="100"/>
      <c r="J9" s="121"/>
    </row>
    <row r="10" spans="1:10" ht="15" x14ac:dyDescent="0.25">
      <c r="A10" s="126" t="s">
        <v>2216</v>
      </c>
      <c r="B10" s="100"/>
      <c r="C10" s="100"/>
      <c r="D10" s="120" t="s">
        <v>2217</v>
      </c>
      <c r="E10" s="121"/>
      <c r="F10" s="127" t="s">
        <v>2218</v>
      </c>
      <c r="G10" s="128"/>
      <c r="H10" s="100"/>
      <c r="I10" s="120" t="s">
        <v>2219</v>
      </c>
      <c r="J10" s="121"/>
    </row>
    <row r="11" spans="1:10" ht="15" x14ac:dyDescent="0.25">
      <c r="A11" s="129" t="s">
        <v>2220</v>
      </c>
      <c r="B11" s="100"/>
      <c r="C11" s="100"/>
      <c r="D11" s="100"/>
      <c r="E11" s="121"/>
      <c r="F11" s="119"/>
      <c r="G11" s="128" t="s">
        <v>2221</v>
      </c>
      <c r="H11" s="100"/>
      <c r="I11" s="120" t="s">
        <v>2222</v>
      </c>
      <c r="J11" s="121"/>
    </row>
    <row r="12" spans="1:10" ht="15" x14ac:dyDescent="0.25">
      <c r="A12" s="119"/>
      <c r="B12" s="120" t="s">
        <v>2223</v>
      </c>
      <c r="C12" s="100"/>
      <c r="D12" s="120" t="s">
        <v>2219</v>
      </c>
      <c r="E12" s="121"/>
      <c r="F12" s="119"/>
      <c r="G12" s="100"/>
      <c r="H12" s="100"/>
      <c r="I12" s="100"/>
      <c r="J12" s="121"/>
    </row>
    <row r="13" spans="1:10" ht="15.75" thickBot="1" x14ac:dyDescent="0.3">
      <c r="A13" s="130"/>
      <c r="B13" s="131" t="s">
        <v>2224</v>
      </c>
      <c r="C13" s="132"/>
      <c r="D13" s="131" t="s">
        <v>2222</v>
      </c>
      <c r="E13" s="133"/>
      <c r="F13" s="130"/>
      <c r="G13" s="132"/>
      <c r="H13" s="132"/>
      <c r="I13" s="132"/>
      <c r="J13" s="133"/>
    </row>
    <row r="14" spans="1:10" ht="15" x14ac:dyDescent="0.25">
      <c r="A14" s="119"/>
      <c r="B14" s="100"/>
      <c r="C14" s="100"/>
      <c r="D14" s="100"/>
      <c r="E14" s="100"/>
      <c r="F14" s="100"/>
      <c r="G14" s="100"/>
      <c r="H14" s="100"/>
      <c r="I14" s="100"/>
      <c r="J14" s="121"/>
    </row>
    <row r="15" spans="1:10" ht="15" x14ac:dyDescent="0.25">
      <c r="A15" s="134" t="s">
        <v>2225</v>
      </c>
      <c r="B15" s="100"/>
      <c r="C15" s="100"/>
      <c r="D15" s="100"/>
      <c r="E15" s="100"/>
      <c r="F15" s="100"/>
      <c r="G15" s="100"/>
      <c r="H15" s="100"/>
      <c r="I15" s="100"/>
      <c r="J15" s="121"/>
    </row>
    <row r="16" spans="1:10" ht="15" x14ac:dyDescent="0.25">
      <c r="A16" s="135" t="s">
        <v>2226</v>
      </c>
      <c r="B16" s="100"/>
      <c r="C16" s="100"/>
      <c r="D16" s="100"/>
      <c r="E16" s="100"/>
      <c r="F16" s="136" t="s">
        <v>2227</v>
      </c>
      <c r="G16" s="100"/>
      <c r="H16" s="100"/>
      <c r="I16" s="100"/>
      <c r="J16" s="121"/>
    </row>
    <row r="17" spans="1:10" ht="15" x14ac:dyDescent="0.25">
      <c r="A17" s="119" t="s">
        <v>1703</v>
      </c>
      <c r="B17" s="100" t="s">
        <v>2228</v>
      </c>
      <c r="C17" s="100"/>
      <c r="D17" s="100"/>
      <c r="E17" s="100"/>
      <c r="F17" s="100"/>
      <c r="G17" s="100"/>
      <c r="H17" s="100"/>
      <c r="I17" s="100"/>
      <c r="J17" s="121"/>
    </row>
    <row r="18" spans="1:10" ht="15" x14ac:dyDescent="0.25">
      <c r="A18" s="119" t="s">
        <v>2229</v>
      </c>
      <c r="B18" s="100" t="s">
        <v>2230</v>
      </c>
      <c r="C18" s="100"/>
      <c r="D18" s="100"/>
      <c r="E18" s="100"/>
      <c r="F18" s="100" t="s">
        <v>2231</v>
      </c>
      <c r="G18" s="100" t="s">
        <v>2232</v>
      </c>
      <c r="H18" s="100"/>
      <c r="I18" s="100"/>
      <c r="J18" s="121"/>
    </row>
    <row r="19" spans="1:10" ht="15" x14ac:dyDescent="0.25">
      <c r="A19" s="119" t="s">
        <v>2233</v>
      </c>
      <c r="B19" s="100" t="s">
        <v>2234</v>
      </c>
      <c r="C19" s="100"/>
      <c r="D19" s="100"/>
      <c r="E19" s="100"/>
      <c r="F19" s="100" t="s">
        <v>2235</v>
      </c>
      <c r="G19" s="100" t="s">
        <v>2236</v>
      </c>
      <c r="H19" s="100"/>
      <c r="I19" s="100"/>
      <c r="J19" s="121"/>
    </row>
    <row r="20" spans="1:10" ht="15" x14ac:dyDescent="0.25">
      <c r="A20" s="119" t="s">
        <v>2237</v>
      </c>
      <c r="B20" s="100" t="s">
        <v>2238</v>
      </c>
      <c r="C20" s="100"/>
      <c r="D20" s="100"/>
      <c r="E20" s="100"/>
      <c r="F20" s="100" t="s">
        <v>2239</v>
      </c>
      <c r="G20" s="100" t="s">
        <v>2240</v>
      </c>
      <c r="H20" s="100"/>
      <c r="I20" s="100"/>
      <c r="J20" s="121"/>
    </row>
    <row r="21" spans="1:10" ht="15" x14ac:dyDescent="0.25">
      <c r="A21" s="119"/>
      <c r="B21" s="100" t="s">
        <v>2241</v>
      </c>
      <c r="C21" s="100"/>
      <c r="D21" s="100"/>
      <c r="E21" s="100"/>
      <c r="F21" s="100" t="s">
        <v>2242</v>
      </c>
      <c r="G21" s="100" t="s">
        <v>2243</v>
      </c>
      <c r="H21" s="100"/>
      <c r="I21" s="100"/>
      <c r="J21" s="121"/>
    </row>
    <row r="22" spans="1:10" ht="15" x14ac:dyDescent="0.25">
      <c r="A22" s="119" t="s">
        <v>2244</v>
      </c>
      <c r="B22" s="100" t="s">
        <v>2245</v>
      </c>
      <c r="C22" s="100"/>
      <c r="D22" s="100"/>
      <c r="E22" s="100"/>
      <c r="F22" s="100" t="s">
        <v>2246</v>
      </c>
      <c r="G22" s="100" t="s">
        <v>2247</v>
      </c>
      <c r="H22" s="100"/>
      <c r="I22" s="100"/>
      <c r="J22" s="121"/>
    </row>
    <row r="23" spans="1:10" ht="15" x14ac:dyDescent="0.25">
      <c r="A23" s="119" t="s">
        <v>2248</v>
      </c>
      <c r="B23" s="100" t="s">
        <v>2249</v>
      </c>
      <c r="C23" s="100"/>
      <c r="D23" s="100"/>
      <c r="E23" s="100"/>
      <c r="F23" s="100" t="s">
        <v>2250</v>
      </c>
      <c r="G23" s="100" t="s">
        <v>2251</v>
      </c>
      <c r="H23" s="100"/>
      <c r="I23" s="100"/>
      <c r="J23" s="121"/>
    </row>
    <row r="24" spans="1:10" ht="15" x14ac:dyDescent="0.25">
      <c r="A24" s="119" t="s">
        <v>2252</v>
      </c>
      <c r="B24" s="100" t="s">
        <v>2253</v>
      </c>
      <c r="C24" s="100"/>
      <c r="D24" s="100"/>
      <c r="E24" s="100"/>
      <c r="F24" s="100" t="s">
        <v>2254</v>
      </c>
      <c r="G24" s="100" t="s">
        <v>2255</v>
      </c>
      <c r="H24" s="100"/>
      <c r="I24" s="100"/>
      <c r="J24" s="121"/>
    </row>
    <row r="25" spans="1:10" ht="15" x14ac:dyDescent="0.25">
      <c r="A25" s="119" t="s">
        <v>2256</v>
      </c>
      <c r="B25" s="100" t="s">
        <v>2257</v>
      </c>
      <c r="C25" s="100"/>
      <c r="D25" s="100"/>
      <c r="E25" s="100"/>
      <c r="F25" s="100"/>
      <c r="G25" s="100"/>
      <c r="H25" s="100"/>
      <c r="I25" s="100"/>
      <c r="J25" s="121"/>
    </row>
    <row r="26" spans="1:10" ht="15" x14ac:dyDescent="0.25">
      <c r="A26" s="119" t="s">
        <v>2258</v>
      </c>
      <c r="B26" s="100" t="s">
        <v>2259</v>
      </c>
      <c r="C26" s="100"/>
      <c r="D26" s="100"/>
      <c r="E26" s="100"/>
      <c r="F26" s="100" t="s">
        <v>2260</v>
      </c>
      <c r="G26" s="100"/>
      <c r="H26" s="100"/>
      <c r="I26" s="100"/>
      <c r="J26" s="121"/>
    </row>
    <row r="27" spans="1:10" ht="15" x14ac:dyDescent="0.25">
      <c r="A27" s="119" t="s">
        <v>2261</v>
      </c>
      <c r="B27" s="100" t="s">
        <v>2262</v>
      </c>
      <c r="C27" s="100"/>
      <c r="D27" s="100"/>
      <c r="E27" s="100"/>
      <c r="F27" s="136" t="s">
        <v>2263</v>
      </c>
      <c r="G27" s="100"/>
      <c r="H27" s="100"/>
      <c r="I27" s="100"/>
      <c r="J27" s="121"/>
    </row>
    <row r="28" spans="1:10" ht="15" x14ac:dyDescent="0.25">
      <c r="A28" s="119" t="s">
        <v>2264</v>
      </c>
      <c r="B28" s="100" t="s">
        <v>2265</v>
      </c>
      <c r="C28" s="100"/>
      <c r="D28" s="100"/>
      <c r="E28" s="100"/>
      <c r="F28" s="100" t="s">
        <v>2266</v>
      </c>
      <c r="G28" s="100" t="s">
        <v>1735</v>
      </c>
      <c r="H28" s="100"/>
      <c r="I28" s="100"/>
      <c r="J28" s="121"/>
    </row>
    <row r="29" spans="1:10" ht="15" x14ac:dyDescent="0.25">
      <c r="A29" s="119" t="s">
        <v>2267</v>
      </c>
      <c r="B29" s="100" t="s">
        <v>2268</v>
      </c>
      <c r="C29" s="100"/>
      <c r="D29" s="100"/>
      <c r="E29" s="100"/>
      <c r="F29" s="100" t="s">
        <v>2269</v>
      </c>
      <c r="G29" s="100" t="s">
        <v>2270</v>
      </c>
      <c r="H29" s="100"/>
      <c r="I29" s="100"/>
      <c r="J29" s="121"/>
    </row>
    <row r="30" spans="1:10" ht="15" x14ac:dyDescent="0.25">
      <c r="A30" s="119" t="s">
        <v>2271</v>
      </c>
      <c r="B30" s="100" t="s">
        <v>2272</v>
      </c>
      <c r="C30" s="100"/>
      <c r="D30" s="100"/>
      <c r="E30" s="100"/>
      <c r="F30" s="100" t="s">
        <v>2273</v>
      </c>
      <c r="G30" s="100" t="s">
        <v>2274</v>
      </c>
      <c r="H30" s="100"/>
      <c r="I30" s="100"/>
      <c r="J30" s="121"/>
    </row>
    <row r="31" spans="1:10" ht="15" x14ac:dyDescent="0.25">
      <c r="A31" s="119" t="s">
        <v>2275</v>
      </c>
      <c r="B31" s="100" t="s">
        <v>2276</v>
      </c>
      <c r="C31" s="100"/>
      <c r="D31" s="100"/>
      <c r="E31" s="100"/>
      <c r="F31" s="100"/>
      <c r="G31" s="100"/>
      <c r="H31" s="100"/>
      <c r="I31" s="100"/>
      <c r="J31" s="121"/>
    </row>
    <row r="32" spans="1:10" ht="15" x14ac:dyDescent="0.25">
      <c r="A32" s="119" t="s">
        <v>2277</v>
      </c>
      <c r="B32" s="100" t="s">
        <v>2278</v>
      </c>
      <c r="C32" s="100"/>
      <c r="D32" s="100"/>
      <c r="E32" s="100"/>
      <c r="F32" s="136" t="s">
        <v>2279</v>
      </c>
      <c r="G32" s="100"/>
      <c r="H32" s="100"/>
      <c r="I32" s="100"/>
      <c r="J32" s="121"/>
    </row>
    <row r="33" spans="1:10" ht="15" x14ac:dyDescent="0.25">
      <c r="A33" s="119" t="s">
        <v>2280</v>
      </c>
      <c r="B33" s="100" t="s">
        <v>2281</v>
      </c>
      <c r="C33" s="100"/>
      <c r="D33" s="100"/>
      <c r="E33" s="100"/>
      <c r="F33" s="100" t="s">
        <v>2282</v>
      </c>
      <c r="G33" s="100" t="s">
        <v>2283</v>
      </c>
      <c r="H33" s="100"/>
      <c r="I33" s="100"/>
      <c r="J33" s="121"/>
    </row>
    <row r="34" spans="1:10" ht="15" x14ac:dyDescent="0.25">
      <c r="A34" s="381" t="s">
        <v>2680</v>
      </c>
      <c r="B34" s="382" t="s">
        <v>2681</v>
      </c>
      <c r="C34" s="380"/>
      <c r="D34" s="380"/>
      <c r="E34" s="380"/>
      <c r="F34" s="100" t="s">
        <v>2286</v>
      </c>
      <c r="G34" s="100" t="s">
        <v>2287</v>
      </c>
      <c r="H34" s="100"/>
      <c r="I34" s="100"/>
      <c r="J34" s="121"/>
    </row>
    <row r="35" spans="1:10" ht="15" x14ac:dyDescent="0.25">
      <c r="A35" s="119" t="s">
        <v>2284</v>
      </c>
      <c r="B35" s="100" t="s">
        <v>2285</v>
      </c>
      <c r="C35" s="100"/>
      <c r="D35" s="100"/>
      <c r="E35" s="100"/>
      <c r="F35" s="100"/>
      <c r="G35" s="100" t="s">
        <v>2290</v>
      </c>
      <c r="H35" s="100"/>
      <c r="I35" s="100"/>
      <c r="J35" s="121"/>
    </row>
    <row r="36" spans="1:10" ht="15" x14ac:dyDescent="0.25">
      <c r="A36" s="119" t="s">
        <v>2288</v>
      </c>
      <c r="B36" s="100" t="s">
        <v>2289</v>
      </c>
      <c r="C36" s="100"/>
      <c r="D36" s="100"/>
      <c r="E36" s="100"/>
      <c r="F36" s="100"/>
      <c r="G36" s="100" t="s">
        <v>2293</v>
      </c>
      <c r="H36" s="100"/>
      <c r="I36" s="100"/>
      <c r="J36" s="121"/>
    </row>
    <row r="37" spans="1:10" ht="15" x14ac:dyDescent="0.25">
      <c r="A37" s="119" t="s">
        <v>2291</v>
      </c>
      <c r="B37" s="100" t="s">
        <v>2292</v>
      </c>
      <c r="C37" s="100"/>
      <c r="D37" s="100"/>
      <c r="E37" s="100"/>
      <c r="F37" s="100"/>
      <c r="G37" s="100"/>
      <c r="H37" s="100"/>
      <c r="I37" s="100"/>
      <c r="J37" s="121"/>
    </row>
    <row r="38" spans="1:10" ht="15" x14ac:dyDescent="0.25">
      <c r="A38" s="119" t="s">
        <v>2294</v>
      </c>
      <c r="B38" s="100" t="s">
        <v>2295</v>
      </c>
      <c r="C38" s="100"/>
      <c r="D38" s="100"/>
      <c r="E38" s="100"/>
      <c r="F38" s="100"/>
      <c r="G38" s="100"/>
      <c r="H38" s="100"/>
      <c r="I38" s="100"/>
      <c r="J38" s="121"/>
    </row>
    <row r="39" spans="1:10" ht="15" x14ac:dyDescent="0.25">
      <c r="A39" s="119"/>
      <c r="B39" s="100"/>
      <c r="C39" s="100"/>
      <c r="D39" s="100"/>
      <c r="E39" s="100"/>
      <c r="F39" s="136" t="s">
        <v>2296</v>
      </c>
      <c r="G39" s="100"/>
      <c r="H39" s="100"/>
      <c r="I39" s="100"/>
      <c r="J39" s="121"/>
    </row>
    <row r="40" spans="1:10" ht="15" x14ac:dyDescent="0.25">
      <c r="A40" s="135" t="s">
        <v>2297</v>
      </c>
      <c r="B40" s="100"/>
      <c r="C40" s="100"/>
      <c r="D40" s="100"/>
      <c r="E40" s="100"/>
      <c r="F40" s="136" t="s">
        <v>2298</v>
      </c>
      <c r="G40" s="100"/>
      <c r="H40" s="100"/>
      <c r="I40" s="100"/>
      <c r="J40" s="121"/>
    </row>
    <row r="41" spans="1:10" ht="15" x14ac:dyDescent="0.25">
      <c r="A41" s="135" t="s">
        <v>2263</v>
      </c>
      <c r="B41" s="100"/>
      <c r="C41" s="100"/>
      <c r="D41" s="100"/>
      <c r="E41" s="100"/>
      <c r="F41" s="100" t="s">
        <v>2299</v>
      </c>
      <c r="G41" s="100"/>
      <c r="H41" s="100"/>
      <c r="I41" s="100"/>
      <c r="J41" s="121"/>
    </row>
    <row r="42" spans="1:10" ht="15" x14ac:dyDescent="0.25">
      <c r="A42" s="119" t="s">
        <v>2300</v>
      </c>
      <c r="B42" s="100" t="s">
        <v>2301</v>
      </c>
      <c r="C42" s="100"/>
      <c r="D42" s="100"/>
      <c r="E42" s="100"/>
      <c r="F42" s="100" t="s">
        <v>2302</v>
      </c>
      <c r="G42" s="100"/>
      <c r="H42" s="100"/>
      <c r="I42" s="100"/>
      <c r="J42" s="121"/>
    </row>
    <row r="43" spans="1:10" ht="15" x14ac:dyDescent="0.25">
      <c r="A43" s="119" t="s">
        <v>2303</v>
      </c>
      <c r="B43" s="100" t="s">
        <v>2304</v>
      </c>
      <c r="C43" s="100"/>
      <c r="D43" s="100"/>
      <c r="E43" s="100"/>
      <c r="F43" s="100" t="s">
        <v>2305</v>
      </c>
      <c r="G43" s="100"/>
      <c r="H43" s="100"/>
      <c r="I43" s="100"/>
      <c r="J43" s="121"/>
    </row>
    <row r="44" spans="1:10" ht="15" x14ac:dyDescent="0.25">
      <c r="A44" s="119" t="s">
        <v>2306</v>
      </c>
      <c r="B44" s="100" t="s">
        <v>2307</v>
      </c>
      <c r="C44" s="100"/>
      <c r="D44" s="100"/>
      <c r="E44" s="100"/>
      <c r="F44" s="100" t="s">
        <v>2308</v>
      </c>
      <c r="G44" s="100"/>
      <c r="H44" s="100"/>
      <c r="I44" s="100"/>
      <c r="J44" s="121"/>
    </row>
    <row r="45" spans="1:10" ht="15" x14ac:dyDescent="0.25">
      <c r="A45" s="119" t="s">
        <v>2309</v>
      </c>
      <c r="B45" s="100" t="s">
        <v>2310</v>
      </c>
      <c r="C45" s="100"/>
      <c r="D45" s="100"/>
      <c r="E45" s="100"/>
      <c r="F45" s="100"/>
      <c r="G45" s="100"/>
      <c r="H45" s="100"/>
      <c r="I45" s="100"/>
      <c r="J45" s="121"/>
    </row>
    <row r="46" spans="1:10" ht="15" x14ac:dyDescent="0.25">
      <c r="A46" s="388" t="s">
        <v>2682</v>
      </c>
      <c r="B46" s="389" t="s">
        <v>2683</v>
      </c>
      <c r="C46" s="383"/>
      <c r="D46" s="383"/>
      <c r="F46" s="136" t="s">
        <v>2312</v>
      </c>
      <c r="G46" s="100"/>
      <c r="H46" s="100"/>
      <c r="I46" s="100"/>
      <c r="J46" s="121"/>
    </row>
    <row r="47" spans="1:10" ht="15" x14ac:dyDescent="0.25">
      <c r="A47" s="119" t="s">
        <v>2266</v>
      </c>
      <c r="B47" s="100" t="s">
        <v>2311</v>
      </c>
      <c r="C47" s="100"/>
      <c r="D47" s="100"/>
      <c r="E47" s="100"/>
      <c r="F47" s="100" t="s">
        <v>2315</v>
      </c>
      <c r="G47" s="100"/>
      <c r="H47" s="100"/>
      <c r="I47" s="100"/>
      <c r="J47" s="121"/>
    </row>
    <row r="48" spans="1:10" ht="15" x14ac:dyDescent="0.25">
      <c r="A48" s="119" t="s">
        <v>2313</v>
      </c>
      <c r="B48" s="100" t="s">
        <v>2314</v>
      </c>
      <c r="C48" s="100"/>
      <c r="D48" s="100"/>
      <c r="E48" s="100"/>
      <c r="F48" s="100" t="s">
        <v>2318</v>
      </c>
      <c r="G48" s="100"/>
      <c r="H48" s="100"/>
      <c r="I48" s="100"/>
      <c r="J48" s="121"/>
    </row>
    <row r="49" spans="1:10" ht="15" x14ac:dyDescent="0.25">
      <c r="A49" s="119" t="s">
        <v>2316</v>
      </c>
      <c r="B49" s="100" t="s">
        <v>2317</v>
      </c>
      <c r="C49" s="100"/>
      <c r="D49" s="100"/>
      <c r="E49" s="100"/>
      <c r="F49" s="100" t="s">
        <v>2320</v>
      </c>
      <c r="G49" s="100"/>
      <c r="H49" s="100"/>
      <c r="I49" s="100"/>
      <c r="J49" s="121"/>
    </row>
    <row r="50" spans="1:10" ht="15" x14ac:dyDescent="0.25">
      <c r="A50" s="119" t="s">
        <v>2273</v>
      </c>
      <c r="B50" s="100" t="s">
        <v>2319</v>
      </c>
      <c r="C50" s="100"/>
      <c r="D50" s="100"/>
      <c r="E50" s="100"/>
      <c r="F50" s="100" t="s">
        <v>2323</v>
      </c>
      <c r="G50" s="100"/>
      <c r="H50" s="100"/>
      <c r="I50" s="100"/>
      <c r="J50" s="121"/>
    </row>
    <row r="51" spans="1:10" ht="15" x14ac:dyDescent="0.25">
      <c r="A51" s="119" t="s">
        <v>2321</v>
      </c>
      <c r="B51" s="100" t="s">
        <v>2322</v>
      </c>
      <c r="C51" s="100"/>
      <c r="D51" s="100"/>
      <c r="E51" s="100"/>
      <c r="F51" s="100"/>
      <c r="G51" s="100"/>
      <c r="H51" s="100"/>
      <c r="I51" s="100"/>
      <c r="J51" s="121"/>
    </row>
    <row r="52" spans="1:10" ht="15" x14ac:dyDescent="0.25">
      <c r="A52" s="119" t="s">
        <v>2252</v>
      </c>
      <c r="B52" s="100" t="s">
        <v>2324</v>
      </c>
      <c r="C52" s="100"/>
      <c r="D52" s="100"/>
      <c r="E52" s="100"/>
      <c r="F52" s="136" t="s">
        <v>2327</v>
      </c>
      <c r="G52" s="100"/>
      <c r="H52" s="100"/>
      <c r="I52" s="100"/>
      <c r="J52" s="121"/>
    </row>
    <row r="53" spans="1:10" ht="15" x14ac:dyDescent="0.25">
      <c r="A53" s="119" t="s">
        <v>2325</v>
      </c>
      <c r="B53" s="100" t="s">
        <v>2326</v>
      </c>
      <c r="C53" s="100"/>
      <c r="D53" s="100"/>
      <c r="E53" s="100"/>
      <c r="F53" s="100" t="s">
        <v>2329</v>
      </c>
      <c r="G53" s="100"/>
      <c r="H53" s="100"/>
      <c r="I53" s="100"/>
      <c r="J53" s="121"/>
    </row>
    <row r="54" spans="1:10" ht="15" x14ac:dyDescent="0.25">
      <c r="A54" s="119" t="s">
        <v>2269</v>
      </c>
      <c r="B54" s="100" t="s">
        <v>2328</v>
      </c>
      <c r="C54" s="100"/>
      <c r="D54" s="100"/>
      <c r="E54" s="100"/>
      <c r="F54" s="100" t="s">
        <v>2331</v>
      </c>
      <c r="G54" s="100"/>
      <c r="H54" s="100"/>
      <c r="I54" s="100"/>
      <c r="J54" s="121"/>
    </row>
    <row r="55" spans="1:10" ht="15" x14ac:dyDescent="0.25">
      <c r="A55" s="119" t="s">
        <v>2306</v>
      </c>
      <c r="B55" s="100" t="s">
        <v>2330</v>
      </c>
      <c r="C55" s="100"/>
      <c r="D55" s="100"/>
      <c r="E55" s="100"/>
      <c r="F55" s="100" t="s">
        <v>2334</v>
      </c>
      <c r="G55" s="100"/>
      <c r="H55" s="100"/>
      <c r="I55" s="100"/>
      <c r="J55" s="121"/>
    </row>
    <row r="56" spans="1:10" ht="15" x14ac:dyDescent="0.25">
      <c r="A56" s="119" t="s">
        <v>2332</v>
      </c>
      <c r="B56" s="100" t="s">
        <v>2333</v>
      </c>
      <c r="C56" s="100"/>
      <c r="D56" s="100"/>
      <c r="E56" s="100"/>
      <c r="F56" s="100" t="s">
        <v>2337</v>
      </c>
      <c r="G56" s="100"/>
      <c r="H56" s="100"/>
      <c r="I56" s="100"/>
      <c r="J56" s="121"/>
    </row>
    <row r="57" spans="1:10" ht="15" x14ac:dyDescent="0.25">
      <c r="A57" s="119" t="s">
        <v>2335</v>
      </c>
      <c r="B57" s="100" t="s">
        <v>2336</v>
      </c>
      <c r="C57" s="100"/>
      <c r="D57" s="100"/>
      <c r="E57" s="100"/>
      <c r="F57" s="100" t="s">
        <v>2339</v>
      </c>
      <c r="G57" s="100"/>
      <c r="H57" s="100"/>
      <c r="I57" s="100"/>
      <c r="J57" s="121"/>
    </row>
    <row r="58" spans="1:10" ht="15" x14ac:dyDescent="0.25">
      <c r="A58" s="119" t="s">
        <v>2282</v>
      </c>
      <c r="B58" s="100" t="s">
        <v>2338</v>
      </c>
      <c r="C58" s="100"/>
      <c r="D58" s="100"/>
      <c r="E58" s="100"/>
      <c r="F58" s="100"/>
      <c r="G58" s="100"/>
      <c r="H58" s="100"/>
      <c r="I58" s="100"/>
      <c r="J58" s="121"/>
    </row>
    <row r="59" spans="1:10" ht="15" x14ac:dyDescent="0.25">
      <c r="A59" s="119"/>
      <c r="B59" s="100"/>
      <c r="C59" s="100"/>
      <c r="D59" s="100"/>
      <c r="E59" s="100"/>
      <c r="F59" s="136" t="s">
        <v>2340</v>
      </c>
      <c r="G59" s="100"/>
      <c r="H59" s="100"/>
      <c r="I59" s="100"/>
      <c r="J59" s="121"/>
    </row>
    <row r="60" spans="1:10" ht="15" x14ac:dyDescent="0.25">
      <c r="A60" s="119"/>
      <c r="B60" s="100"/>
      <c r="C60" s="100"/>
      <c r="D60" s="100"/>
      <c r="E60" s="100"/>
      <c r="F60" s="100" t="s">
        <v>2341</v>
      </c>
      <c r="G60" s="100" t="s">
        <v>2342</v>
      </c>
      <c r="H60" s="100"/>
      <c r="I60" s="100"/>
      <c r="J60" s="121"/>
    </row>
    <row r="61" spans="1:10" ht="15" x14ac:dyDescent="0.25">
      <c r="A61" s="119"/>
      <c r="B61" s="100"/>
      <c r="C61" s="100"/>
      <c r="D61" s="100"/>
      <c r="E61" s="100"/>
      <c r="F61" s="100" t="s">
        <v>2267</v>
      </c>
      <c r="G61" s="100" t="s">
        <v>2343</v>
      </c>
      <c r="H61" s="100"/>
      <c r="I61" s="100"/>
      <c r="J61" s="121"/>
    </row>
    <row r="62" spans="1:10" ht="15" x14ac:dyDescent="0.25">
      <c r="A62" s="119"/>
      <c r="B62" s="100"/>
      <c r="C62" s="100"/>
      <c r="D62" s="100"/>
      <c r="E62" s="100"/>
      <c r="F62" s="100" t="s">
        <v>2344</v>
      </c>
      <c r="G62" s="100" t="s">
        <v>2345</v>
      </c>
      <c r="H62" s="100"/>
      <c r="I62" s="100"/>
      <c r="J62" s="121"/>
    </row>
    <row r="63" spans="1:10" ht="15" x14ac:dyDescent="0.25">
      <c r="A63" s="119"/>
      <c r="B63" s="100"/>
      <c r="C63" s="100"/>
      <c r="D63" s="100"/>
      <c r="E63" s="100"/>
      <c r="F63" s="100"/>
      <c r="G63" s="100"/>
      <c r="H63" s="100"/>
      <c r="I63" s="100"/>
      <c r="J63" s="121"/>
    </row>
    <row r="64" spans="1:10" ht="15" x14ac:dyDescent="0.25">
      <c r="A64" s="119" t="s">
        <v>2346</v>
      </c>
      <c r="B64" s="100"/>
      <c r="C64" s="100"/>
      <c r="D64" s="100"/>
      <c r="E64" s="100"/>
      <c r="F64" s="100"/>
      <c r="G64" s="100"/>
      <c r="H64" s="100"/>
      <c r="I64" s="100"/>
      <c r="J64" s="121"/>
    </row>
    <row r="65" spans="1:10" ht="15" x14ac:dyDescent="0.25">
      <c r="A65" s="119" t="s">
        <v>2347</v>
      </c>
      <c r="B65" s="100"/>
      <c r="C65" s="100"/>
      <c r="D65" s="100"/>
      <c r="E65" s="100"/>
      <c r="F65" s="100"/>
      <c r="G65" s="100"/>
      <c r="H65" s="100"/>
      <c r="I65" s="100"/>
      <c r="J65" s="121"/>
    </row>
    <row r="66" spans="1:10" ht="15.75" thickBot="1" x14ac:dyDescent="0.3">
      <c r="A66" s="130" t="s">
        <v>2348</v>
      </c>
      <c r="B66" s="132"/>
      <c r="C66" s="132"/>
      <c r="D66" s="132"/>
      <c r="E66" s="132"/>
      <c r="F66" s="132"/>
      <c r="G66" s="132"/>
      <c r="H66" s="132"/>
      <c r="I66" s="132"/>
      <c r="J66" s="133"/>
    </row>
  </sheetData>
  <mergeCells count="1">
    <mergeCell ref="F2:J2"/>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C4AAA4C38B25E468005D41D4AA550ED" ma:contentTypeVersion="0" ma:contentTypeDescription="Create a new document." ma:contentTypeScope="" ma:versionID="7ab496e06eea51faf8349da0bcdfa16e">
  <xsd:schema xmlns:xsd="http://www.w3.org/2001/XMLSchema" xmlns:p="http://schemas.microsoft.com/office/2006/metadata/properties" targetNamespace="http://schemas.microsoft.com/office/2006/metadata/properties" ma:root="true" ma:fieldsID="4aeb20c0e3442673af7ee10786458764">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documentManagement/>
</p:properties>
</file>

<file path=customXml/itemProps1.xml><?xml version="1.0" encoding="utf-8"?>
<ds:datastoreItem xmlns:ds="http://schemas.openxmlformats.org/officeDocument/2006/customXml" ds:itemID="{BD6D000B-A4C2-4A50-8FC7-A8D21EE2A5E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DA202E9F-5757-437D-B11C-EB73D7EACDA6}">
  <ds:schemaRefs>
    <ds:schemaRef ds:uri="http://schemas.microsoft.com/sharepoint/v3/contenttype/forms"/>
  </ds:schemaRefs>
</ds:datastoreItem>
</file>

<file path=customXml/itemProps3.xml><?xml version="1.0" encoding="utf-8"?>
<ds:datastoreItem xmlns:ds="http://schemas.openxmlformats.org/officeDocument/2006/customXml" ds:itemID="{9157F5BD-34C1-46A4-9C29-941E48DF2EF0}">
  <ds:schemaRefs>
    <ds:schemaRef ds:uri="http://www.w3.org/XML/1998/namespace"/>
    <ds:schemaRef ds:uri="http://purl.org/dc/elements/1.1/"/>
    <ds:schemaRef ds:uri="http://schemas.microsoft.com/office/2006/documentManagement/types"/>
    <ds:schemaRef ds:uri="http://schemas.microsoft.com/office/2006/metadata/properties"/>
    <ds:schemaRef ds:uri="http://schemas.openxmlformats.org/package/2006/metadata/core-properties"/>
    <ds:schemaRef ds:uri="http://purl.org/dc/dcmityp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9</vt:i4>
      </vt:variant>
    </vt:vector>
  </HeadingPairs>
  <TitlesOfParts>
    <vt:vector size="19" baseType="lpstr">
      <vt:lpstr>Manual</vt:lpstr>
      <vt:lpstr>Changelog</vt:lpstr>
      <vt:lpstr>Glossary</vt:lpstr>
      <vt:lpstr>01 Interior Lighting Form</vt:lpstr>
      <vt:lpstr>02 Interior User Input</vt:lpstr>
      <vt:lpstr>03 Exterior Lighting Form</vt:lpstr>
      <vt:lpstr>04 Exterior User Input</vt:lpstr>
      <vt:lpstr>06 Wattage Table</vt:lpstr>
      <vt:lpstr>07 Fixture Code Legend</vt:lpstr>
      <vt:lpstr>08 Fixture Code Locator</vt:lpstr>
      <vt:lpstr>ExtFacilityType</vt:lpstr>
      <vt:lpstr>IntFacilityType</vt:lpstr>
      <vt:lpstr>LPDAreas_BuildingAreaMethod</vt:lpstr>
      <vt:lpstr>LPDAreas_SpaceBySpace</vt:lpstr>
      <vt:lpstr>'01 Interior Lighting Form'!Print_Area</vt:lpstr>
      <vt:lpstr>'03 Exterior Lighting Form'!Print_Area</vt:lpstr>
      <vt:lpstr>'06 Wattage Table'!Print_Area</vt:lpstr>
      <vt:lpstr>SpaceType</vt:lpstr>
      <vt:lpstr>WattageTable</vt:lpstr>
    </vt:vector>
  </TitlesOfParts>
  <Company>KEMA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Yanran Liu</dc:creator>
  <cp:lastModifiedBy>kribrown</cp:lastModifiedBy>
  <cp:lastPrinted>2012-07-16T10:43:13Z</cp:lastPrinted>
  <dcterms:created xsi:type="dcterms:W3CDTF">2010-12-08T16:20:02Z</dcterms:created>
  <dcterms:modified xsi:type="dcterms:W3CDTF">2013-12-10T17:16:03Z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0x0101004C4AAA4C38B25E468005D41D4AA550ED</vt:lpwstr>
  </property>
</Properties>
</file>