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90" windowWidth="15600" windowHeight="11385" tabRatio="876"/>
  </bookViews>
  <sheets>
    <sheet name="Manual" sheetId="14" r:id="rId1"/>
    <sheet name="Changelog" sheetId="15" r:id="rId2"/>
    <sheet name="Glossary" sheetId="18" r:id="rId3"/>
    <sheet name="01 Interior Lighting Form" sheetId="1" r:id="rId4"/>
    <sheet name="02 Interior User Input" sheetId="11" r:id="rId5"/>
    <sheet name="03 Exterior Lighting Form" sheetId="6" r:id="rId6"/>
    <sheet name="04 Exterior User Input" sheetId="7" r:id="rId7"/>
    <sheet name="06 Wattage Table" sheetId="10" r:id="rId8"/>
    <sheet name="07 Fixture Code Legend" sheetId="16" r:id="rId9"/>
    <sheet name="08 Fixture Code Locator" sheetId="17" r:id="rId10"/>
  </sheets>
  <externalReferences>
    <externalReference r:id="rId11"/>
    <externalReference r:id="rId12"/>
  </externalReferences>
  <definedNames>
    <definedName name="_xlnm._FilterDatabase" localSheetId="7" hidden="1">'06 Wattage Table'!$A$3:$G$3</definedName>
    <definedName name="Control" localSheetId="4">#REF!</definedName>
    <definedName name="Control">#REF!</definedName>
    <definedName name="Extension">#REF!</definedName>
    <definedName name="Exterior" localSheetId="4">#REF!</definedName>
    <definedName name="Exterior">#REF!</definedName>
    <definedName name="ExtFacility">#REF!</definedName>
    <definedName name="ExtFacilityType" localSheetId="4">'02 Interior User Input'!#REF!</definedName>
    <definedName name="ExtFacilityType">'04 Exterior User Input'!$B$4:$B$6</definedName>
    <definedName name="Facility" localSheetId="4">'02 Interior User Input'!#REF!</definedName>
    <definedName name="Facility" localSheetId="6">'04 Exterior User Input'!#REF!</definedName>
    <definedName name="Facility">#REF!</definedName>
    <definedName name="Facility2" localSheetId="4">#REF!</definedName>
    <definedName name="Facility2">#REF!</definedName>
    <definedName name="Fixture_Subtype">OFFSET('[1]Fixture Code Locator'!D65517,1,1,1,5-COUNTBLANK('[1]Fixture Code Locator'!$F$5:$J$5))</definedName>
    <definedName name="IntFacilityType">'02 Interior User Input'!$B$32:$B$40</definedName>
    <definedName name="_xlnm.Print_Area" localSheetId="3">'01 Interior Lighting Form'!$A$1:$K$97</definedName>
    <definedName name="_xlnm.Print_Area" localSheetId="5">'03 Exterior Lighting Form'!$A$1:$K$93</definedName>
    <definedName name="_xlnm.Print_Area" localSheetId="7">'06 Wattage Table'!$A$1:$H$889</definedName>
    <definedName name="Space" localSheetId="4">'02 Interior User Input'!#REF!</definedName>
    <definedName name="Space" localSheetId="6">'04 Exterior User Input'!#REF!</definedName>
    <definedName name="Space">#REF!</definedName>
    <definedName name="SpaceType">'01 Interior Lighting Form'!$T$24:$T$28</definedName>
    <definedName name="Table1">'01 Interior Lighting Form'!$X$9:$X$40</definedName>
    <definedName name="Table2">'01 Interior Lighting Form'!$AA$9:$AA$100</definedName>
    <definedName name="Table3" localSheetId="4">#REF!</definedName>
    <definedName name="Table3">#REF!</definedName>
    <definedName name="Type" localSheetId="4">#REF!</definedName>
    <definedName name="Type">#REF!</definedName>
    <definedName name="Wattage_Table" localSheetId="4">'06 Wattage Table'!#REF!</definedName>
    <definedName name="Wattage_Table">'06 Wattage Table'!#REF!</definedName>
  </definedNames>
  <calcPr calcId="145621"/>
</workbook>
</file>

<file path=xl/calcChain.xml><?xml version="1.0" encoding="utf-8"?>
<calcChain xmlns="http://schemas.openxmlformats.org/spreadsheetml/2006/main">
  <c r="D80" i="6" l="1"/>
  <c r="D79" i="6"/>
  <c r="D90" i="1"/>
  <c r="D88" i="1"/>
  <c r="D87" i="1"/>
  <c r="D86" i="1"/>
  <c r="D84" i="1"/>
  <c r="D83" i="1"/>
  <c r="D82" i="6"/>
  <c r="D83" i="6"/>
  <c r="H76" i="6"/>
  <c r="H47" i="6"/>
  <c r="F32" i="1"/>
  <c r="E32" i="1"/>
  <c r="E27" i="1"/>
  <c r="D82" i="1"/>
  <c r="B96" i="1"/>
  <c r="J96" i="1" l="1"/>
  <c r="F43" i="1" l="1"/>
  <c r="D43" i="1"/>
  <c r="G40" i="6"/>
  <c r="E40" i="6"/>
  <c r="D27" i="1"/>
  <c r="F26" i="6"/>
  <c r="G26" i="6" s="1"/>
  <c r="D26" i="6"/>
  <c r="H50" i="1"/>
  <c r="G50" i="1"/>
  <c r="G49" i="1"/>
  <c r="H49" i="1" s="1"/>
  <c r="E96" i="1"/>
  <c r="D96" i="1"/>
  <c r="M30" i="17"/>
  <c r="M29" i="17"/>
  <c r="B29" i="17"/>
  <c r="M28" i="17"/>
  <c r="M27" i="17"/>
  <c r="C27" i="17"/>
  <c r="M26" i="17"/>
  <c r="C26" i="17"/>
  <c r="M25" i="17"/>
  <c r="C25" i="17"/>
  <c r="C29" i="17" s="1"/>
  <c r="M24" i="17"/>
  <c r="C24" i="17"/>
  <c r="M23" i="17"/>
  <c r="M22" i="17"/>
  <c r="M21" i="17"/>
  <c r="M20" i="17"/>
  <c r="M19" i="17"/>
  <c r="M18" i="17"/>
  <c r="B18" i="17"/>
  <c r="M17" i="17"/>
  <c r="M16" i="17"/>
  <c r="C16" i="17"/>
  <c r="M15" i="17"/>
  <c r="C15" i="17"/>
  <c r="M14" i="17"/>
  <c r="C14" i="17"/>
  <c r="M13" i="17"/>
  <c r="C13" i="17"/>
  <c r="M12" i="17"/>
  <c r="C12" i="17"/>
  <c r="M11" i="17"/>
  <c r="C11" i="17"/>
  <c r="M10" i="17"/>
  <c r="C10" i="17"/>
  <c r="M9" i="17"/>
  <c r="M8" i="17"/>
  <c r="M7" i="17"/>
  <c r="M6" i="17"/>
  <c r="C9" i="17" s="1"/>
  <c r="C18" i="17" s="1"/>
  <c r="J5" i="17"/>
  <c r="I5" i="17"/>
  <c r="H5" i="17"/>
  <c r="G5" i="17"/>
  <c r="F5" i="17"/>
  <c r="E92" i="6"/>
  <c r="D92" i="6"/>
  <c r="H48" i="6"/>
  <c r="G48" i="6"/>
  <c r="G47" i="6"/>
  <c r="F28" i="6"/>
  <c r="G28" i="6" s="1"/>
  <c r="F29" i="6"/>
  <c r="F30" i="6"/>
  <c r="F31" i="6"/>
  <c r="F32" i="6"/>
  <c r="F33" i="6"/>
  <c r="F34" i="6"/>
  <c r="F35" i="6"/>
  <c r="F36" i="6"/>
  <c r="F37" i="6"/>
  <c r="F38" i="6"/>
  <c r="F39" i="6"/>
  <c r="F27" i="6"/>
  <c r="G27" i="6" s="1"/>
  <c r="D28" i="6"/>
  <c r="D29" i="6"/>
  <c r="D30" i="6"/>
  <c r="D31" i="6"/>
  <c r="D32" i="6"/>
  <c r="D33" i="6"/>
  <c r="D34" i="6"/>
  <c r="D35" i="6"/>
  <c r="D36" i="6"/>
  <c r="D37" i="6"/>
  <c r="D38" i="6"/>
  <c r="D39" i="6"/>
  <c r="D27" i="6"/>
  <c r="E31" i="1"/>
  <c r="H96" i="1"/>
  <c r="G96" i="1"/>
  <c r="E33" i="1"/>
  <c r="E34" i="1"/>
  <c r="E35" i="1"/>
  <c r="E36" i="1"/>
  <c r="E37" i="1"/>
  <c r="E38" i="1"/>
  <c r="E39" i="1"/>
  <c r="E40" i="1"/>
  <c r="E41" i="1"/>
  <c r="E42" i="1"/>
  <c r="H75" i="6" l="1"/>
  <c r="H66" i="6"/>
  <c r="G66" i="6"/>
  <c r="H65" i="6"/>
  <c r="G65" i="6"/>
  <c r="H64" i="6"/>
  <c r="G64" i="6"/>
  <c r="H63" i="6"/>
  <c r="G63" i="6"/>
  <c r="H62" i="6"/>
  <c r="G62" i="6"/>
  <c r="H61" i="6"/>
  <c r="G61" i="6"/>
  <c r="H60" i="6"/>
  <c r="G60" i="6"/>
  <c r="H69" i="6"/>
  <c r="G69" i="6"/>
  <c r="H68" i="6"/>
  <c r="G68" i="6"/>
  <c r="H67" i="6"/>
  <c r="G67" i="6"/>
  <c r="H59" i="6"/>
  <c r="G59" i="6"/>
  <c r="H74" i="6"/>
  <c r="G74" i="6"/>
  <c r="H73" i="6"/>
  <c r="G73" i="6"/>
  <c r="H72" i="6"/>
  <c r="G72" i="6"/>
  <c r="H71" i="6"/>
  <c r="G71" i="6"/>
  <c r="H70" i="6"/>
  <c r="G70" i="6"/>
  <c r="G871" i="10"/>
  <c r="G872" i="10"/>
  <c r="G873" i="10"/>
  <c r="G874" i="10"/>
  <c r="G875" i="10"/>
  <c r="G876" i="10"/>
  <c r="G877" i="10"/>
  <c r="G878" i="10"/>
  <c r="G879" i="10"/>
  <c r="G880" i="10"/>
  <c r="G881" i="10"/>
  <c r="G882" i="10"/>
  <c r="G883" i="10"/>
  <c r="G884" i="10"/>
  <c r="G885" i="10"/>
  <c r="G886" i="10"/>
  <c r="G887" i="10"/>
  <c r="G888" i="10"/>
  <c r="G889" i="10"/>
  <c r="G870" i="10"/>
  <c r="G78" i="1"/>
  <c r="G52" i="1"/>
  <c r="G53" i="1"/>
  <c r="G54" i="1"/>
  <c r="G55" i="1"/>
  <c r="G56" i="1"/>
  <c r="G57" i="1"/>
  <c r="G58" i="1"/>
  <c r="G59" i="1"/>
  <c r="G60" i="1"/>
  <c r="G61" i="1"/>
  <c r="G62" i="1"/>
  <c r="G63" i="1"/>
  <c r="G64" i="1"/>
  <c r="G65" i="1"/>
  <c r="G66" i="1"/>
  <c r="G67" i="1"/>
  <c r="G68" i="1"/>
  <c r="G69" i="1"/>
  <c r="G70" i="1"/>
  <c r="G71" i="1"/>
  <c r="G72" i="1"/>
  <c r="G73" i="1"/>
  <c r="G74" i="1"/>
  <c r="G75" i="1"/>
  <c r="G76" i="1"/>
  <c r="G77" i="1"/>
  <c r="G51" i="1"/>
  <c r="G46" i="6"/>
  <c r="H46" i="6" s="1"/>
  <c r="G49" i="6"/>
  <c r="G50" i="6"/>
  <c r="H50" i="6" s="1"/>
  <c r="G51" i="6"/>
  <c r="G52" i="6"/>
  <c r="G53" i="6"/>
  <c r="G54" i="6"/>
  <c r="G55" i="6"/>
  <c r="G56" i="6"/>
  <c r="G57" i="6"/>
  <c r="G58" i="6"/>
  <c r="G75" i="6"/>
  <c r="H871" i="10"/>
  <c r="H872" i="10"/>
  <c r="H873" i="10"/>
  <c r="H874" i="10"/>
  <c r="H875" i="10"/>
  <c r="H876" i="10"/>
  <c r="H877" i="10"/>
  <c r="H878" i="10"/>
  <c r="H879" i="10"/>
  <c r="H880" i="10"/>
  <c r="H881" i="10"/>
  <c r="H882" i="10"/>
  <c r="H883" i="10"/>
  <c r="H884" i="10"/>
  <c r="H885" i="10"/>
  <c r="H886" i="10"/>
  <c r="H887" i="10"/>
  <c r="H888" i="10"/>
  <c r="H889" i="10"/>
  <c r="H870" i="10"/>
  <c r="G30" i="6"/>
  <c r="G31" i="6"/>
  <c r="G32" i="6"/>
  <c r="G33" i="6"/>
  <c r="G34" i="6"/>
  <c r="G35" i="6"/>
  <c r="G36" i="6"/>
  <c r="G37" i="6"/>
  <c r="G38" i="6"/>
  <c r="G39" i="6"/>
  <c r="H58" i="6"/>
  <c r="H57" i="6"/>
  <c r="H56" i="6"/>
  <c r="H55" i="6"/>
  <c r="H54" i="6"/>
  <c r="H53" i="6"/>
  <c r="H52" i="6"/>
  <c r="H51" i="6"/>
  <c r="H49" i="6"/>
  <c r="G29" i="6"/>
  <c r="D84" i="6" l="1"/>
  <c r="B92" i="6" s="1"/>
  <c r="D86" i="6"/>
  <c r="F31" i="1"/>
  <c r="F33" i="1"/>
  <c r="F34" i="1"/>
  <c r="F35" i="1"/>
  <c r="F36" i="1"/>
  <c r="F37" i="1"/>
  <c r="F38" i="1"/>
  <c r="F39" i="1"/>
  <c r="F40" i="1"/>
  <c r="F41" i="1"/>
  <c r="F42"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l="1"/>
  <c r="I92" i="6"/>
  <c r="J92" i="6"/>
  <c r="I96" i="1" l="1"/>
</calcChain>
</file>

<file path=xl/comments1.xml><?xml version="1.0" encoding="utf-8"?>
<comments xmlns="http://schemas.openxmlformats.org/spreadsheetml/2006/main">
  <authors>
    <author>Jampani, Pranav</author>
  </authors>
  <commentList>
    <comment ref="D13" authorId="0">
      <text>
        <r>
          <rPr>
            <b/>
            <sz val="9"/>
            <color indexed="81"/>
            <rFont val="Tahoma"/>
            <family val="2"/>
          </rPr>
          <t xml:space="preserve">Utility:
</t>
        </r>
        <r>
          <rPr>
            <sz val="9"/>
            <color indexed="81"/>
            <rFont val="Tahoma"/>
            <family val="2"/>
          </rPr>
          <t>Select the utility serving the facility from the pull down menu.</t>
        </r>
      </text>
    </comment>
    <comment ref="D17" authorId="0">
      <text>
        <r>
          <rPr>
            <b/>
            <sz val="8"/>
            <color indexed="81"/>
            <rFont val="Tahoma"/>
            <family val="2"/>
          </rPr>
          <t xml:space="preserve">Program Year:
</t>
        </r>
        <r>
          <rPr>
            <sz val="8"/>
            <color indexed="81"/>
            <rFont val="Tahoma"/>
            <family val="2"/>
          </rPr>
          <t>Program Year 5: June 1, 2013 - May 31, 2014
Program Year 6: June 1, 2014 - May 31, 2015
Program Year 7: June 1, 2015 - May 31, 2016</t>
        </r>
        <r>
          <rPr>
            <sz val="9"/>
            <color indexed="81"/>
            <rFont val="Tahoma"/>
            <family val="2"/>
          </rPr>
          <t xml:space="preserve">
</t>
        </r>
      </text>
    </comment>
    <comment ref="B26" authorId="0">
      <text>
        <r>
          <rPr>
            <sz val="9"/>
            <color indexed="81"/>
            <rFont val="Tahoma"/>
            <family val="2"/>
          </rPr>
          <t xml:space="preserve">Select the closest building type from the Lookup Table in the cell below
</t>
        </r>
      </text>
    </comment>
    <comment ref="C26" authorId="0">
      <text>
        <r>
          <rPr>
            <sz val="9"/>
            <color indexed="81"/>
            <rFont val="Tahoma"/>
            <family val="2"/>
          </rPr>
          <t xml:space="preserve">Enter the Total Building Lighted Area in Square Feet
</t>
        </r>
      </text>
    </comment>
    <comment ref="B30" authorId="0">
      <text>
        <r>
          <rPr>
            <sz val="9"/>
            <color indexed="81"/>
            <rFont val="Tahoma"/>
            <family val="2"/>
          </rPr>
          <t xml:space="preserve">Describe the area or source of fixture count
</t>
        </r>
      </text>
    </comment>
    <comment ref="C30" authorId="0">
      <text>
        <r>
          <rPr>
            <sz val="9"/>
            <color indexed="81"/>
            <rFont val="Tahoma"/>
            <family val="2"/>
          </rPr>
          <t>Select Area Type from Table that best describes the area use :  Refer to Tab 'Space-by-Space LPD Table'</t>
        </r>
      </text>
    </comment>
    <comment ref="D30" authorId="0">
      <text>
        <r>
          <rPr>
            <sz val="9"/>
            <color indexed="81"/>
            <rFont val="Tahoma"/>
            <family val="2"/>
          </rPr>
          <t xml:space="preserve">Enter Lighted Area in Square Feet
(ft2)
</t>
        </r>
      </text>
    </comment>
    <comment ref="B47" authorId="0">
      <text>
        <r>
          <rPr>
            <sz val="9"/>
            <color indexed="81"/>
            <rFont val="Tahoma"/>
            <family val="2"/>
          </rPr>
          <t xml:space="preserve"> Fixtures exempted by Code do not need to be entered
</t>
        </r>
      </text>
    </comment>
    <comment ref="B48" authorId="0">
      <text>
        <r>
          <rPr>
            <sz val="9"/>
            <color indexed="81"/>
            <rFont val="Tahoma"/>
            <family val="2"/>
          </rPr>
          <t>Space Type where fixture is installed</t>
        </r>
      </text>
    </comment>
    <comment ref="C48" authorId="0">
      <text>
        <r>
          <rPr>
            <sz val="9"/>
            <color indexed="81"/>
            <rFont val="Tahoma"/>
            <family val="2"/>
          </rPr>
          <t xml:space="preserve">From Electric Plans if Available
</t>
        </r>
      </text>
    </comment>
    <comment ref="D48" authorId="0">
      <text>
        <r>
          <rPr>
            <sz val="9"/>
            <color indexed="81"/>
            <rFont val="Tahoma"/>
            <family val="2"/>
          </rPr>
          <t xml:space="preserve">Enter theDescription of Fixture
</t>
        </r>
      </text>
    </comment>
    <comment ref="E48" authorId="0">
      <text>
        <r>
          <rPr>
            <sz val="9"/>
            <color indexed="81"/>
            <rFont val="Tahoma"/>
            <family val="2"/>
          </rPr>
          <t xml:space="preserve">Enter Quantity
</t>
        </r>
      </text>
    </comment>
    <comment ref="F48" authorId="0">
      <text>
        <r>
          <rPr>
            <sz val="9"/>
            <color indexed="81"/>
            <rFont val="Tahoma"/>
            <family val="2"/>
          </rPr>
          <t xml:space="preserve">Enter from TAB 'Wattage Table'
</t>
        </r>
      </text>
    </comment>
    <comment ref="D85" authorId="0">
      <text>
        <r>
          <rPr>
            <sz val="9"/>
            <color indexed="81"/>
            <rFont val="Tahoma"/>
            <family val="2"/>
          </rPr>
          <t>Enter percentage of lighting power eligible for incentive depending on the EDC if any.</t>
        </r>
      </text>
    </comment>
    <comment ref="D89" authorId="0">
      <text>
        <r>
          <rPr>
            <sz val="9"/>
            <color indexed="81"/>
            <rFont val="Tahoma"/>
            <family val="2"/>
          </rPr>
          <t>Enter EDC program incentive per kW below code</t>
        </r>
      </text>
    </comment>
    <comment ref="D95" authorId="0">
      <text>
        <r>
          <rPr>
            <sz val="9"/>
            <color indexed="81"/>
            <rFont val="Tahoma"/>
            <family val="2"/>
          </rPr>
          <t xml:space="preserve">if 'Other' Facility Type, provide HOU and CF in 'Int User Input' tab.  Data supporting other hours must be provided.
</t>
        </r>
      </text>
    </comment>
  </commentList>
</comments>
</file>

<file path=xl/comments2.xml><?xml version="1.0" encoding="utf-8"?>
<comments xmlns="http://schemas.openxmlformats.org/spreadsheetml/2006/main">
  <authors>
    <author>Jampani, Pranav</author>
  </authors>
  <commentList>
    <comment ref="D13" authorId="0">
      <text>
        <r>
          <rPr>
            <b/>
            <sz val="9"/>
            <color indexed="81"/>
            <rFont val="Tahoma"/>
            <family val="2"/>
          </rPr>
          <t xml:space="preserve">Utility:
</t>
        </r>
        <r>
          <rPr>
            <sz val="9"/>
            <color indexed="81"/>
            <rFont val="Tahoma"/>
            <family val="2"/>
          </rPr>
          <t>Select the utility serving the facility from the pull down menu.</t>
        </r>
      </text>
    </comment>
    <comment ref="D17" authorId="0">
      <text>
        <r>
          <rPr>
            <b/>
            <sz val="8"/>
            <color indexed="81"/>
            <rFont val="Tahoma"/>
            <family val="2"/>
          </rPr>
          <t xml:space="preserve">Program Year:
</t>
        </r>
        <r>
          <rPr>
            <sz val="8"/>
            <color indexed="81"/>
            <rFont val="Tahoma"/>
            <family val="2"/>
          </rPr>
          <t>Program Year 5: June 1, 2013 - May 31, 2014
Program Year 6: June 1, 2014 - May 31, 2015
Program Year 7: June 1, 2015 - May 31, 2016</t>
        </r>
        <r>
          <rPr>
            <sz val="9"/>
            <color indexed="81"/>
            <rFont val="Tahoma"/>
            <family val="2"/>
          </rPr>
          <t xml:space="preserve">
</t>
        </r>
      </text>
    </comment>
    <comment ref="B25" authorId="0">
      <text>
        <r>
          <rPr>
            <sz val="9"/>
            <color indexed="81"/>
            <rFont val="Tahoma"/>
            <family val="2"/>
          </rPr>
          <t xml:space="preserve">Describe the area and location
</t>
        </r>
      </text>
    </comment>
    <comment ref="C25" authorId="0">
      <text>
        <r>
          <rPr>
            <sz val="9"/>
            <color indexed="81"/>
            <rFont val="Tahoma"/>
            <family val="2"/>
          </rPr>
          <t xml:space="preserve">Select area type that best describes the area use
</t>
        </r>
      </text>
    </comment>
    <comment ref="D25" authorId="0">
      <text>
        <r>
          <rPr>
            <sz val="9"/>
            <color indexed="81"/>
            <rFont val="Tahoma"/>
            <family val="2"/>
          </rPr>
          <t xml:space="preserve">Units in terms of Square Feet, Linear Feet, Number of Locations
</t>
        </r>
      </text>
    </comment>
    <comment ref="E25" authorId="0">
      <text>
        <r>
          <rPr>
            <sz val="9"/>
            <color indexed="81"/>
            <rFont val="Tahoma"/>
            <family val="2"/>
          </rPr>
          <t>Enter the quantity associated with the exterior area type lighting. For example,  if 'Building Grounds: Walkways', enter total linear feet</t>
        </r>
      </text>
    </comment>
    <comment ref="B44" authorId="0">
      <text>
        <r>
          <rPr>
            <sz val="9"/>
            <color indexed="81"/>
            <rFont val="Tahoma"/>
            <family val="2"/>
          </rPr>
          <t xml:space="preserve">Fixtures exempted by Code do not need to be entered
</t>
        </r>
      </text>
    </comment>
    <comment ref="B45" authorId="0">
      <text>
        <r>
          <rPr>
            <sz val="9"/>
            <color indexed="81"/>
            <rFont val="Tahoma"/>
            <family val="2"/>
          </rPr>
          <t>Space Type where fixture is installed</t>
        </r>
      </text>
    </comment>
    <comment ref="C45" authorId="0">
      <text>
        <r>
          <rPr>
            <sz val="9"/>
            <color indexed="81"/>
            <rFont val="Tahoma"/>
            <family val="2"/>
          </rPr>
          <t xml:space="preserve"> From Electric Plans if Available
</t>
        </r>
      </text>
    </comment>
    <comment ref="D45" authorId="0">
      <text>
        <r>
          <rPr>
            <sz val="9"/>
            <color indexed="81"/>
            <rFont val="Tahoma"/>
            <family val="2"/>
          </rPr>
          <t xml:space="preserve">Enter Your Description of Fixture
</t>
        </r>
      </text>
    </comment>
    <comment ref="E45" authorId="0">
      <text>
        <r>
          <rPr>
            <sz val="9"/>
            <color indexed="81"/>
            <rFont val="Tahoma"/>
            <family val="2"/>
          </rPr>
          <t xml:space="preserve">Enter Quantity
</t>
        </r>
      </text>
    </comment>
    <comment ref="F45" authorId="0">
      <text>
        <r>
          <rPr>
            <sz val="9"/>
            <color indexed="81"/>
            <rFont val="Tahoma"/>
            <family val="2"/>
          </rPr>
          <t>Enter from TAB 'Wattage Table'</t>
        </r>
      </text>
    </comment>
    <comment ref="D81" authorId="0">
      <text>
        <r>
          <rPr>
            <sz val="9"/>
            <color indexed="81"/>
            <rFont val="Tahoma"/>
            <family val="2"/>
          </rPr>
          <t>Enter percentage of lighting power eligible for incentive depending on the EDC if any.</t>
        </r>
      </text>
    </comment>
    <comment ref="D85" authorId="0">
      <text>
        <r>
          <rPr>
            <sz val="9"/>
            <color indexed="81"/>
            <rFont val="Tahoma"/>
            <family val="2"/>
          </rPr>
          <t>Enter EDC program incentive per kW below code</t>
        </r>
      </text>
    </comment>
    <comment ref="D91" authorId="0">
      <text>
        <r>
          <rPr>
            <sz val="9"/>
            <color indexed="81"/>
            <rFont val="Tahoma"/>
            <family val="2"/>
          </rPr>
          <t xml:space="preserve"> if 'Other' Facility Type is selected, provide HOU and CF in 'Exterior User Input' tab.  Data supporting other hours must be provided.</t>
        </r>
      </text>
    </comment>
  </commentList>
</comments>
</file>

<file path=xl/comments3.xml><?xml version="1.0" encoding="utf-8"?>
<comments xmlns="http://schemas.openxmlformats.org/spreadsheetml/2006/main">
  <authors>
    <author>IKim</author>
  </authors>
  <commentList>
    <comment ref="B25" authorId="0">
      <text>
        <r>
          <rPr>
            <b/>
            <sz val="8"/>
            <color indexed="81"/>
            <rFont val="Tahoma"/>
            <family val="2"/>
          </rPr>
          <t>Manually Enter Number
(No Drop-Down)</t>
        </r>
      </text>
    </comment>
  </commentList>
</comments>
</file>

<file path=xl/sharedStrings.xml><?xml version="1.0" encoding="utf-8"?>
<sst xmlns="http://schemas.openxmlformats.org/spreadsheetml/2006/main" count="4411" uniqueCount="2622">
  <si>
    <t>Compact Fluorescent, twin, (3) 9W lamp</t>
  </si>
  <si>
    <t>EXIT Sign Fixtures</t>
  </si>
  <si>
    <t>ECF5/1</t>
  </si>
  <si>
    <t>EXIT Compact Fluorescent, (1) 5W lamp</t>
  </si>
  <si>
    <t>ECF5/2</t>
  </si>
  <si>
    <t>EXIT Compact Fluorescent, (2) 5W lamp</t>
  </si>
  <si>
    <t>ECF7/1</t>
  </si>
  <si>
    <t>EXIT Compact Fluorescent, (1) 7W lamp</t>
  </si>
  <si>
    <t>ECF7/2</t>
  </si>
  <si>
    <t>EXIT Compact Fluorescent, (2) 7W lamp</t>
  </si>
  <si>
    <t>ECF8/1</t>
  </si>
  <si>
    <t>F8T5</t>
  </si>
  <si>
    <t>EXIT T5 Fluorescent, (1) 8W lamp</t>
  </si>
  <si>
    <t>ECF8/2</t>
  </si>
  <si>
    <t>EXIT T5 Fluorescent, (2) 8W lamp</t>
  </si>
  <si>
    <t>ECF9/1</t>
  </si>
  <si>
    <t>EXIT Compact Fluorescent, (1) 9W lamp</t>
  </si>
  <si>
    <t>ECF9/2</t>
  </si>
  <si>
    <t>EXIT Compact Fluorescent, (2) 9W lamp</t>
  </si>
  <si>
    <t>EI10/2</t>
  </si>
  <si>
    <t>I10</t>
  </si>
  <si>
    <t>EXIT Incandescent, (2) 10W lamp</t>
  </si>
  <si>
    <t>EI15/1</t>
  </si>
  <si>
    <t>I15</t>
  </si>
  <si>
    <t>EXIT Incandescent, (1) 15W lamp</t>
  </si>
  <si>
    <t>EI15/2</t>
  </si>
  <si>
    <t>EXIT Incandescent, (2) 15W lamp</t>
  </si>
  <si>
    <t>EI20/1</t>
  </si>
  <si>
    <t>I20</t>
  </si>
  <si>
    <t>EXIT Incandescent, (1) 20W lamp</t>
  </si>
  <si>
    <t>EI20/2</t>
  </si>
  <si>
    <t>EXIT Incandescent, (2) 20W lamp</t>
  </si>
  <si>
    <t>EI25/1</t>
  </si>
  <si>
    <t>I25</t>
  </si>
  <si>
    <t>EXIT Incandescent, (1) 25W lamp</t>
  </si>
  <si>
    <t>EI25/2</t>
  </si>
  <si>
    <t>EXIT Incandescent, (2) 25W lamp</t>
  </si>
  <si>
    <t>EI34/1</t>
  </si>
  <si>
    <t>I34</t>
  </si>
  <si>
    <t>EXIT Incandescent, (1) 34W lamp</t>
  </si>
  <si>
    <t>EI34/2</t>
  </si>
  <si>
    <t>EXIT Incandescent, (2) 34W lamp</t>
  </si>
  <si>
    <t>EI40/1</t>
  </si>
  <si>
    <t>I40</t>
  </si>
  <si>
    <t>EXIT Incandescent, (1) 40W lamp</t>
  </si>
  <si>
    <t>EI40/2</t>
  </si>
  <si>
    <t>EXIT Incandescent, (2) 40W lamp</t>
  </si>
  <si>
    <t>EI5/1</t>
  </si>
  <si>
    <t>I5</t>
  </si>
  <si>
    <t>EXIT Incandescent, (1) 5W lamp</t>
  </si>
  <si>
    <t>EI5/2</t>
  </si>
  <si>
    <t>EXIT Incandescent, (2) 5W lamp</t>
  </si>
  <si>
    <t>EI50/2</t>
  </si>
  <si>
    <t>I50</t>
  </si>
  <si>
    <t>EXIT Incandescent, (2) 50W lamp</t>
  </si>
  <si>
    <t>EI7.5/1</t>
  </si>
  <si>
    <t>I7.5</t>
  </si>
  <si>
    <t>EXIT Tungsten, (1) 7.5 W lamp</t>
  </si>
  <si>
    <t>EI7.5/2</t>
  </si>
  <si>
    <t>EXIT Tungsten, (2) 7.5 W lamp</t>
  </si>
  <si>
    <t>ELED0.5/1</t>
  </si>
  <si>
    <t>LED0.5W</t>
  </si>
  <si>
    <t>EXIT Light Emitting Diode, (1) 0.5W lamp, Single Sided</t>
  </si>
  <si>
    <t>ELED0.5/2</t>
  </si>
  <si>
    <t>EXIT Light Emitting Diode, (2) 0.5W lamp, Dual Sided</t>
  </si>
  <si>
    <t>ELED1.5/1</t>
  </si>
  <si>
    <t>LED1.5W</t>
  </si>
  <si>
    <t>EXIT Light Emitting Diode, (1) 1.5W lamp, Single Sided</t>
  </si>
  <si>
    <t>ELED1.5/2</t>
  </si>
  <si>
    <t>EXIT Light Emitting Diode, (2) 1.5W lamp, Dual Sided</t>
  </si>
  <si>
    <t>ELED10.5/1</t>
  </si>
  <si>
    <t>LED10.5W</t>
  </si>
  <si>
    <t>EXIT Light Emitting Diode, (1) 10.5W lamp, Single Sided</t>
  </si>
  <si>
    <t>ELED10.5/2</t>
  </si>
  <si>
    <t>EXIT Light Emitting Diode, (2) 10.5W lamp, Dual Sided</t>
  </si>
  <si>
    <t>ELED2/1</t>
  </si>
  <si>
    <t>LED2W</t>
  </si>
  <si>
    <t>EXIT Light Emitting Diode, (1) 2W lamp, Single Sided</t>
  </si>
  <si>
    <t>ELED2/2</t>
  </si>
  <si>
    <t>EXIT Light Emitting Diode, (2) 2W lamp, Dual Sided</t>
  </si>
  <si>
    <t>ELED3/1</t>
  </si>
  <si>
    <t>LED3W</t>
  </si>
  <si>
    <t>EXIT Light Emitting Diode, (1) 3W lamp, Single Sided</t>
  </si>
  <si>
    <t>ELED3/2</t>
  </si>
  <si>
    <t>EXIT Light Emitting Diode, (2) 3W lamp, Dual Sided</t>
  </si>
  <si>
    <t>ELED5/1</t>
  </si>
  <si>
    <t>LED5W</t>
  </si>
  <si>
    <t>EXIT Light Emitting Diode, (1) 5W lamp, Single Sided</t>
  </si>
  <si>
    <t>ELED5/2</t>
  </si>
  <si>
    <t>EXIT Light Emitting Diode, (2) 5W lamp, Dual Sided</t>
  </si>
  <si>
    <t>ELED8/1</t>
  </si>
  <si>
    <t>LED8W</t>
  </si>
  <si>
    <t>EXIT Light Emitting Diode, (1) 8W lamp, Single Sided</t>
  </si>
  <si>
    <t>ELED8/2</t>
  </si>
  <si>
    <t>EXIT Light Emitting Diode, (2) 8W lamp, Dual Sided</t>
  </si>
  <si>
    <t>Linear Fluorescent Fixtures</t>
  </si>
  <si>
    <t>F1.51LS</t>
  </si>
  <si>
    <t>F15T8</t>
  </si>
  <si>
    <t>Fluorescent, (1) 18" T8 lamp</t>
  </si>
  <si>
    <t>F1.51SS</t>
  </si>
  <si>
    <t>F15T12</t>
  </si>
  <si>
    <t>Fluorescent, (1) 18" T12 lamp</t>
  </si>
  <si>
    <t>F1.52LS</t>
  </si>
  <si>
    <t>Fluorescent, (2) 18" T8 lamp</t>
  </si>
  <si>
    <t>F1.52SS</t>
  </si>
  <si>
    <t>Fluorescent, (2) 18", T12 lamp</t>
  </si>
  <si>
    <t>F21HS</t>
  </si>
  <si>
    <t>F24T12/HO</t>
  </si>
  <si>
    <t>Fluorescent, (1) 24", HO lamp</t>
  </si>
  <si>
    <t>F21ILL</t>
  </si>
  <si>
    <t>F17T8</t>
  </si>
  <si>
    <t>Fluorescent, (1) 24", T-8 lamp, Instant Start Ballast, NLO (BF: .85-.95)</t>
  </si>
  <si>
    <t>F21ILL/T2</t>
  </si>
  <si>
    <t>Fluorescent, (1) 24", T-8 lamp, Instant Start Ballast, NLO (BF: .85-.95), Tandem 2 Lamp Ballast</t>
  </si>
  <si>
    <t>F21ILL/T2-R</t>
  </si>
  <si>
    <t>Fluorescent, (1) 24", T-8 lamp, Instant Start Ballast, RLO (BF&lt;.85), Tandem 2 Lamp Ballast</t>
  </si>
  <si>
    <t>F21ILL/T3</t>
  </si>
  <si>
    <t>Fluorescent, (1) 24", T-8 lamp, Instant Start Ballast, NLO (BF: .85-.95), Tandem 3 Lamp Ballast</t>
  </si>
  <si>
    <t>F21ILL/T3-R</t>
  </si>
  <si>
    <t>Fluorescent, (1) 24", T-8 lamp, Instant Start Ballast, RLO (BF&lt;.85), Tandem 3 Lamp Ballast</t>
  </si>
  <si>
    <t>F21ILL/T4</t>
  </si>
  <si>
    <t>Fluorescent, (1) 24", T-8 lamp, Instant Start Ballast, NLO (BF: .85-.95), Tandem 4 Lamp Ballast</t>
  </si>
  <si>
    <t>F21ILL/T4-R</t>
  </si>
  <si>
    <t>Fluorescent, (1) 24", T-8 lamp, Instant Start Ballast, RLO (BF&lt;.85), Tandem 4 Lamp Ballast</t>
  </si>
  <si>
    <t>F21LL</t>
  </si>
  <si>
    <t>Fluorescent, (1) 24", T-8 lamp, Rapid Start Ballast, NLO (BF: .85-.95)</t>
  </si>
  <si>
    <t>F21LL/T2</t>
  </si>
  <si>
    <t>Fluorescent, (1) 24", T-8 lamp, Rapid Start Ballast, NLO (BF: .85-.95), Tandem 2 Lamp Ballast</t>
  </si>
  <si>
    <t>F21LL/T3</t>
  </si>
  <si>
    <t>Fluorescent, (1) 24", T-8 lamp, Rapid Start Ballast, NLO (BF: .85-.95), Tandem 3 Lamp Ballast</t>
  </si>
  <si>
    <t>F21LL/T4</t>
  </si>
  <si>
    <t>Fluorescent, (1) 24", T-8 lamp, Rapid Start Ballast, NLO (BF: .85-.95), Tandem 4 Lamp Ballast</t>
  </si>
  <si>
    <t>F21LL-R</t>
  </si>
  <si>
    <t>Fluorescent, (1) 24", T-8 lamp, Rapid Start Ballast, RLO (BF&lt;0.85)</t>
  </si>
  <si>
    <t>F21LS</t>
  </si>
  <si>
    <t>Fluorescent, (1) 24", T8 lamp, Standard Ballast</t>
  </si>
  <si>
    <t>F21GL</t>
  </si>
  <si>
    <t>F24T5</t>
  </si>
  <si>
    <t>Fluorescent, (1) 24", STD T5 lamp</t>
  </si>
  <si>
    <t>F21SE</t>
  </si>
  <si>
    <t>F20T12</t>
  </si>
  <si>
    <t>Fluorescent, (1) 24", STD lamp</t>
  </si>
  <si>
    <t>Mag-ES</t>
  </si>
  <si>
    <t>F21SS</t>
  </si>
  <si>
    <t>F21GHL</t>
  </si>
  <si>
    <t>F24T5/HO</t>
  </si>
  <si>
    <t>Fluorescent, (1) 24", STD HO T5 lamp</t>
  </si>
  <si>
    <t>F22SHS</t>
  </si>
  <si>
    <t>Fluorescent, (2) 24", HO lamp</t>
  </si>
  <si>
    <t>F22GHL</t>
  </si>
  <si>
    <t>Fluorescent, (2) 24", STD HO T5 lamp</t>
  </si>
  <si>
    <t>F22ILE</t>
  </si>
  <si>
    <t>Fluorescent, (2) 24", T-8 Instant Start lamp, Energy Saving  Magnetic Ballast</t>
  </si>
  <si>
    <t>F22ILL</t>
  </si>
  <si>
    <t>Fluorescent, (2) 24", T-8 lamp, Instant Start Ballast, NLO (BF: .85-.95)</t>
  </si>
  <si>
    <t>F22ILL/T4</t>
  </si>
  <si>
    <t>Fluorescent, (2) 24", T-8 lamp, Instant Start Ballast, NLO (BF: .85-.95), Tandem 4 Lamp Ballast</t>
  </si>
  <si>
    <t>F22ILL/T4-R</t>
  </si>
  <si>
    <t>Fluorescent, (2) 24", T-8 lamp, Instant Start Ballast, RLO (BF&lt;.85), Tandem 4 Lamp Ballast</t>
  </si>
  <si>
    <t>F22ILL-R</t>
  </si>
  <si>
    <t>Fluorescent, (2) 24", T-8 lamp, Instant Start Ballast, RLO (BF&lt;0.85)</t>
  </si>
  <si>
    <t>F22LL</t>
  </si>
  <si>
    <t>Fluorescent, (2) 24", T-8 lamp, Rapid Start Ballast, NLO (BF: .85-.95)</t>
  </si>
  <si>
    <t>F22LL/T4</t>
  </si>
  <si>
    <t>Fluorescent, (2) 24", T-8 lamp, Rapid Start Ballast, NLO (BF: .85-.95), Tandem 4 Lamp Ballast</t>
  </si>
  <si>
    <t>F22LL-R</t>
  </si>
  <si>
    <t>Fluorescent, (2) 24", T-8 lamp, Rapid Start Ballast, RLO (BF&lt;0.85)</t>
  </si>
  <si>
    <t>F22GL</t>
  </si>
  <si>
    <t>Fluorescent, (2) 24", STD T5 lamp</t>
  </si>
  <si>
    <t>F22SE</t>
  </si>
  <si>
    <t>Fluorescent, (2) 24", STD lamp</t>
  </si>
  <si>
    <t>F22SS</t>
  </si>
  <si>
    <t>F23ILL</t>
  </si>
  <si>
    <t>Fluorescent, (3) 24", T-8 lamp, Instant Start Ballast, NLO (BF: .85-.95)</t>
  </si>
  <si>
    <t>F23ILL-H</t>
  </si>
  <si>
    <t>Fluorescent, (3) 24", T-8 lamp, Instant Start Ballast, HLO (BF:.96-1.1)</t>
  </si>
  <si>
    <t>F23ILL-R</t>
  </si>
  <si>
    <t>Fluorescent, (3) 24", T-8 lamp, Instant Start Ballast, RLO (BF&lt;0.85)</t>
  </si>
  <si>
    <t>F23LL</t>
  </si>
  <si>
    <t>Fluorescent, (3) 24", T-8 lamp, Rapid Start Ballast, NLO (BF: .85-.95)</t>
  </si>
  <si>
    <t>F23LL-R</t>
  </si>
  <si>
    <t>Fluorescent, (3) 24", T-8 lamp, Rapid Start Ballast, RLO (BF&lt;0.85)</t>
  </si>
  <si>
    <t>F23SE</t>
  </si>
  <si>
    <t>Fluorescent, (3) 24", STD lamp</t>
  </si>
  <si>
    <t>F23SS</t>
  </si>
  <si>
    <t>F24ILL</t>
  </si>
  <si>
    <t>Fluorescent, (4) 24", T-8 lamp, Instant Start Ballast, NLO (BF: .85-.95)</t>
  </si>
  <si>
    <t>F24ILL-R</t>
  </si>
  <si>
    <t>Fluorescent, (4) 24", T-8 lamp, Instant Start Ballast, RLO (BF&lt;0.85)</t>
  </si>
  <si>
    <t>F24LL</t>
  </si>
  <si>
    <t>Fluorescent, (4) 24", T-8 lamp, Rapid Start Ballast, NLO (BF: .85-.95)</t>
  </si>
  <si>
    <t>F24LL-R</t>
  </si>
  <si>
    <t>Fluorescent, (4) 24", T-8 lamp, Rapid Start Ballast, RLO (BF&lt;0.85)</t>
  </si>
  <si>
    <t>F24SE</t>
  </si>
  <si>
    <t>Fluorescent, (4) 24", STD lamp</t>
  </si>
  <si>
    <t>F24SS</t>
  </si>
  <si>
    <t>F26SE</t>
  </si>
  <si>
    <t>Fluorescent, (6) 24", STD lamp</t>
  </si>
  <si>
    <t>F26SS</t>
  </si>
  <si>
    <t>F31EE</t>
  </si>
  <si>
    <t>F30T12/ES</t>
  </si>
  <si>
    <t>Fluorescent, (1) 36", ES lamp</t>
  </si>
  <si>
    <t>F31EE/T2</t>
  </si>
  <si>
    <t>Fluorescent, (1) 36", ES lamp, Tandem wired</t>
  </si>
  <si>
    <t>F31EL</t>
  </si>
  <si>
    <t>Fluorescent, (1) 36", ES  lamp</t>
  </si>
  <si>
    <t>F31ES</t>
  </si>
  <si>
    <t>F31ES/T2</t>
  </si>
  <si>
    <t>Fluorescent, (1) 36", ES  lamp, Tandem wired</t>
  </si>
  <si>
    <t>F31ILL</t>
  </si>
  <si>
    <t>F25T8</t>
  </si>
  <si>
    <t>Fluorescent, (1) 36", T-8 lamp, Instant Start Ballast, NLO (BF: .85-.95)</t>
  </si>
  <si>
    <t>F31ILL/T2</t>
  </si>
  <si>
    <t>Fluorescent, (1) 36", T-8 lamp, Instant Start Ballast, NLO (BF: .85-.95), Tandem 2 Lamp Ballast</t>
  </si>
  <si>
    <t>F31ILL/T2-H</t>
  </si>
  <si>
    <t>Fluorescent, (1) 36", T-8 lamp, Instant Start Ballast, HLO (BF: .96-1.1), Tandem 2 Lamp Ballast</t>
  </si>
  <si>
    <t>F31ILL/T2-R</t>
  </si>
  <si>
    <t>Fluorescent, (1) 36", T-8 lamp, Instant Start Ballast, RLO (BF: .85-.95), Tandem 2 Lamp Ballast</t>
  </si>
  <si>
    <t>F31ILL/T3</t>
  </si>
  <si>
    <t>Fluorescent, (1) 36", T-8 lamp, Instant Start Ballast, NLO (BF: .85-.95), Tandem 3 Lamp Ballast</t>
  </si>
  <si>
    <t>F31ILL/T3-R</t>
  </si>
  <si>
    <t>Fluorescent, (1) 36", T-8 lamp, Instant Start Ballast, RLO (BF&lt;.85), Tandem 3 Lamp Ballast</t>
  </si>
  <si>
    <t>F31ILL/T4</t>
  </si>
  <si>
    <t>Fluorescent, (1) 36", T-8 lamp, Instant Start Ballast, NLO (BF: .85-.95), Tandem 4 Lamp Ballast</t>
  </si>
  <si>
    <t>F31ILL/T4-R</t>
  </si>
  <si>
    <t>Fluorescent, (1) 36", T-8 lamp, Instant Start Ballast, RLO (BF&lt;.85), Tandem 4 Lamp Ballast</t>
  </si>
  <si>
    <t>F31ILL-H</t>
  </si>
  <si>
    <t>Fluorescent, (1) 36", T-8 lamp, Instant Start Ballast, HLO (BF:.96-1.1)</t>
  </si>
  <si>
    <t>F31ILL-R</t>
  </si>
  <si>
    <t>Fluorescent, (1) 36", T-8 lamp, Instant Start Ballast, RLO (BF&lt;0.85)</t>
  </si>
  <si>
    <t>F31LL</t>
  </si>
  <si>
    <t>Fluorescent, (1) 36", T-8 lamp, Rapid Start Ballast, NLO (BF: .85-.95)</t>
  </si>
  <si>
    <t>F31LL/T2</t>
  </si>
  <si>
    <t>Fluorescent, (1) 36", T-8 lamp, Rapid Start Ballast, NLO (BF: .85-.95), Tandem 2 Lamp Ballast</t>
  </si>
  <si>
    <t>F31LL/T3</t>
  </si>
  <si>
    <t>Fluorescent, (1) 36", T-8 lamp, Rapid Start Ballast, NLO (BF: .85-.95), Tandem 3 Lamp Ballast</t>
  </si>
  <si>
    <t>F31LL/T4</t>
  </si>
  <si>
    <t>Fluorescent, (1) 36", T-8 lamp, Rapid Start Ballast, NLO (BF: .85-.95), Tandem 4 Lamp Ballast</t>
  </si>
  <si>
    <t>F31LL-H</t>
  </si>
  <si>
    <t>Fluorescent, (1) 36", T-8 lamp, Rapid Start Ballast, HLO (BF:.96-1.1)</t>
  </si>
  <si>
    <t>F31LL-R</t>
  </si>
  <si>
    <t>Fluorescent, (1) 36", T-8 lamp, Rapid Start Ballast, RLO (BF&lt;0.85)</t>
  </si>
  <si>
    <t>F31SE/T2</t>
  </si>
  <si>
    <t>F30T12</t>
  </si>
  <si>
    <t>Fluorescent, (1) 36", STD lamp, Tandem wired</t>
  </si>
  <si>
    <t>F31GHL</t>
  </si>
  <si>
    <t>F36T5/HO</t>
  </si>
  <si>
    <t>Fluorescent, (1) 36", STD HO T5 lamp</t>
  </si>
  <si>
    <t>F31SHS</t>
  </si>
  <si>
    <t>F36T12/HO</t>
  </si>
  <si>
    <t>Fluorescent, (1) 36", HO lamp</t>
  </si>
  <si>
    <t>F31SL</t>
  </si>
  <si>
    <t>Fluorescent, (1) 36", STD  lamp</t>
  </si>
  <si>
    <t>F31GL</t>
  </si>
  <si>
    <t>F36T5</t>
  </si>
  <si>
    <t>Fluorescent, (1) 36", STD T5 lamp</t>
  </si>
  <si>
    <t>F31SS</t>
  </si>
  <si>
    <t>F31SS/T2</t>
  </si>
  <si>
    <t>Fluorescent, (1) 36", STD  lamp, Tandem wired</t>
  </si>
  <si>
    <t>F32EE</t>
  </si>
  <si>
    <t>Fluorescent, (2) 36", ES  lamp</t>
  </si>
  <si>
    <t>F32EL</t>
  </si>
  <si>
    <t>F32ES</t>
  </si>
  <si>
    <t>F32ILL</t>
  </si>
  <si>
    <t>Fluorescent, (2) 36", T-8 lamp, Instant Start Ballast, NLO (BF: .85-.95)</t>
  </si>
  <si>
    <t>F32ILL/T4</t>
  </si>
  <si>
    <t>Fluorescent, (2) 36", T-8 lamp, Instant Start Ballast, NLO (BF: .85-.95), Tandem 4 Lamp Ballast</t>
  </si>
  <si>
    <t>F32ILL/T4-R</t>
  </si>
  <si>
    <t>Fluorescent, (2) 36", T-8 lamp, Instant Start Ballast, RLO (BF&lt;.85), Tandem 4 Lamp Ballast</t>
  </si>
  <si>
    <t>F32ILL-H</t>
  </si>
  <si>
    <t>Fluorescent, (2) 36", T-8 lamp, Instant Start Ballast, HLO (BF:.96-1.1)</t>
  </si>
  <si>
    <t>F32ILL-R</t>
  </si>
  <si>
    <t>Fluorescent, (2) 36", T-8 lamp, Instant Start Ballast, RLO (BF&lt;0.85)</t>
  </si>
  <si>
    <t>F32LE</t>
  </si>
  <si>
    <t>Fluorescent, (2) 36", T-8 lamp</t>
  </si>
  <si>
    <t>F32LL</t>
  </si>
  <si>
    <t>Fluorescent, (2) 36", T-8 lamp, Rapid Start Ballast, NLO (BF: .85-.95)</t>
  </si>
  <si>
    <t>F32LL/T4</t>
  </si>
  <si>
    <t>Fluorescent, (2) 36", T-8 lamp, Rapid Start Ballast, NLO (BF: .85-.95), Tandem 4 Lamp Ballast</t>
  </si>
  <si>
    <t>F32LL-H</t>
  </si>
  <si>
    <t>Fluorescent, (2) 36", T-8 lamp, Rapid Start Ballast, HLO (BF:.96-1.1)</t>
  </si>
  <si>
    <t>F32LL-R</t>
  </si>
  <si>
    <t>Fluorescent, (2) 36", T-8 lamp, Rapid Start Ballast, RLO (BF&lt;0.85)</t>
  </si>
  <si>
    <t>F32LL-V</t>
  </si>
  <si>
    <t>Fluorescent, (2) 36", T-8 lamp, Rapid Start Ballast, VHLO (BF&gt;1.1)</t>
  </si>
  <si>
    <t>F32SE</t>
  </si>
  <si>
    <t>Fluorescent, (2) 36", STD  lamp</t>
  </si>
  <si>
    <t>F32GHL</t>
  </si>
  <si>
    <t>F32SHS</t>
  </si>
  <si>
    <t>Fluorescent, (2) 36", HO, lamp</t>
  </si>
  <si>
    <t>F32SL</t>
  </si>
  <si>
    <t>F32GL</t>
  </si>
  <si>
    <t>F32SS</t>
  </si>
  <si>
    <t>F33EE</t>
  </si>
  <si>
    <t>Fluorescent, (3) 36", ES  lamp</t>
  </si>
  <si>
    <t>F33EL</t>
  </si>
  <si>
    <t>F33ES</t>
  </si>
  <si>
    <t>Fluorescent, (3) 36", ES lamp</t>
  </si>
  <si>
    <t>F33ILL</t>
  </si>
  <si>
    <t>Fluorescent, (3) 36", T-8 lamp, Instant Start Ballast, NLO (BF: .85-.95)</t>
  </si>
  <si>
    <t>F33ILL-R</t>
  </si>
  <si>
    <t>Fluorescent, (3) 36", T-8 lamp, Instant Start Ballast, RLO (BF&lt;0.85)</t>
  </si>
  <si>
    <t>F33LL</t>
  </si>
  <si>
    <t>Fluorescent, (3) 36", T-8 lamp, Rapid Start Ballast, NLO (BF: .85-.95)</t>
  </si>
  <si>
    <t>F33LL-R</t>
  </si>
  <si>
    <t>Fluorescent, (3) 36", T-8 lamp, Rapid Start Ballast, RLO (BF&lt;0.85)</t>
  </si>
  <si>
    <t>F33SE</t>
  </si>
  <si>
    <t>Fluorescent, (3) 36", STD lamp, (1) STD ballast and (1) ES ballast</t>
  </si>
  <si>
    <t>F33SS</t>
  </si>
  <si>
    <t>Fluorescent, (3) 36", STD lamp</t>
  </si>
  <si>
    <t>F34EE</t>
  </si>
  <si>
    <t>Fluorescent, (4) 36", ES  lamp</t>
  </si>
  <si>
    <t>F34EL</t>
  </si>
  <si>
    <t>F34ILL</t>
  </si>
  <si>
    <t>Fluorescent, (4) 36", T-8 lamp, Instant Start Ballast, NLO (BF: .85-.95)</t>
  </si>
  <si>
    <t>F34ILL-R</t>
  </si>
  <si>
    <t>Fluorescent, (4) 36", T-8 lamp, Instant Start Ballast, RLO (BF&lt;0.85)</t>
  </si>
  <si>
    <t>F34LL</t>
  </si>
  <si>
    <t>Fluorescent, (4) 36", T-8 lamp, Rapid Start Ballast, NLO (BF: .85-.95)</t>
  </si>
  <si>
    <t>F34LL-R</t>
  </si>
  <si>
    <t>Fluorescent, (4) 36", T-8 lamp, Rapid Start Ballast, RLO (BF&lt;0.85)</t>
  </si>
  <si>
    <t>F34SE</t>
  </si>
  <si>
    <t>Fluorescent, (4) 36", STD  lamp</t>
  </si>
  <si>
    <t>F34SL</t>
  </si>
  <si>
    <t>F34SS</t>
  </si>
  <si>
    <t>F36EE</t>
  </si>
  <si>
    <t>Fluorescent, (6) 36", ES  lamp</t>
  </si>
  <si>
    <t>F36ILL-R</t>
  </si>
  <si>
    <t>Fluorescent, (6) 36", T-8 lamp, Instant Start Ballast, RLO (BF&lt;.85)</t>
  </si>
  <si>
    <t>F36SE</t>
  </si>
  <si>
    <t>Fluorescent, (6) 36", STD  lamp</t>
  </si>
  <si>
    <t>F40EE/D1</t>
  </si>
  <si>
    <t>None</t>
  </si>
  <si>
    <t>Fluorescent, (0) 48" lamp, Completely delamped fixture with (1) hot ballast</t>
  </si>
  <si>
    <t>F40EE/D2</t>
  </si>
  <si>
    <t>Fluorescent, (0) 48" lamp, Completely delamped fixture with (2) hot ballast</t>
  </si>
  <si>
    <t>F41EE</t>
  </si>
  <si>
    <t>F40T12/ES</t>
  </si>
  <si>
    <t>Fluorescent, (1) 48", ES lamp</t>
  </si>
  <si>
    <t>F41EE/D2</t>
  </si>
  <si>
    <t xml:space="preserve">Fluorescent, (1) 48", ES lamp, 2 ballast </t>
  </si>
  <si>
    <t>F41EE/T2</t>
  </si>
  <si>
    <t>Fluorescent, (1) 48", ES lamp, tandem wired, 2-lamp ballast</t>
  </si>
  <si>
    <t>F41EHS</t>
  </si>
  <si>
    <t>F48T12/HO/ES</t>
  </si>
  <si>
    <t>Fluorescent, (1) 48", ES HO lamp</t>
  </si>
  <si>
    <t>F41EIS</t>
  </si>
  <si>
    <t>F48T12/ES</t>
  </si>
  <si>
    <t>Fluorescent, (1) 48" ES Instant Start lamp. Magnetic ballast</t>
  </si>
  <si>
    <t>F41EL</t>
  </si>
  <si>
    <t>Fluorescent, (1) 48", T12 ES lamp, Electronic Ballast</t>
  </si>
  <si>
    <t>F41EL/T2</t>
  </si>
  <si>
    <t>Fluorescent, (1) 48", T-12 ES lamp, Rapid Start Ballast, NLO (BF: .85-.95), Tandem 2 Lamp Ballast</t>
  </si>
  <si>
    <t>F41ES</t>
  </si>
  <si>
    <t>F41EVS</t>
  </si>
  <si>
    <t>F48T12/VHO/ES</t>
  </si>
  <si>
    <t>Fluorescent, (1) 48", VHO ES lamp</t>
  </si>
  <si>
    <t>F41IAL</t>
  </si>
  <si>
    <t>F25T12</t>
  </si>
  <si>
    <t>Fluorescent, (1) 48", F25T12 lamp, Instant Start Ballast</t>
  </si>
  <si>
    <t>F41IAL/T2-R</t>
  </si>
  <si>
    <t>Fluorescent, (1) 48", F25T12 lamp, Instant Start, Tandem 2-Lamp Ballast, RLO (BF&lt;0.85)</t>
  </si>
  <si>
    <t>F41IAL/T3-R</t>
  </si>
  <si>
    <t>Fluorescent, (1) 48", F25T12 lamp, Instant Start, Tandem 3-Lamp Ballast, RLO (BF&lt;0.85)</t>
  </si>
  <si>
    <t>F41ILL</t>
  </si>
  <si>
    <t>F32T8</t>
  </si>
  <si>
    <t>Fluorescent, (1) 48", T-8 lamp, Instant Start Ballast, NLO (BF: .85-.95)</t>
  </si>
  <si>
    <t>F41SILL</t>
  </si>
  <si>
    <t>F30T8</t>
  </si>
  <si>
    <t>Fluorescent, (1) 48", Super T-8 lamp, Instant Start Ballast, NLO (BF: .85-.95)</t>
  </si>
  <si>
    <t>F41SILL/T2</t>
  </si>
  <si>
    <t>Fluorescent, (1) 48", Super T-8 lamp, Instant Start Ballast, NLO (BF: .85-.95), Tandem 2 Lamp Ballast</t>
  </si>
  <si>
    <t>F41SILL/T3</t>
  </si>
  <si>
    <t>Fluorescent, (1) 48", Super T-8 lamp, Instant Start Ballast, NLO (BF: .85-.95), Tandem 3 Lamp Ballast</t>
  </si>
  <si>
    <t>F41SILL/T4</t>
  </si>
  <si>
    <t>Fluorescent, (1) 48", Super T-8 lamp, Instant Start Ballast, NLO (BF: .85-.95), Tandem 4 Lamp Ballast</t>
  </si>
  <si>
    <t>F41SILL-R</t>
  </si>
  <si>
    <t>Fluorescent, (1) 48", Super T-8 lamp, Instant Start Ballast, RLO (BF&lt;0.85)</t>
  </si>
  <si>
    <t>F41SILL/T2-R</t>
  </si>
  <si>
    <t>Fluorescent, (1) 48", Super T-8 lamp, IS Ballast, RLO (BF&lt;0.85), Tandem 2 Lamp Ballast</t>
  </si>
  <si>
    <t>F41SILL/T3-R</t>
  </si>
  <si>
    <t>Fluorescent, (1) 48", Super T-8 lamp, IS Ballast, RLO (BF&lt;0.85), Tandem 3 Lamp Ballast</t>
  </si>
  <si>
    <t>F41SILL/T4-R</t>
  </si>
  <si>
    <t>Fluorescent, (1) 48", Super T-8 lamp, IS Ballast, RLO (BF&lt;0.85), Tandem 4 Lamp Ballast</t>
  </si>
  <si>
    <t>F41SILL-H</t>
  </si>
  <si>
    <t>Fluorescent, (1) 48", Super T-8 lamp, Instant Start Ballast, HLO (BF:.96-1.1)</t>
  </si>
  <si>
    <t>F41SILL/T2-H</t>
  </si>
  <si>
    <t>Fluorescent, (1) 48", Super T-8 lamp, Instant Start Ballast, HLO (BF:.96-1.1), Tandem 2 Lamp Ballast</t>
  </si>
  <si>
    <t>F41SILL/T3-H</t>
  </si>
  <si>
    <t>Fluorescent, (1) 48", Super T-8 lamp, Instant Start Ballast, HLO (BF:.96-1.1), Tandem 3 Lamp Ballast</t>
  </si>
  <si>
    <t>F41SSILL</t>
  </si>
  <si>
    <t>F28T8</t>
  </si>
  <si>
    <t>F41SSILL/T2</t>
  </si>
  <si>
    <t>F41SSILL/T3</t>
  </si>
  <si>
    <t>F41SSILL/T4</t>
  </si>
  <si>
    <t>F41SSILL-R</t>
  </si>
  <si>
    <t>F41SSILL/T2-R</t>
  </si>
  <si>
    <t>F41SSILL/T3-R</t>
  </si>
  <si>
    <t>F41SSILL/T4-R</t>
  </si>
  <si>
    <t>F41SSILL-H</t>
  </si>
  <si>
    <t>F41SSILL/T2-H</t>
  </si>
  <si>
    <t>F41SSILL/T3-H</t>
  </si>
  <si>
    <t>F41ILL/T2</t>
  </si>
  <si>
    <t>Fluorescent, (1) 48", T-8 lamp, Instant Start Ballast, NLO (BF: .85-.95), Tandem 2 Lamp Ballast</t>
  </si>
  <si>
    <t>F41ILL/T2-H</t>
  </si>
  <si>
    <t>Fluorescent, (1) 48", T-8 lamp, Instant Start Ballast, HLO (BF:.96-1.1), Tandem 2 Lamp Ballast</t>
  </si>
  <si>
    <t>F41ILL/T2-R</t>
  </si>
  <si>
    <t>Fluorescent, (1) 48", T-8 lamp, IS Ballast, RLO (BF&lt;0.85), Tandem 2 Lamp Ballast</t>
  </si>
  <si>
    <t>F41ILL/T3</t>
  </si>
  <si>
    <t>Fluorescent, (1) 48", T-8 lamp, Instant Start Ballast, NLO (BF: .85-.95), Tandem 3 Lamp Ballast</t>
  </si>
  <si>
    <t>F41ILL/T3-H</t>
  </si>
  <si>
    <t>Fluorescent, (1) 48", T-8 lamp, Instant Start Ballast, HLO (BF:.96-1.1), Tandem 3 Lamp Ballast</t>
  </si>
  <si>
    <t>F41ILL/T3-R</t>
  </si>
  <si>
    <t>Fluorescent, (1) 48", T-8 lamp, IS Ballast, RLO (BF&lt;0.85), Tandem 3 Lamp Ballast</t>
  </si>
  <si>
    <t>F41ILL/T4</t>
  </si>
  <si>
    <t>Fluorescent, (1) 48", T-8 lamp, Instant Start Ballast, NLO (BF: .85-.95), Tandem 4 Lamp Ballast</t>
  </si>
  <si>
    <t>F41ILL/T4-R</t>
  </si>
  <si>
    <t>Fluorescent, (1) 48", T-8 lamp, IS Ballast, RLO (BF&lt;0.85), Tandem 4 Lamp Ballast</t>
  </si>
  <si>
    <t>F41ILL-H</t>
  </si>
  <si>
    <t>Fluorescent, (1) 48", T-8 lamp, Instant Start Ballast, HLO (BF:.96-1.1)</t>
  </si>
  <si>
    <t>F41LE</t>
  </si>
  <si>
    <t>Fluorescent, (1) 48", T-8 lamp</t>
  </si>
  <si>
    <t>F41LL</t>
  </si>
  <si>
    <t>Fluorescent, (1) 48", T-8 lamp, Rapid Start Ballast, NLO (BF: .85-.95)</t>
  </si>
  <si>
    <t>F41LL/T2</t>
  </si>
  <si>
    <t>Fluorescent, (1) 48", T-8 lamp, Rapid Start Ballast, NLO (BF: .85-.95), Tandem 2 Lamp Ballast</t>
  </si>
  <si>
    <t>F41LL/T2-H</t>
  </si>
  <si>
    <t>Fluorescent, (1) 48", T-8 lamp, Rapid Start Ballast, HLO (BF:.96-1.1), Tandem 2 Lamp Ballast</t>
  </si>
  <si>
    <t>F41LL/T2-R</t>
  </si>
  <si>
    <t>Fluorescent, (1) 48", T-8 lamp, Rapid Start Ballast, RLO (BF&lt;0.85), Tandem 2 Lamp Ballast</t>
  </si>
  <si>
    <t>F41LL/T3</t>
  </si>
  <si>
    <t>Fluorescent, (1) 48", T-8 lamp, Rapid Start Ballast, NLO (BF: .85-.95), Tandem 3 Lamp Ballast</t>
  </si>
  <si>
    <t>F41LL/T3-H</t>
  </si>
  <si>
    <t>Fluorescent, (1) 48", T-8 lamp, Rapid Start Ballast, HLO (BF:.96-1.1), Tandem 3 Lamp Ballast</t>
  </si>
  <si>
    <t>F41LL/T3-R</t>
  </si>
  <si>
    <t>Fluorescent, (1) 48", T-8 lamp, Rapid Start Ballast, RLO (BF&lt;0.85), Tandem 3 Lamp Ballast</t>
  </si>
  <si>
    <t>F41LL/T4</t>
  </si>
  <si>
    <t>Fluorescent, (1) 48", T-8 lamp, Rapid Start Ballast, NLO (BF: .85-.95), Tandem 4 Lamp Ballast</t>
  </si>
  <si>
    <t>F41LL/T4-R</t>
  </si>
  <si>
    <t>Fluorescent, (1) 48", T-8 lamp, Rapid Start Ballast, RLO (BF&lt;0.85), Tandem 4 Lamp Ballast</t>
  </si>
  <si>
    <t>F41LL-H</t>
  </si>
  <si>
    <t>Fluorescent, (1) 48", T-8 lamp, Rapid Start Ballast, HLO (BF:.96-1.1)</t>
  </si>
  <si>
    <t>F41LL-R</t>
  </si>
  <si>
    <t>Fluorescent, (1) 48", T-8 lamp, Rapid Start Ballast, RLO (BF&lt;0.85)</t>
  </si>
  <si>
    <t>F41SE</t>
  </si>
  <si>
    <t>F40T12</t>
  </si>
  <si>
    <t>Fluorescent, (1) 48", STD lamp</t>
  </si>
  <si>
    <t>F41GHL</t>
  </si>
  <si>
    <t>F48T5/HO</t>
  </si>
  <si>
    <t>Fluorescent, (1) 48", STD HO T5 lamp</t>
  </si>
  <si>
    <t>F41SHS</t>
  </si>
  <si>
    <t>F48T12/HO</t>
  </si>
  <si>
    <t>Fluorescent, (1) 48", STD HO lamp</t>
  </si>
  <si>
    <t>F41SIL</t>
  </si>
  <si>
    <t>F48T12</t>
  </si>
  <si>
    <t>Fluorescent, (1) 48", STD IS lamp, Electronic ballast</t>
  </si>
  <si>
    <t>F41SIL/T2</t>
  </si>
  <si>
    <t>Fluorescent, (1) 48", STD IS lamp, Electronic ballast, tandem wired</t>
  </si>
  <si>
    <t>F41SIS</t>
  </si>
  <si>
    <t xml:space="preserve">Fluorescent, (1) 48", STD IS lamp </t>
  </si>
  <si>
    <t>F41SIS/T2</t>
  </si>
  <si>
    <t>Fluorescent, (1) 48", STD IS lamp, tandem to 2-lamp ballast</t>
  </si>
  <si>
    <t>F41GL</t>
  </si>
  <si>
    <t>F48T5</t>
  </si>
  <si>
    <t>Fluorescent, (1) 48", STD T5 lamp</t>
  </si>
  <si>
    <t>F41SL/T2</t>
  </si>
  <si>
    <t>Fluorescent, (1) 48", T-12 STD lamp, Rapid Start Ballast, NLO (BF: .85-.95), Tandem 2 Lamp Ballast</t>
  </si>
  <si>
    <t>F41SS</t>
  </si>
  <si>
    <t>F41SVS</t>
  </si>
  <si>
    <t>F48T12/VHO</t>
  </si>
  <si>
    <t>Fluorescent, (1) 48", STD VHO lamp</t>
  </si>
  <si>
    <t>F41TS</t>
  </si>
  <si>
    <t>F40T10</t>
  </si>
  <si>
    <t>Fluorescent, (1) 48", T-10 lamp</t>
  </si>
  <si>
    <t>F42EE</t>
  </si>
  <si>
    <t>Fluorescent, (2) 48", ES lamp</t>
  </si>
  <si>
    <t>F42EE/D2</t>
  </si>
  <si>
    <t>Fluorescent, (2) 48", ES lamp, 2 Ballasts (delamped)</t>
  </si>
  <si>
    <t>F42EHS</t>
  </si>
  <si>
    <t>Fluorescent, (2) 42", HO lamp (3.5' lamp)</t>
  </si>
  <si>
    <t>F42EIS</t>
  </si>
  <si>
    <t>Fluorescent, (2) 48" ES Instant Start lamp. Magnetic ballast</t>
  </si>
  <si>
    <t>F42EL</t>
  </si>
  <si>
    <t>Fluorescent, (2) 48", T12 ES lamps, Electronic Ballast</t>
  </si>
  <si>
    <t>F42ES</t>
  </si>
  <si>
    <t>F42EVS</t>
  </si>
  <si>
    <t>Fluorescent, (2) 48", VHO ES lamp</t>
  </si>
  <si>
    <t>F42IAL/T4-R</t>
  </si>
  <si>
    <t>Fluorescent, (2) 48", F25T12 lamp, Instant Start, Tandem 4-Lamp Ballast, RLO (BF&lt;0.85)</t>
  </si>
  <si>
    <t>F42IAL-R</t>
  </si>
  <si>
    <t>Fluorescent, (2) 48", F25T12 lamp, Instant Start Ballast, RLO (BF&lt;0.85)</t>
  </si>
  <si>
    <t>Fluorescent, (2) 48", T-8 lamp, Instant Start Ballast, NLO (BF: .85-.95)</t>
  </si>
  <si>
    <t>F42SILL</t>
  </si>
  <si>
    <t>Fluorescent, (2) 48", Super T-8 lamp, Instant Start Ballast, NLO (BF: .85-.95)</t>
  </si>
  <si>
    <t>Fluorescent, (2) 48", Super T-8 lamp, Instant Start Ballast, NLO (BF: .85-.95), Tandem 4 Lamp Ballast</t>
  </si>
  <si>
    <t>F42SILL-R</t>
  </si>
  <si>
    <t>Fluorescent, (2) 48", Super T-8 lamp, Instant Start Ballast, RLO (BF&lt;0.85)</t>
  </si>
  <si>
    <t>Fluorescent, (2) 48", Super T-8 lamp, IS Ballast, RLO (BF&lt;0.85), Tandem 4 Lamp Ballast</t>
  </si>
  <si>
    <t>F42SILL-H</t>
  </si>
  <si>
    <t>Fluorescent, (2) 48", Super T-8 lamp, Instant Start Ballast, HLO (BF:.96-2.2)</t>
  </si>
  <si>
    <t>F42SSILL</t>
  </si>
  <si>
    <t>F42SSILL-R</t>
  </si>
  <si>
    <t>F42SSILL-H</t>
  </si>
  <si>
    <t>F42ILL/T4</t>
  </si>
  <si>
    <t>Fluorescent, (2) 48", T-8 lamp, Instant Start Ballast, NLO (BF: .85-.95), Tandem 4 Lamp Ballast</t>
  </si>
  <si>
    <t>F42ILL/T4-R</t>
  </si>
  <si>
    <t>Fluorescent, (2) 48", T-8 lamp, Instant Start Ballast, RLO (BF&lt;0.85), Tandem 4 Lamp Ballast</t>
  </si>
  <si>
    <t>F42ILL-H</t>
  </si>
  <si>
    <t>Fluorescent, (2) 48", T-8 lamp, Instant Start Ballast, HLO (BF:.96-1.1)</t>
  </si>
  <si>
    <t>F42ILL-R</t>
  </si>
  <si>
    <t>Fluorescent, (2) 48", T-8 lamp, Instant Start Ballast, RLO (BF&lt;0.85)</t>
  </si>
  <si>
    <t>F42ILL-V</t>
  </si>
  <si>
    <t>Fluorescent, (2) 48", T-8 lamp, Instant Start Ballast, VHLO (BF&gt;1.1)</t>
  </si>
  <si>
    <t>F42LE</t>
  </si>
  <si>
    <t>Fluorescent, (2) 48", T-8 lamp</t>
  </si>
  <si>
    <t>F42LL</t>
  </si>
  <si>
    <t>Fluorescent, (2) 48", T-8 lamp, Rapid Start Ballast, NLO (BF: .85-.95)</t>
  </si>
  <si>
    <t>F42LL/T4</t>
  </si>
  <si>
    <t>Fluorescent, (2) 48", T-8 lamp, Rapid Start Ballast, NLO (BF: .85-.95), Tandem 4 Lamp Ballast</t>
  </si>
  <si>
    <t>F42LL/T4-R</t>
  </si>
  <si>
    <t>Fluorescent, (2) 48", T-8 lamp, Rapid Start Ballast, RLO (BF&lt;0.85), Tandem 4 Lamp Ballast</t>
  </si>
  <si>
    <t>F42LL-H</t>
  </si>
  <si>
    <t>Fluorescent, (2) 48", T-8 lamp, Rapid Start Ballast, HLO (BF:.96-1.1)</t>
  </si>
  <si>
    <t>F42LL-R</t>
  </si>
  <si>
    <t>Fluorescent, (2) 48", T-8 lamp, Rapid Start Ballast, RLO (BF&lt;0.85)</t>
  </si>
  <si>
    <t>F42LL-V</t>
  </si>
  <si>
    <t>Fluorescent, (2) 48", T-8 lamp, Rapid Start Ballast, VHLO (BF&gt;1.1)</t>
  </si>
  <si>
    <t>F42SE</t>
  </si>
  <si>
    <t>Fluorescent, (2) 48", STD lamp</t>
  </si>
  <si>
    <t>F42GHL</t>
  </si>
  <si>
    <t>Fluorescent, (2) 48", STD HO T5 lamp</t>
  </si>
  <si>
    <t>F42SHS</t>
  </si>
  <si>
    <t>Fluorescent, (2) 48", STD HO lamp</t>
  </si>
  <si>
    <t>F42SIL</t>
  </si>
  <si>
    <t>Fluorescent, (2) 48", STD IS lamp, Electronic ballast</t>
  </si>
  <si>
    <t>F42SIS</t>
  </si>
  <si>
    <t xml:space="preserve">Fluorescent, (2) 48", STD IS lamp </t>
  </si>
  <si>
    <t>F42GL</t>
  </si>
  <si>
    <t>Fluorescent, (2) 48", STD T5 lamp</t>
  </si>
  <si>
    <t>F42SS</t>
  </si>
  <si>
    <t>F42SVS</t>
  </si>
  <si>
    <t>Fluorescent, (2) 48", STD VHO lamp</t>
  </si>
  <si>
    <t>F43EE</t>
  </si>
  <si>
    <t>Fluorescent, (3) 48", ES lamp</t>
  </si>
  <si>
    <t>F43EHS</t>
  </si>
  <si>
    <t>Fluorescent, (3) 48", ES HO lamp (3.5' lamp)</t>
  </si>
  <si>
    <t>F43EIS</t>
  </si>
  <si>
    <t>Fluorescent, (3) 48" ES Instant Start lamp. Magnetic ballast</t>
  </si>
  <si>
    <t>F43EL</t>
  </si>
  <si>
    <t>Fluorescent, (3) 48", T12 ES lamps, Electronic Ballast</t>
  </si>
  <si>
    <t>F43ES</t>
  </si>
  <si>
    <t>F43EVS</t>
  </si>
  <si>
    <t>Fluorescent, (3) 48", VHO ES lamp</t>
  </si>
  <si>
    <t>F43IAL-R</t>
  </si>
  <si>
    <t>Fluorescent, (3) 48", F25T12 lamp, Instant Start Ballast, RLO (BF&lt;0.85)</t>
  </si>
  <si>
    <t>F43ILL</t>
  </si>
  <si>
    <t>Fluorescent, (3) 48", T-8 lamp, Instant Start Ballast, NLO (BF: .85-.95)</t>
  </si>
  <si>
    <t>F43SILL</t>
  </si>
  <si>
    <t>Fluorescent, (3) 48", Super T-8 lamp, Instant Start Ballast, NLO (BF: .85-.95)</t>
  </si>
  <si>
    <t>F43SILL-R</t>
  </si>
  <si>
    <t>Fluorescent, (3) 48", Super T-8 lamp, Instant Start Ballast, RLO (BF&lt;0.85)</t>
  </si>
  <si>
    <t>F43SILL-H</t>
  </si>
  <si>
    <t>Fluorescent, (3) 48", Super T-8 lamp, Instant Start Ballast, HLO (BF:.96-3.3)</t>
  </si>
  <si>
    <t>F43SSILL</t>
  </si>
  <si>
    <t>F43SSILL-R</t>
  </si>
  <si>
    <t>F43SSILL-H</t>
  </si>
  <si>
    <t>F43ILL/2</t>
  </si>
  <si>
    <t>Fluorescent, (3) 48", T-8 lamp, Instant Start Ballast, NLO (BF: .85-.95), (2) ballast</t>
  </si>
  <si>
    <t>F43ILL-H</t>
  </si>
  <si>
    <t>Fluorescent, (3) 48", T-8 lamp, Instant Start Ballast, HLO (BF:.96-1.1)</t>
  </si>
  <si>
    <t>F43ILL-R</t>
  </si>
  <si>
    <t>Fluorescent, (3) 48", T-8 lamp, Instant Start Ballast, RLO (BF&lt;0.85)</t>
  </si>
  <si>
    <t>F43ILL-V</t>
  </si>
  <si>
    <t>Fluorescent, (3) 48", T-8 lamp, Instant Start Ballast, VHLO (BF&gt;1.1)</t>
  </si>
  <si>
    <t>F43LE</t>
  </si>
  <si>
    <t>Fluorescent, (3) 48", T-8 lamp</t>
  </si>
  <si>
    <t>F43LL</t>
  </si>
  <si>
    <t>Fluorescent, (3) 48", T-8 lamp, Rapid Start Ballast, NLO (BF: .85-.95)</t>
  </si>
  <si>
    <t>F43LL/2</t>
  </si>
  <si>
    <t>Fluorescent, (3) 48", T-8 lamp, Rapid Start Ballast, NLO (BF: .85-.95), (2) ballast</t>
  </si>
  <si>
    <t>F43LL-H</t>
  </si>
  <si>
    <t>Fluorescent, (3) 48", T-8 lamp, Rapid Start Ballast, HLO (BF:.96-1.1)</t>
  </si>
  <si>
    <t>F43LL-R</t>
  </si>
  <si>
    <t>Fluorescent, (3) 48", T-8 lamp, Rapid Start Ballast, RLO (BF&lt;0.85)</t>
  </si>
  <si>
    <t>F43SE</t>
  </si>
  <si>
    <t>Fluorescent, (3) 48", STD lamp</t>
  </si>
  <si>
    <t>F43GHL</t>
  </si>
  <si>
    <t>Fluorescent, (3) 48", STD HO T5 lamp</t>
  </si>
  <si>
    <t>F43SHS</t>
  </si>
  <si>
    <t>Fluorescent, (3) 48", STD HO lamp</t>
  </si>
  <si>
    <t>F43SIL</t>
  </si>
  <si>
    <t>Fluorescent, (3) 48", STD IS lamp, Electronic ballast</t>
  </si>
  <si>
    <t>F43SIS</t>
  </si>
  <si>
    <t xml:space="preserve">Fluorescent, (3) 48", STD IS lamp </t>
  </si>
  <si>
    <t>F43SS</t>
  </si>
  <si>
    <t>F43SVS</t>
  </si>
  <si>
    <t>Fluorescent, (3) 48", STD VHO lamp</t>
  </si>
  <si>
    <t>F44EE</t>
  </si>
  <si>
    <t>Fluorescent, (4) 48", ES lamp</t>
  </si>
  <si>
    <t>F44EE/D4</t>
  </si>
  <si>
    <t>Fluorescent, (4) 48", ES lamp, 4 Ballasts (delamped)</t>
  </si>
  <si>
    <t>F44EHS</t>
  </si>
  <si>
    <t>Fluorescent, (4) 48", ES HO lamp</t>
  </si>
  <si>
    <t>F44EIS</t>
  </si>
  <si>
    <t>Fluorescent, (4) 48" ES Instant Start lamp, Magnetic ballast</t>
  </si>
  <si>
    <t>F44EL</t>
  </si>
  <si>
    <t>Fluorescent, (4) 48", T12 ES lamp, Electronic Ballast</t>
  </si>
  <si>
    <t>F44ES</t>
  </si>
  <si>
    <t>F44EVS</t>
  </si>
  <si>
    <t>Fluorescent, (4) 48", VHO ES lamp</t>
  </si>
  <si>
    <t>F44IAL-R</t>
  </si>
  <si>
    <t>Fluorescent, (4) 48", F25T12 lamp, Instant Start Ballast, RLO (BF&lt;0.85)</t>
  </si>
  <si>
    <t>F44ILL</t>
  </si>
  <si>
    <t>Fluorescent, (4) 48", T-8 lamp, Instant Start Ballast, NLO (BF: .85-.95)</t>
  </si>
  <si>
    <t>F44SILL</t>
  </si>
  <si>
    <t>Fluorescent, (4) 48", Super T-8 lamp, Instant Start Ballast, NLO (BF: .85-.95)</t>
  </si>
  <si>
    <t>F44SILL-R</t>
  </si>
  <si>
    <t>Fluorescent, (4) 48", Super T-8 lamp, Instant Start Ballast, RLO (BF&lt;0.85)</t>
  </si>
  <si>
    <t>F44SILL-H</t>
  </si>
  <si>
    <t>Fluorescent, (4) 48", Super T-8 lamp, Instant Start Ballast, HLO (BF:.96-4.4)</t>
  </si>
  <si>
    <t>F44SSILL</t>
  </si>
  <si>
    <t>F44SSILL-R</t>
  </si>
  <si>
    <t>F44SSILL-H</t>
  </si>
  <si>
    <t>F44ILL/2</t>
  </si>
  <si>
    <t>Fluorescent, (4) 48", T-8 lamp, Instant Start Ballast, NLO (BF: .85-.95), (2) ballast</t>
  </si>
  <si>
    <t>F44ILL-R</t>
  </si>
  <si>
    <t>Fluorescent, (4) 48", T-8 lamp, Instant Start Ballast, RLO (BF&lt;0.85)</t>
  </si>
  <si>
    <t>F44LE</t>
  </si>
  <si>
    <t>Fluorescent, (4) 48", T-8 lamp</t>
  </si>
  <si>
    <t>F44LL</t>
  </si>
  <si>
    <t>Fluorescent, (4) 48", T-8 lamp, Rapid Start Ballast, NLO (BF: .85-.95)</t>
  </si>
  <si>
    <t>F44LL/2</t>
  </si>
  <si>
    <t>Fluorescent, (4) 48", T-8 lamp, Rapid Start Ballast, NLO (BF: .85-.95), (2) ballast</t>
  </si>
  <si>
    <t>F44LL-R</t>
  </si>
  <si>
    <t>Fluorescent, (4) 48", T-8 lamp, Rapid Start Ballast, RLO (BF&lt;0.85)</t>
  </si>
  <si>
    <t>F44SE</t>
  </si>
  <si>
    <t>Fluorescent, (4) 48", STD lamp</t>
  </si>
  <si>
    <t>F44GHL</t>
  </si>
  <si>
    <t>Fluorescent, (4) 48", STD HO T5 lamp</t>
  </si>
  <si>
    <t>F44SHS</t>
  </si>
  <si>
    <t>Fluorescent, (4) 48", STD HO lamp</t>
  </si>
  <si>
    <t>F44SIL</t>
  </si>
  <si>
    <t>Fluorescent, (4) 48", STD IS lamp, Electronic ballast</t>
  </si>
  <si>
    <t>F44SIS</t>
  </si>
  <si>
    <t xml:space="preserve">Fluorescent, (4) 48", STD IS lamp </t>
  </si>
  <si>
    <t>F44SS</t>
  </si>
  <si>
    <t>F44SVS</t>
  </si>
  <si>
    <t>Fluorescent, (4) 48", STD VHO lamp</t>
  </si>
  <si>
    <t>F45ILL</t>
  </si>
  <si>
    <t>Fluorescent, (5) 48", T-8 lamp, (1) 3-lamp IS ballast and (1) 2-lamp IS ballast, NLO (BF: .85-.95)</t>
  </si>
  <si>
    <t>F45GHL</t>
  </si>
  <si>
    <t>Fluorescent, (5) 48", STD HO T5 lamp</t>
  </si>
  <si>
    <t>F46EE</t>
  </si>
  <si>
    <t>Fluorescent, (6) 48", ES lamp</t>
  </si>
  <si>
    <t>F46EL</t>
  </si>
  <si>
    <t>F46ES</t>
  </si>
  <si>
    <t>F46EHS</t>
  </si>
  <si>
    <t>Fluorescent, (6) 48", ES HO lamp (3.5' lamp)</t>
  </si>
  <si>
    <t>F46ILL</t>
  </si>
  <si>
    <t>Fluorescent, (6) 48", T-8 lamp, Instant Start Ballast, NLO (BF: .85-.95)</t>
  </si>
  <si>
    <t>F46ILL-R</t>
  </si>
  <si>
    <t>Fluorescent, (6) 48", T-8 lamp, Instant Start Ballast, RLO (BF&lt; .85)</t>
  </si>
  <si>
    <t>F46LL</t>
  </si>
  <si>
    <t>Fluorescent, (6) 48", T-8 lamp,  NLO (BF: .85-.95)</t>
  </si>
  <si>
    <t>F46GHL</t>
  </si>
  <si>
    <t>Fluorescent, (6) 48", STD HO T5 lamp</t>
  </si>
  <si>
    <t>F46SE</t>
  </si>
  <si>
    <t>Fluorescent, (6) 48", STD lamp</t>
  </si>
  <si>
    <t>F46SS</t>
  </si>
  <si>
    <t>F48EE</t>
  </si>
  <si>
    <t>Fluorescent, (8) 48", ES lamp</t>
  </si>
  <si>
    <t>F48EHS</t>
  </si>
  <si>
    <t>Fluorescent, (8) 48", ES HO lamp (3.5' lamp)</t>
  </si>
  <si>
    <t>F48ILL</t>
  </si>
  <si>
    <t>Fluorescent, (8) 48", T-8 lamp, Instant Start Ballast, NLO (BF: .85-.95)</t>
  </si>
  <si>
    <t>F48ILL-R</t>
  </si>
  <si>
    <t>Fluorescent, (8) 48", T-8 lamp, Instant Start Ballast, RLO (BF&lt;0.85)</t>
  </si>
  <si>
    <t>F48GHL</t>
  </si>
  <si>
    <t>Fluorescent, (8) 48", STD HO T5 lamp</t>
  </si>
  <si>
    <t>F51ILHL</t>
  </si>
  <si>
    <t>F60T12/HO</t>
  </si>
  <si>
    <t>Fluorescent, (1) 60", T-8 HO lamp, Instant Start Ballast</t>
  </si>
  <si>
    <t>F51ILL</t>
  </si>
  <si>
    <t>F40T8</t>
  </si>
  <si>
    <t>Fluorescent, (1) 60", T-8 lamp, Instant Start Ballast, NLO (BF: .85-.95)</t>
  </si>
  <si>
    <t>F51ILL/T2</t>
  </si>
  <si>
    <t>Fluorescent, (1) 60", T-8 lamp, Instant Start Ballast, NLO (BF: .85-.95), Tandem 2 Lamp Ballast</t>
  </si>
  <si>
    <t>F51ILL/T3</t>
  </si>
  <si>
    <t>Fluorescent, (1) 60", T-8 lamp, Instant Start Ballast, NLO (BF: .85-.95), Tandem 3 Lamp Ballast</t>
  </si>
  <si>
    <t>F51ILL/T4</t>
  </si>
  <si>
    <t>Fluorescent, (1) 60", T-8 lamp, Instant Start Ballast, NLO (BF: .85-.95), Tandem 4 Lamp Ballast</t>
  </si>
  <si>
    <t>F51ILL-R</t>
  </si>
  <si>
    <t>Fluorescent, (1) 60", T-8 lamp, Instant Start Ballast, RLO (BF&lt;0.85)</t>
  </si>
  <si>
    <t>F51SHE</t>
  </si>
  <si>
    <t>Fluorescent, (1) 60", STD HO lamp</t>
  </si>
  <si>
    <t>F51SHL</t>
  </si>
  <si>
    <t>F51GHL</t>
  </si>
  <si>
    <t>F60T5/HO</t>
  </si>
  <si>
    <t>Fluorescent, (1) 60", STD HO T5 lamp</t>
  </si>
  <si>
    <t>F51SHS</t>
  </si>
  <si>
    <t>F51SL</t>
  </si>
  <si>
    <t>F60T12</t>
  </si>
  <si>
    <t>Fluorescent, (1) 60", STD lamp</t>
  </si>
  <si>
    <t>F51GL</t>
  </si>
  <si>
    <t>F60T5</t>
  </si>
  <si>
    <t>Fluorescent, (1) 60", STD T5 lamp</t>
  </si>
  <si>
    <t>F51SS</t>
  </si>
  <si>
    <t>F51SVS</t>
  </si>
  <si>
    <t>F60T12/VHO</t>
  </si>
  <si>
    <t>Fluorescent, (1) 60", VHO ES lamp</t>
  </si>
  <si>
    <t>F52ILHL</t>
  </si>
  <si>
    <t>Fluorescent, (2) 60", T-8 HO lamp, Instant Start Ballast</t>
  </si>
  <si>
    <t>F52ILL</t>
  </si>
  <si>
    <t>Fluorescent, (2) 60", T-8 lamp, Instant Start Ballast, NLO (BF: .85-.95)</t>
  </si>
  <si>
    <t>F52ILL/T4</t>
  </si>
  <si>
    <t>Fluorescent, (2) 60", T-8 lamp, Instant Start Ballast, NLO (BF: .85-.95), Tandem 2 Lamp Ballast</t>
  </si>
  <si>
    <t>F52ILL-H</t>
  </si>
  <si>
    <t>Fluorescent, (2) 60", T-8 lamp, Instant Start Ballast, HLO (BF:.96-1.1)</t>
  </si>
  <si>
    <t>F52ILL-R</t>
  </si>
  <si>
    <t>Fluorescent, (2) 60", T-8 lamp, Instant Start Ballast, RLO (BF&lt;0.85)</t>
  </si>
  <si>
    <t>F52SHE</t>
  </si>
  <si>
    <t>Fluorescent, (2) 60", STD HO lamp</t>
  </si>
  <si>
    <t>F52SHL</t>
  </si>
  <si>
    <t>F52SHS</t>
  </si>
  <si>
    <t>F52SL</t>
  </si>
  <si>
    <t>Fluorescent, (2) 60", STD lamp</t>
  </si>
  <si>
    <t>F52GL</t>
  </si>
  <si>
    <t>Fluorescent, (2) 60", STD T5 lamp</t>
  </si>
  <si>
    <t>F52SS</t>
  </si>
  <si>
    <t>F52SVS</t>
  </si>
  <si>
    <t>Fluorescent, (2) 60", VHO ES lamp</t>
  </si>
  <si>
    <t>F53ILL</t>
  </si>
  <si>
    <t>Fluorescent, (3) 60", T-8 lamp, Instant Start Ballast, NLO (BF: .85-.95)</t>
  </si>
  <si>
    <t>F53ILL-H</t>
  </si>
  <si>
    <t>Fluorescent, (3) 60", T-8 lamp, Instant Start Ballast, HLO (BF:.96-1.1)</t>
  </si>
  <si>
    <t>F54ILL</t>
  </si>
  <si>
    <t>Fluorescent, (4) 60", T-8 lamp, Instant Start Ballast, NLO (BF: .85-.95)</t>
  </si>
  <si>
    <t>F54ILL-H</t>
  </si>
  <si>
    <t>Fluorescent, (4) 60", T-8 lamp, Instant Start Ballast, HLO (BF:.96-1.1)</t>
  </si>
  <si>
    <t>F61ISL</t>
  </si>
  <si>
    <t>F72T12</t>
  </si>
  <si>
    <t>Fluorescent, (1) 72", STD lamp, IS electronic ballast</t>
  </si>
  <si>
    <t>F61SE</t>
  </si>
  <si>
    <t>Fluorescent, (1) 72", STD lamp</t>
  </si>
  <si>
    <t>F61SHS</t>
  </si>
  <si>
    <t>F72T12/HO</t>
  </si>
  <si>
    <t>Fluorescent, (1) 72", STD HO lamp</t>
  </si>
  <si>
    <t>F61SS</t>
  </si>
  <si>
    <t>F61SVS</t>
  </si>
  <si>
    <t>F72T12/VHO</t>
  </si>
  <si>
    <t>Fluorescent, (1) 72", VHO lamp</t>
  </si>
  <si>
    <t>F62ILHL</t>
  </si>
  <si>
    <t>F72T8</t>
  </si>
  <si>
    <t>Fluorescent, (2) 72", T-8 HO lamp, Instant Start Ballast</t>
  </si>
  <si>
    <t>F62ISL</t>
  </si>
  <si>
    <t>Fluorescent, (2) 72", STD lamp, IS electronic ballast</t>
  </si>
  <si>
    <t>F62SE</t>
  </si>
  <si>
    <t>Fluorescent, (2) 72", STD lamp</t>
  </si>
  <si>
    <t>F62SHE</t>
  </si>
  <si>
    <t>Fluorescent, (2) 72", STD HO lamp</t>
  </si>
  <si>
    <t>F62SHS</t>
  </si>
  <si>
    <t>F62SL</t>
  </si>
  <si>
    <t>F62SS</t>
  </si>
  <si>
    <t>F62SVS</t>
  </si>
  <si>
    <t>Fluorescent, (2) 72", VHO lamp</t>
  </si>
  <si>
    <t>F63ISL</t>
  </si>
  <si>
    <t>Fluorescent, (3) 72", STD lamp, IS electronic ballast</t>
  </si>
  <si>
    <t>F63SS</t>
  </si>
  <si>
    <t>Fluorescent, (3) 72", STD lamp</t>
  </si>
  <si>
    <t>F64ISL</t>
  </si>
  <si>
    <t>Fluorescent, (4) 72", STD lamp, IS electronic ballast</t>
  </si>
  <si>
    <t>F64SE</t>
  </si>
  <si>
    <t>Fluorescent, (4) 72", STD lamp</t>
  </si>
  <si>
    <t>F64SHE</t>
  </si>
  <si>
    <t>Fluorescent, (4) 72", STD HO lamp</t>
  </si>
  <si>
    <t>F64SS</t>
  </si>
  <si>
    <t>F81EE</t>
  </si>
  <si>
    <t xml:space="preserve">Customer Business Name:  </t>
  </si>
  <si>
    <t>Customer Contact Name:</t>
  </si>
  <si>
    <t>F96T12/ES</t>
  </si>
  <si>
    <t>Fluorescent, (1) 96", ES lamp</t>
  </si>
  <si>
    <t>F81EE/T2</t>
  </si>
  <si>
    <t>Fluorescent, (1) 96", ES lamp, tandem to 2-lamp ballast</t>
  </si>
  <si>
    <t>F81EHL</t>
  </si>
  <si>
    <t>F96T12/HO/ES</t>
  </si>
  <si>
    <t>Fluorescent, (1) 96", ES HO lamp</t>
  </si>
  <si>
    <t>F81EHL/T2</t>
  </si>
  <si>
    <t>Fluorescent, (1) 96", ES HO lamp, Rapid Start Ballast, NLO (BF: .85-.95), Tandem 2 Lamp Ballast</t>
  </si>
  <si>
    <t>F81EHS</t>
  </si>
  <si>
    <t>F81EL</t>
  </si>
  <si>
    <t>F81EL/T2</t>
  </si>
  <si>
    <t>Fluorescent, (1) 96", ES lamp, Rapid Start Ballast, NLO (BF: .85-.95), Tandem 2 Lamp Ballast</t>
  </si>
  <si>
    <t>F81ES</t>
  </si>
  <si>
    <t>F81ES/T2</t>
  </si>
  <si>
    <t>F81EVS</t>
  </si>
  <si>
    <t>F96T12/VHO/ES</t>
  </si>
  <si>
    <t>Fluorescent, (1) 96", ES VHO lamp</t>
  </si>
  <si>
    <t>F81ILL</t>
  </si>
  <si>
    <t>F96T8</t>
  </si>
  <si>
    <t>Fluorescent, (1) 96", T-8 lamp, Instant Start Ballast, NLO (BF: .85-.95)</t>
  </si>
  <si>
    <t>F81ILL/T2</t>
  </si>
  <si>
    <t>Fluorescent, (1) 96", T-8 lamp, Instant Start Ballast, NLO (BF: .85-.95), Tandem 2 Lamp Ballast</t>
  </si>
  <si>
    <t>F81ILL/T2-R</t>
  </si>
  <si>
    <t>Fluorescent, (1) 96", T-8 lamp, Instant Start Ballast, RLO (BF&lt;.85), Tandem 2 Lamp Ballast</t>
  </si>
  <si>
    <t>F81ILL-H</t>
  </si>
  <si>
    <t>Fluorescent, (1) 96", T-8 lamp, Instant Start Ballast, HLO (BF:.96-1.1)</t>
  </si>
  <si>
    <t>F81ILL-R</t>
  </si>
  <si>
    <t>Fluorescent, (1) 96", T-8 lamp, Instant Start Ballast, RLO (BF&lt;0.85)</t>
  </si>
  <si>
    <t>F81ILL-V</t>
  </si>
  <si>
    <t>Fluorescent, (1) 96", T-8 lamp, Instant Start Ballast, VHLO (BF&gt;1.1)</t>
  </si>
  <si>
    <t>F81LHL</t>
  </si>
  <si>
    <t>F96T8/HO</t>
  </si>
  <si>
    <t>Fluorescent, (1) 96", T8 HO lamp</t>
  </si>
  <si>
    <t>F81LHL/T2</t>
  </si>
  <si>
    <t>Customer Contact Telephone:</t>
  </si>
  <si>
    <t>Customer Contact Email:</t>
  </si>
  <si>
    <t>Kilowatts Below Code</t>
  </si>
  <si>
    <t>Project Application ID (If Assigned):</t>
  </si>
  <si>
    <t>Cut Sheet 1</t>
  </si>
  <si>
    <t>Cut Sheet 2</t>
  </si>
  <si>
    <t>Cut Sheet 3</t>
  </si>
  <si>
    <t>Cut Sheet 4</t>
  </si>
  <si>
    <t>Cut Sheet 5</t>
  </si>
  <si>
    <t>Cut Sheet 6</t>
  </si>
  <si>
    <t>Cut Sheet 7</t>
  </si>
  <si>
    <t>Cut Sheet 8</t>
  </si>
  <si>
    <t>Cut Sheet 9</t>
  </si>
  <si>
    <t>Cut Sheet 10</t>
  </si>
  <si>
    <t>Cut Sheet 11</t>
  </si>
  <si>
    <t>Cut Sheet 12</t>
  </si>
  <si>
    <t>Cut Sheet 13</t>
  </si>
  <si>
    <t>Cut Sheet 14</t>
  </si>
  <si>
    <t>Cut Sheet 15</t>
  </si>
  <si>
    <t>Cut Sheet 16</t>
  </si>
  <si>
    <t>Cut Sheet 17</t>
  </si>
  <si>
    <t>Cut Sheet 18</t>
  </si>
  <si>
    <t>Cut Sheet 19</t>
  </si>
  <si>
    <t>Cut Sheet 20</t>
  </si>
  <si>
    <t>Fluorescent, (1) 96", T8 HO lamp, tandem wired to 2-lamp ballast</t>
  </si>
  <si>
    <t>F81SE</t>
  </si>
  <si>
    <t>F96T12</t>
  </si>
  <si>
    <t>Fluorescent, (1) 96", STD lamp</t>
  </si>
  <si>
    <t>F96T12/HO</t>
  </si>
  <si>
    <t>F81SHE</t>
  </si>
  <si>
    <t>Fluorescent, (1) 96", STD HO lamp</t>
  </si>
  <si>
    <t>F81SHL/T2</t>
  </si>
  <si>
    <t>Fluorescent, (1) 96", STD HO lamp, Rapid Start Ballast, NLO (BF: .85-.95), Tandem 2 Lamp Ballast</t>
  </si>
  <si>
    <t>F81SHS</t>
  </si>
  <si>
    <t>F81SL</t>
  </si>
  <si>
    <t>Fluorescent, (1) 96", STD lamp, Instant Start Ballast, NLO (BF: .85-.95)</t>
  </si>
  <si>
    <t>F81SL/T2</t>
  </si>
  <si>
    <t>Fluorescent, (1) 96", STD lamp, Rapid Start Ballast, NLO (BF: .85-.95), Tandem 2 Lamp Ballast</t>
  </si>
  <si>
    <t>F81SS</t>
  </si>
  <si>
    <t>F81SVS</t>
  </si>
  <si>
    <t>F96T12/VHO</t>
  </si>
  <si>
    <t>Fluorescent, (1) 96", STD VHO lamp</t>
  </si>
  <si>
    <t>F82EE</t>
  </si>
  <si>
    <t>Fluorescent, (2) 96", ES lamp</t>
  </si>
  <si>
    <t>F82EHE</t>
  </si>
  <si>
    <t>Fluorescent, (2) 96", ES HO lamp</t>
  </si>
  <si>
    <t>F82EHL</t>
  </si>
  <si>
    <t>F82EHS</t>
  </si>
  <si>
    <t>F82EL</t>
  </si>
  <si>
    <t>F82ES</t>
  </si>
  <si>
    <t>F82EVS</t>
  </si>
  <si>
    <t>Fluorescent, (2) 96", ES VHO lamp</t>
  </si>
  <si>
    <t>F82ILL</t>
  </si>
  <si>
    <t>Fluorescent, (2) 96", T-8 lamp, Instant Start Ballast, NLO (BF: .85-.95)</t>
  </si>
  <si>
    <t>F82ILL-R</t>
  </si>
  <si>
    <t>Fluorescent, (2) 96", T-8 lamp, Instant Start Ballast, RLO (BF&lt;0.85)</t>
  </si>
  <si>
    <t>F82LHL</t>
  </si>
  <si>
    <t>Fluorescent, (2) 96", T8 HO lamp</t>
  </si>
  <si>
    <t>F82SE</t>
  </si>
  <si>
    <t>Fluorescent, (2) 96", STD lamp</t>
  </si>
  <si>
    <t>F82SHE</t>
  </si>
  <si>
    <t>Fluorescent, (2) 96", STD HO lamp</t>
  </si>
  <si>
    <t>F82SHL</t>
  </si>
  <si>
    <t>F82SHS</t>
  </si>
  <si>
    <t>F82SL</t>
  </si>
  <si>
    <t>Fluorescent, (2) 96", STD lamp, Instant Start Ballast, NLO (BF: .85-.95)</t>
  </si>
  <si>
    <t>F82SS</t>
  </si>
  <si>
    <t>F82SVS</t>
  </si>
  <si>
    <t>Fluorescent, (2) 96", STD VHO lamp</t>
  </si>
  <si>
    <t>F83EE</t>
  </si>
  <si>
    <t>Fluorescent, (3) 96", ES lamp</t>
  </si>
  <si>
    <t>F83EHE</t>
  </si>
  <si>
    <t>Fluorescent, (3) 96", ES HO lamp, (1) 2-lamp ES Ballast, (1) 1-lamp STD Ballast</t>
  </si>
  <si>
    <t>Mag-ES/STD</t>
  </si>
  <si>
    <t>F83EHS</t>
  </si>
  <si>
    <t>Fluorescent, (3) 96", ES HO lamp</t>
  </si>
  <si>
    <t>F83EL</t>
  </si>
  <si>
    <t>F83ES</t>
  </si>
  <si>
    <t>F83EVS</t>
  </si>
  <si>
    <t>Fluorescent, (3) 96", ES VHO lamp</t>
  </si>
  <si>
    <t>F83ILL</t>
  </si>
  <si>
    <t>Fluorescent, (3) 96", T-8 lamp, Instant Start Ballast, NLO (BF: .85-.95)</t>
  </si>
  <si>
    <t>F83SHS</t>
  </si>
  <si>
    <t>Fluorescent, (3) 96", STD HO lamp</t>
  </si>
  <si>
    <t>F83SS</t>
  </si>
  <si>
    <t>Fluorescent, (3) 96", STD lamp</t>
  </si>
  <si>
    <t>F83SVS</t>
  </si>
  <si>
    <t>Fluorescent, (3) 96", STD VHO lamp</t>
  </si>
  <si>
    <t>F84EE</t>
  </si>
  <si>
    <t>Fluorescent, (4) 96", ES lamp</t>
  </si>
  <si>
    <t>F84EHE</t>
  </si>
  <si>
    <t>Fluorescent, (4) 96", ES HO lamp</t>
  </si>
  <si>
    <t>F84EHL</t>
  </si>
  <si>
    <t>F84EHS</t>
  </si>
  <si>
    <t>F84EL</t>
  </si>
  <si>
    <t>F84ES</t>
  </si>
  <si>
    <t>F84EVS</t>
  </si>
  <si>
    <t>Fluorescent, (4) 96", ES VHO lamp</t>
  </si>
  <si>
    <t>F84ILL</t>
  </si>
  <si>
    <t>Fluorescent, (4) 96", T-8 lamp, Instant Start Ballast, NLO (BF: .85-.95)</t>
  </si>
  <si>
    <t>F84LHL</t>
  </si>
  <si>
    <t>Fluorescent, (4) 96", T8 HO lamp</t>
  </si>
  <si>
    <t>F84SE</t>
  </si>
  <si>
    <t>Fluorescent, (4) 96", STD lamp</t>
  </si>
  <si>
    <t>F84SHE</t>
  </si>
  <si>
    <t>Fluorescent, (4) 96", STD HO lamp</t>
  </si>
  <si>
    <t>F84SHL</t>
  </si>
  <si>
    <t>F84SHS</t>
  </si>
  <si>
    <t>F84SL</t>
  </si>
  <si>
    <t>Fluorescent, (4) 96", STD lamp, Instant Start Ballast, NLO (BF: .85-.95)</t>
  </si>
  <si>
    <t>F84SS</t>
  </si>
  <si>
    <t>F84SVS</t>
  </si>
  <si>
    <t>Fluorescent, (4) 96", STD VHO lamp</t>
  </si>
  <si>
    <t>F86EHS</t>
  </si>
  <si>
    <t>Fluorescent, (6) 96", ES HO lamp</t>
  </si>
  <si>
    <t>F86ILL</t>
  </si>
  <si>
    <t>Fluorescent, (6) 96", T-8 lamp, Instant Start Ballast, NLO (BF: .85-.95)</t>
  </si>
  <si>
    <t>F86EE</t>
  </si>
  <si>
    <t>Fluorescent, (6) 96", ES lamp</t>
  </si>
  <si>
    <t>F86EL</t>
  </si>
  <si>
    <t>Circline Fluorescent Fixtures</t>
  </si>
  <si>
    <t>FC12/1</t>
  </si>
  <si>
    <t>FC12T9</t>
  </si>
  <si>
    <t>Fluorescent, (1) 12" circular lamp, RS ballast</t>
  </si>
  <si>
    <t>FC12/2</t>
  </si>
  <si>
    <t>Fluorescent, (2) 12" circular lamp, RS ballast</t>
  </si>
  <si>
    <t>FC16/1</t>
  </si>
  <si>
    <t>FC16T9</t>
  </si>
  <si>
    <t>Fluorescent, (1) 16" circular lamp</t>
  </si>
  <si>
    <t>FC20</t>
  </si>
  <si>
    <t>FC6T9</t>
  </si>
  <si>
    <t>Fluorescent, Circlite, (1) 20W lamp, Preheat ballast</t>
  </si>
  <si>
    <t>FC22/1</t>
  </si>
  <si>
    <t>FC8T9</t>
  </si>
  <si>
    <t>Fluorescent, Circlite, (1) 22W lamp, preheat ballast</t>
  </si>
  <si>
    <t>FC22/32/1</t>
  </si>
  <si>
    <t>FC22/32T9</t>
  </si>
  <si>
    <t>Fluorescent, Circlite, (1) 22W/32W lamp, preheat ballast</t>
  </si>
  <si>
    <t>22/32</t>
  </si>
  <si>
    <t>FC32/1</t>
  </si>
  <si>
    <t>Fluorescent, Circline, (1) 32W lamp, preheat ballast</t>
  </si>
  <si>
    <t>FC32/40/1</t>
  </si>
  <si>
    <t>FC32/40T9</t>
  </si>
  <si>
    <t>Fluorescent, Circlite, (1) 32W/40W lamp, preheat ballast</t>
  </si>
  <si>
    <t>32/40</t>
  </si>
  <si>
    <t>FC40/1</t>
  </si>
  <si>
    <t>FC44/1</t>
  </si>
  <si>
    <t>FC44T9</t>
  </si>
  <si>
    <t>Fluorescent, Circlite, (1) 44W lamp, preheat ballast</t>
  </si>
  <si>
    <t>FC6/1</t>
  </si>
  <si>
    <t>Fluorescent, (1) 6" circular lamp, RS ballast</t>
  </si>
  <si>
    <t>FC8/1</t>
  </si>
  <si>
    <t>Fluorescent, (1) 8" circular lamp, RS ballast</t>
  </si>
  <si>
    <t>FC8/2</t>
  </si>
  <si>
    <t>Fluorescent, (2) 8" circular lamp, RS ballast</t>
  </si>
  <si>
    <t>U-Tube Fluorescent Fixtures</t>
  </si>
  <si>
    <t>FU1EE</t>
  </si>
  <si>
    <t>FU40T12/ES</t>
  </si>
  <si>
    <t>Fluorescent, (1) U-Tube, ES lamp</t>
  </si>
  <si>
    <t>FU1ILL</t>
  </si>
  <si>
    <t>FU31T8/6</t>
  </si>
  <si>
    <t>Fluorescent, (1) U-Tube, T-8 lamp, Instant Start ballast</t>
  </si>
  <si>
    <t>FU1LL</t>
  </si>
  <si>
    <t>Fluorescent, (1) U-Tube, T-8 lamp</t>
  </si>
  <si>
    <t>FU1LL-R</t>
  </si>
  <si>
    <t>Fluorescent, (1) U-Tube, T-8 lamp, RLO (BF&lt;0.85)</t>
  </si>
  <si>
    <t>FU2SS</t>
  </si>
  <si>
    <t>FU40T12</t>
  </si>
  <si>
    <t>Fluorescent, (2) U-Tube, STD lamp</t>
  </si>
  <si>
    <t>FU2SE</t>
  </si>
  <si>
    <t>FU2EE</t>
  </si>
  <si>
    <t>Fluorescent, (2) U-Tube, ES lamp</t>
  </si>
  <si>
    <t>FU2ES</t>
  </si>
  <si>
    <t>FU2ILL</t>
  </si>
  <si>
    <t>Fluorescent, (2) U-Tube, T-8 lamp, Instant Start Ballast</t>
  </si>
  <si>
    <t>FU2ILL/T4</t>
  </si>
  <si>
    <t>Fluorescent, (2) U-Tube, T-8 lamp, Instant Start Ballast, tandem wired</t>
  </si>
  <si>
    <t>FU2ILL/T4-R</t>
  </si>
  <si>
    <t>Fluorescent, (2) U-Tube, T-8 lamp, Instant Start Ballast, RLO, tandem wired</t>
  </si>
  <si>
    <t>FU2ILL-H</t>
  </si>
  <si>
    <t>Fluorescent, (2) U-Tube, T-8 lamp, Instant Start HLO Ballast</t>
  </si>
  <si>
    <t>FU2ILL-R</t>
  </si>
  <si>
    <t>Fluorescent, (2) U-Tube, T-8 lamp, Instant Start RLO Ballast</t>
  </si>
  <si>
    <t>FU2LL</t>
  </si>
  <si>
    <t>Fluorescent, (2) U-Tube, T-8 lamp</t>
  </si>
  <si>
    <t>FU2LL/T2</t>
  </si>
  <si>
    <t>Fluorescent, (2) U-Tube, T-8 lamp, Tandem 4 lamp ballast</t>
  </si>
  <si>
    <t>FU2LL-R</t>
  </si>
  <si>
    <t>Fluorescent, (2) U-Tube, T-8 lamp, RLO (BF&lt;0.85)</t>
  </si>
  <si>
    <t>FU3EE</t>
  </si>
  <si>
    <t>Fluorescent, (3) U-Tube, ES lamp</t>
  </si>
  <si>
    <t>FU3ILL</t>
  </si>
  <si>
    <t>Fluorescent, (3) U-Tube, T-8 lamp, Instant Start Ballast</t>
  </si>
  <si>
    <t>FU3ILL-R</t>
  </si>
  <si>
    <t>Fluorescent, (3) U-Tube, T-8 lamp, Instant Start RLO Ballast</t>
  </si>
  <si>
    <t>Standard Incandescent Fixtures</t>
  </si>
  <si>
    <t>I100/1</t>
  </si>
  <si>
    <t>I100</t>
  </si>
  <si>
    <t>Incandescent, (1) 100W lamp</t>
  </si>
  <si>
    <t>I100/2</t>
  </si>
  <si>
    <t>Incandescent, (2) 100W lamp</t>
  </si>
  <si>
    <t>I100/3</t>
  </si>
  <si>
    <t>Incandescent, (3) 100W lamp</t>
  </si>
  <si>
    <t>I100/4</t>
  </si>
  <si>
    <t>Incandescent, (4) 100W lamp</t>
  </si>
  <si>
    <t>I100/5</t>
  </si>
  <si>
    <t>Incandescent, (5) 100W lamp</t>
  </si>
  <si>
    <t>I1000/1</t>
  </si>
  <si>
    <t>I1000</t>
  </si>
  <si>
    <t>Incandescent, (1) 1000W lamp</t>
  </si>
  <si>
    <t>I100E/1</t>
  </si>
  <si>
    <t>I100/ES</t>
  </si>
  <si>
    <t>Incandescent, (1) 100W ES lamp</t>
  </si>
  <si>
    <t>I100EL/1</t>
  </si>
  <si>
    <t>I100/ES/LL</t>
  </si>
  <si>
    <t>Incandescent, (1) 100W ES/LL lamp</t>
  </si>
  <si>
    <t>I120/1</t>
  </si>
  <si>
    <t>I120</t>
  </si>
  <si>
    <t>Incandescent, (1) 120W lamp</t>
  </si>
  <si>
    <t>I120/2</t>
  </si>
  <si>
    <t>Incandescent, (2) 120W lamp</t>
  </si>
  <si>
    <t>I125/1</t>
  </si>
  <si>
    <t>I125</t>
  </si>
  <si>
    <t>Incandescent, (1) 125W lamp</t>
  </si>
  <si>
    <t>I135/1</t>
  </si>
  <si>
    <t>I135</t>
  </si>
  <si>
    <t>Incandescent, (1) 135W lamp</t>
  </si>
  <si>
    <t>I135/2</t>
  </si>
  <si>
    <t>Incandescent, (2) 135W lamp</t>
  </si>
  <si>
    <t>I15/1</t>
  </si>
  <si>
    <t>Incandescent, (1) 15W lamp</t>
  </si>
  <si>
    <t>I15/2</t>
  </si>
  <si>
    <t>Incandescent, (2) 15W lamp</t>
  </si>
  <si>
    <t>I150/1</t>
  </si>
  <si>
    <t>I150</t>
  </si>
  <si>
    <t>Incandescent, (1) 150W lamp</t>
  </si>
  <si>
    <t>I150/2</t>
  </si>
  <si>
    <t>Incandescent, (2) 150W lamp</t>
  </si>
  <si>
    <t>I1500/1</t>
  </si>
  <si>
    <t>I1500</t>
  </si>
  <si>
    <t>Incandescent, (1) 1500W lamp</t>
  </si>
  <si>
    <t>I150E/1</t>
  </si>
  <si>
    <t>I150/ES</t>
  </si>
  <si>
    <t>Incandescent, (1) 150W ES lamp</t>
  </si>
  <si>
    <t>I150EL/1</t>
  </si>
  <si>
    <t>I150/ES/LL</t>
  </si>
  <si>
    <t>Incandescent, (1) 150W ES/LL lamp</t>
  </si>
  <si>
    <t>I170/1</t>
  </si>
  <si>
    <t>I170</t>
  </si>
  <si>
    <t>Incandescent, (1) 170W lamp</t>
  </si>
  <si>
    <t>I20/1</t>
  </si>
  <si>
    <t>Incandescent, (1) 20W lamp</t>
  </si>
  <si>
    <t>I20/2</t>
  </si>
  <si>
    <t>Incandescent, (2) 20W lamp</t>
  </si>
  <si>
    <t>I200/1</t>
  </si>
  <si>
    <t>I200</t>
  </si>
  <si>
    <t>Incandescent, (1) 200W lamp</t>
  </si>
  <si>
    <t>I200/2</t>
  </si>
  <si>
    <t>Incandescent, (2) 200W lamp</t>
  </si>
  <si>
    <t>I2000/1</t>
  </si>
  <si>
    <t>I2000</t>
  </si>
  <si>
    <t>Incandescent, (1) 2000W lamp</t>
  </si>
  <si>
    <t>I200L/1</t>
  </si>
  <si>
    <t>I200/LL</t>
  </si>
  <si>
    <t>Incandescent, (1) 200W LL lamp</t>
  </si>
  <si>
    <t>I25/1</t>
  </si>
  <si>
    <t>Incandescent, (1) 25W lamp</t>
  </si>
  <si>
    <t>I25/2</t>
  </si>
  <si>
    <t>Incandescent, (2) 25W lamp</t>
  </si>
  <si>
    <t>I25/4</t>
  </si>
  <si>
    <t>Incandescent, (4) 25W lamp</t>
  </si>
  <si>
    <t>I250/1</t>
  </si>
  <si>
    <t>I250</t>
  </si>
  <si>
    <t>Incandescent, (1) 250W lamp</t>
  </si>
  <si>
    <t>I300/1</t>
  </si>
  <si>
    <t>I300</t>
  </si>
  <si>
    <t>Incandescent, (1) 300W lamp</t>
  </si>
  <si>
    <t>I34/1</t>
  </si>
  <si>
    <t>Incandescent, (1) 34W lamp</t>
  </si>
  <si>
    <t>I34/2</t>
  </si>
  <si>
    <t>Incandescent, (2) 34W lamp</t>
  </si>
  <si>
    <t>I36/1</t>
  </si>
  <si>
    <t>I36</t>
  </si>
  <si>
    <t>Incandescent, (1) 36W lamp</t>
  </si>
  <si>
    <t>I40/1</t>
  </si>
  <si>
    <t>Incandescent, (1) 40W lamp</t>
  </si>
  <si>
    <t>I40/2</t>
  </si>
  <si>
    <t>Incandescent, (2) 40W lamp</t>
  </si>
  <si>
    <t>I400/1</t>
  </si>
  <si>
    <t>I400</t>
  </si>
  <si>
    <t>Incandescent, (1) 400W lamp</t>
  </si>
  <si>
    <t>I40E/1</t>
  </si>
  <si>
    <t>I40/ES</t>
  </si>
  <si>
    <t>Incandescent, (1) 40W ES lamp</t>
  </si>
  <si>
    <t>I40EL/1</t>
  </si>
  <si>
    <t>I40/ES/LL</t>
  </si>
  <si>
    <t>Incandescent, (1) 40W ES/LL lamp</t>
  </si>
  <si>
    <t>I42/1</t>
  </si>
  <si>
    <t>I42</t>
  </si>
  <si>
    <t>Incandescent, (1) 42W lamp</t>
  </si>
  <si>
    <t>I448/1</t>
  </si>
  <si>
    <t>I448</t>
  </si>
  <si>
    <t>Incandescent, (1) 448W lamp</t>
  </si>
  <si>
    <t>I45/1</t>
  </si>
  <si>
    <t>I45</t>
  </si>
  <si>
    <t>Incandescent, (1) 45W lamp</t>
  </si>
  <si>
    <t>I50/1</t>
  </si>
  <si>
    <t>Incandescent, (1) 50W lamp</t>
  </si>
  <si>
    <t>I50/2</t>
  </si>
  <si>
    <t>Incandescent, (2) 50W lamp</t>
  </si>
  <si>
    <t>I500/1</t>
  </si>
  <si>
    <t>I500</t>
  </si>
  <si>
    <t>Incandescent, (1) 500W lamp</t>
  </si>
  <si>
    <t>I52/1</t>
  </si>
  <si>
    <t>I52</t>
  </si>
  <si>
    <t>Incandescent, (1) 52W lamp</t>
  </si>
  <si>
    <t>I52/2</t>
  </si>
  <si>
    <t>Incandescent, (2) 52W lamp</t>
  </si>
  <si>
    <t>I54/1</t>
  </si>
  <si>
    <t>I54</t>
  </si>
  <si>
    <t>Incandescent, (1) 54W lamp</t>
  </si>
  <si>
    <t>I54/2</t>
  </si>
  <si>
    <t>Incandescent, (2) 54W lamp</t>
  </si>
  <si>
    <t>I55/1</t>
  </si>
  <si>
    <t>I55</t>
  </si>
  <si>
    <t>Incandescent, (1) 55W lamp</t>
  </si>
  <si>
    <t>I55/2</t>
  </si>
  <si>
    <t>Incandescent, (2) 55W lamp</t>
  </si>
  <si>
    <t>I60/1</t>
  </si>
  <si>
    <t>I60</t>
  </si>
  <si>
    <t>Incandescent, (1) 60W lamp</t>
  </si>
  <si>
    <t>I60/2</t>
  </si>
  <si>
    <t>Incandescent, (2) 60W lamp</t>
  </si>
  <si>
    <t>I60/3</t>
  </si>
  <si>
    <t>Incandescent, (3) 60W lamp</t>
  </si>
  <si>
    <t>I60/4</t>
  </si>
  <si>
    <t>Incandescent, (4) 60W lamp</t>
  </si>
  <si>
    <t>I60/5</t>
  </si>
  <si>
    <t>Incandescent, (5) 60W lamp</t>
  </si>
  <si>
    <t>I60E/1</t>
  </si>
  <si>
    <t>I60/ES</t>
  </si>
  <si>
    <t>Incandescent, (1) 60W ES lamp</t>
  </si>
  <si>
    <t>I60EL/1</t>
  </si>
  <si>
    <t>I60/ES/LL</t>
  </si>
  <si>
    <t>Incandescent, (1) 60W ES/LL lamp</t>
  </si>
  <si>
    <t>I65/1</t>
  </si>
  <si>
    <t>I65</t>
  </si>
  <si>
    <t>Incandescent, (1) 65W lamp</t>
  </si>
  <si>
    <t>I65/2</t>
  </si>
  <si>
    <t>Incandescent, (2) 65W lamp</t>
  </si>
  <si>
    <t>I67/1</t>
  </si>
  <si>
    <t>I67</t>
  </si>
  <si>
    <t>Incandescent, (1) 67W lamp</t>
  </si>
  <si>
    <t>I67/2</t>
  </si>
  <si>
    <t>Incandescent, (2) 67W lamp</t>
  </si>
  <si>
    <t>I67/3</t>
  </si>
  <si>
    <t>Incandescent, (3) 67W lamp</t>
  </si>
  <si>
    <t>I69/1</t>
  </si>
  <si>
    <t>I69</t>
  </si>
  <si>
    <t>Incandescent, (1) 69W lamp</t>
  </si>
  <si>
    <t>I7.5/1</t>
  </si>
  <si>
    <t>Tungsten exit light, (1) 7.5 W lamp,  used in night light application</t>
  </si>
  <si>
    <t>I7.5/2</t>
  </si>
  <si>
    <t>Tungsten exit light, (2) 7.5 W lamp,  used in night light application</t>
  </si>
  <si>
    <t>I72/1</t>
  </si>
  <si>
    <t>I72</t>
  </si>
  <si>
    <t>Incandescent, (1) 72W lamp</t>
  </si>
  <si>
    <t>I75/1</t>
  </si>
  <si>
    <t>I75</t>
  </si>
  <si>
    <t>Incandescent, (1) 75W lamp</t>
  </si>
  <si>
    <t>I75/2</t>
  </si>
  <si>
    <t>Incandescent, (2) 75W lamp</t>
  </si>
  <si>
    <t>I75/3</t>
  </si>
  <si>
    <t>Incandescent, (3) 75W lamp</t>
  </si>
  <si>
    <t>I75/4</t>
  </si>
  <si>
    <t>Incandescent, (4) 75W lamp</t>
  </si>
  <si>
    <t>I750/1</t>
  </si>
  <si>
    <t>I750</t>
  </si>
  <si>
    <t>Incandescent, (1) 750W lamp</t>
  </si>
  <si>
    <t>I75E/1</t>
  </si>
  <si>
    <t>I75/ES</t>
  </si>
  <si>
    <t>Incandescent, (1) 75W ES lamp</t>
  </si>
  <si>
    <t>I75EL/1</t>
  </si>
  <si>
    <t>I75/ES/LL</t>
  </si>
  <si>
    <t>Incandescent, (1) 75W ES/LL lamp</t>
  </si>
  <si>
    <t>I80/1</t>
  </si>
  <si>
    <t>I80</t>
  </si>
  <si>
    <t>Incandescent, (1) 80W lamp</t>
  </si>
  <si>
    <t>I85/1</t>
  </si>
  <si>
    <t>I85</t>
  </si>
  <si>
    <t>Incandescent, (1) 85W lamp</t>
  </si>
  <si>
    <t>I90/1</t>
  </si>
  <si>
    <t>I90</t>
  </si>
  <si>
    <t>Incandescent, (1) 90W lamp</t>
  </si>
  <si>
    <t>I90/2</t>
  </si>
  <si>
    <t>Incandescent, (2) 90W lamp</t>
  </si>
  <si>
    <t>I90/3</t>
  </si>
  <si>
    <t>Incandescent, (3) 90W lamp</t>
  </si>
  <si>
    <t>I93/1</t>
  </si>
  <si>
    <t>I93</t>
  </si>
  <si>
    <t>Incandescent, (1) 93W lamp</t>
  </si>
  <si>
    <t>I95/1</t>
  </si>
  <si>
    <t>I95</t>
  </si>
  <si>
    <t>Incandescent, (1) 95W lamp</t>
  </si>
  <si>
    <t>I95/2</t>
  </si>
  <si>
    <t>Incandescent, (2) 95W lamp</t>
  </si>
  <si>
    <t>Halogen Incandescent Fixtures</t>
  </si>
  <si>
    <t>H100/1</t>
  </si>
  <si>
    <t>H100</t>
  </si>
  <si>
    <t>Halogen Incandescent, (1) 100W lamp</t>
  </si>
  <si>
    <t>H1000/1</t>
  </si>
  <si>
    <t>H1000</t>
  </si>
  <si>
    <t>Halogen Incandescent, (1) 1000W lamp</t>
  </si>
  <si>
    <t>H1200/1</t>
  </si>
  <si>
    <t>H1200</t>
  </si>
  <si>
    <t>Halogen Incandescent, (1) 1200W lamp</t>
  </si>
  <si>
    <t>H150/1</t>
  </si>
  <si>
    <t>H150</t>
  </si>
  <si>
    <t>Halogen Incandescent, (1) 150W lamp</t>
  </si>
  <si>
    <t>H150/2</t>
  </si>
  <si>
    <t>Halogen Incandescent, (2) 150W lamp</t>
  </si>
  <si>
    <t>H1500/1</t>
  </si>
  <si>
    <t>H1500</t>
  </si>
  <si>
    <t>Halogen Incandescent, (1) 1500W lamp</t>
  </si>
  <si>
    <t>H200/1</t>
  </si>
  <si>
    <t>H200</t>
  </si>
  <si>
    <t>Halogen Incandescent, (1) 200W lamp</t>
  </si>
  <si>
    <t>H250/1</t>
  </si>
  <si>
    <t>H250</t>
  </si>
  <si>
    <t>Halogen Incandescent, (1) 250W lamp</t>
  </si>
  <si>
    <t>H300/1</t>
  </si>
  <si>
    <t>H300</t>
  </si>
  <si>
    <t>Halogen Incandescent, (1) 300W lamp</t>
  </si>
  <si>
    <t>H35/1</t>
  </si>
  <si>
    <t>H35</t>
  </si>
  <si>
    <t>Halogen Incandescent, (1) 35W lamp</t>
  </si>
  <si>
    <t>H350/1</t>
  </si>
  <si>
    <t>H350</t>
  </si>
  <si>
    <t>Halogen Incandescent, (1) 350W lamp</t>
  </si>
  <si>
    <t>H40/1</t>
  </si>
  <si>
    <t>H40</t>
  </si>
  <si>
    <t>Halogen Incandescent, (1) 40W lamp</t>
  </si>
  <si>
    <t>H400/1</t>
  </si>
  <si>
    <t>H400</t>
  </si>
  <si>
    <t>Halogen Incandescent, (1) 400W lamp</t>
  </si>
  <si>
    <t>H42/1</t>
  </si>
  <si>
    <t>H42</t>
  </si>
  <si>
    <t>Halogen Incandescent, (1) 42W lamp</t>
  </si>
  <si>
    <t>H425/1</t>
  </si>
  <si>
    <t>H425</t>
  </si>
  <si>
    <t>Halogen Incandescent, (1) 425W lamp</t>
  </si>
  <si>
    <t>H45/1</t>
  </si>
  <si>
    <t>H45</t>
  </si>
  <si>
    <t>Halogen Incandescent, (1) 45W lamp</t>
  </si>
  <si>
    <t>H45/2</t>
  </si>
  <si>
    <t>Halogen Incandescent, (2) 45W lamp</t>
  </si>
  <si>
    <t>H50/1</t>
  </si>
  <si>
    <t>H50</t>
  </si>
  <si>
    <t>Halogen Incandescent, (1) 50W lamp</t>
  </si>
  <si>
    <t>H50/2</t>
  </si>
  <si>
    <t>Halogen Incandescent, (2) 50W lamp</t>
  </si>
  <si>
    <t>H500/1</t>
  </si>
  <si>
    <t>H500</t>
  </si>
  <si>
    <t>Halogen Incandescent, (1) 500W lamp</t>
  </si>
  <si>
    <t>H52/1</t>
  </si>
  <si>
    <t>H52</t>
  </si>
  <si>
    <t>Halogen Incandescent, (1) 52W lamp</t>
  </si>
  <si>
    <t>H55/1</t>
  </si>
  <si>
    <t>H55</t>
  </si>
  <si>
    <t>Halogen Incandescent, (1) 55W lamp</t>
  </si>
  <si>
    <t>H55/2</t>
  </si>
  <si>
    <t>Halogen Incandescent, (2) 55W lamp</t>
  </si>
  <si>
    <t>H60/1</t>
  </si>
  <si>
    <t>H60</t>
  </si>
  <si>
    <t>Halogen Incandescent, (1) 60W lamp</t>
  </si>
  <si>
    <t>H72/1</t>
  </si>
  <si>
    <t>H72</t>
  </si>
  <si>
    <t>Halogen Incandescent, (1) 72W lamp</t>
  </si>
  <si>
    <t>H75/1</t>
  </si>
  <si>
    <t>H75</t>
  </si>
  <si>
    <t>Halogen Incandescent, (1) 75W lamp</t>
  </si>
  <si>
    <t>H75/2</t>
  </si>
  <si>
    <t>Halogen Incandescent, (2) 75W lamp</t>
  </si>
  <si>
    <t>H750/1</t>
  </si>
  <si>
    <t>H750</t>
  </si>
  <si>
    <t>Halogen Incandescent, (1) 750W lamp</t>
  </si>
  <si>
    <t>H90/1</t>
  </si>
  <si>
    <t>H90</t>
  </si>
  <si>
    <t>Halogen Incandescent, (1) 90W lamp</t>
  </si>
  <si>
    <t>H90/2</t>
  </si>
  <si>
    <t>Halogen Incandescent, (2) 90W lamp</t>
  </si>
  <si>
    <t>H900/1</t>
  </si>
  <si>
    <t>H900</t>
  </si>
  <si>
    <t>Halogen Incandescent, (1) 900W lamp</t>
  </si>
  <si>
    <t>HLV20/1</t>
  </si>
  <si>
    <t>H20/LV</t>
  </si>
  <si>
    <t>Halogen Low Voltage Incandescent, (1) 20W lamp</t>
  </si>
  <si>
    <t>HLV25/1</t>
  </si>
  <si>
    <t>H25/LV</t>
  </si>
  <si>
    <t>Halogen Low Voltage Incandescent, (1) 25W lamp</t>
  </si>
  <si>
    <t>HLV35/1</t>
  </si>
  <si>
    <t>H35/LV</t>
  </si>
  <si>
    <t>Halogen Low Voltage Incandescent, (1) 35W lamp</t>
  </si>
  <si>
    <t>HLV42/1</t>
  </si>
  <si>
    <t>H42/LV</t>
  </si>
  <si>
    <t>Halogen Low Voltage Incandescent, (1) 42W lamp</t>
  </si>
  <si>
    <t>HLV50/1</t>
  </si>
  <si>
    <t>H50/LV</t>
  </si>
  <si>
    <t>Halogen Low Voltage Incandescent, (1) 50W lamp</t>
  </si>
  <si>
    <t>HLV65/1</t>
  </si>
  <si>
    <t>H65/LV</t>
  </si>
  <si>
    <t>Halogen Low Voltage Incandescent, (1) 65W lamp</t>
  </si>
  <si>
    <t>HLV75/1</t>
  </si>
  <si>
    <t>H75/LV</t>
  </si>
  <si>
    <t>Halogen Low Voltage Incandescent, (1) 75W lamp</t>
  </si>
  <si>
    <t>QL Induction Fixtures</t>
  </si>
  <si>
    <t>QL55/1</t>
  </si>
  <si>
    <t>QL55</t>
  </si>
  <si>
    <t>QL Induction, (1) 55W lamp</t>
  </si>
  <si>
    <t>Generator</t>
  </si>
  <si>
    <t>QL85/1</t>
  </si>
  <si>
    <t>QL85</t>
  </si>
  <si>
    <t>QL Induction, (1) 85W lamp</t>
  </si>
  <si>
    <t>QL165/1</t>
  </si>
  <si>
    <t>QL165</t>
  </si>
  <si>
    <t>QL Induction, (1) 165W lamp</t>
  </si>
  <si>
    <t>High Pressure Sodium Fixtures</t>
  </si>
  <si>
    <t>HPS100/1</t>
  </si>
  <si>
    <t>HPS100</t>
  </si>
  <si>
    <t>High Pressure Sodium, (1) 100W lamp</t>
  </si>
  <si>
    <t>CWA</t>
  </si>
  <si>
    <t>HPS1000/1</t>
  </si>
  <si>
    <t>HPS1000</t>
  </si>
  <si>
    <t>High Pressure Sodium, (1) 1000W lamp</t>
  </si>
  <si>
    <t>HPS150/1</t>
  </si>
  <si>
    <t>HPS150</t>
  </si>
  <si>
    <t>High Pressure Sodium, (1) 150W lamp</t>
  </si>
  <si>
    <t>HPS200/1</t>
  </si>
  <si>
    <t>HPS200</t>
  </si>
  <si>
    <t>High Pressure Sodium, (1) 200W lamp</t>
  </si>
  <si>
    <t>HPS225/1</t>
  </si>
  <si>
    <t>HPS225</t>
  </si>
  <si>
    <t>High Pressure Sodium, (1) 225W lamp</t>
  </si>
  <si>
    <t>HPS250/1</t>
  </si>
  <si>
    <t>HPS250</t>
  </si>
  <si>
    <t>High Pressure Sodium, (1) 250W lamp</t>
  </si>
  <si>
    <t>HPS310/1</t>
  </si>
  <si>
    <t>HPS310</t>
  </si>
  <si>
    <t>High Pressure Sodium, (1) 310W lamp</t>
  </si>
  <si>
    <t>HPS35/1</t>
  </si>
  <si>
    <t>HPS35</t>
  </si>
  <si>
    <t>High Pressure Sodium, (1) 35W lamp</t>
  </si>
  <si>
    <t>HPS360/1</t>
  </si>
  <si>
    <t>HPS360</t>
  </si>
  <si>
    <t>High Pressure Sodium, (1) 360W lamp</t>
  </si>
  <si>
    <t>HPS400/1</t>
  </si>
  <si>
    <t>HPS400</t>
  </si>
  <si>
    <t>High Pressure Sodium, (1) 400W lamp</t>
  </si>
  <si>
    <t>HPS50/1</t>
  </si>
  <si>
    <t>HPS50</t>
  </si>
  <si>
    <t>High Pressure Sodium, (1) 50W lamp</t>
  </si>
  <si>
    <t>HPS600/1</t>
  </si>
  <si>
    <t>HPS600</t>
  </si>
  <si>
    <t>High Pressure Sodium, (1) 600W lamp</t>
  </si>
  <si>
    <t>HPS70/1</t>
  </si>
  <si>
    <t>HPS70</t>
  </si>
  <si>
    <t>High Pressure Sodium, (1) 70W lamp</t>
  </si>
  <si>
    <t>HPS750/1</t>
  </si>
  <si>
    <t>HPS750</t>
  </si>
  <si>
    <t>High Pressure Sodium, (1) 750W lamp</t>
  </si>
  <si>
    <t>Metal Halide Fixtures</t>
  </si>
  <si>
    <t>MH100/1</t>
  </si>
  <si>
    <t>MH100</t>
  </si>
  <si>
    <t>Metal Halide, (1) 100W lamp</t>
  </si>
  <si>
    <t>MH1000/1</t>
  </si>
  <si>
    <t>MH1000</t>
  </si>
  <si>
    <t>Metal Halide, (1) 1000W lamp</t>
  </si>
  <si>
    <t>MH150/1</t>
  </si>
  <si>
    <t>MH150</t>
  </si>
  <si>
    <t>Metal Halide, (1) 150W lamp</t>
  </si>
  <si>
    <t>MH1500/1</t>
  </si>
  <si>
    <t>MH1500</t>
  </si>
  <si>
    <t>Metal Halide, (1) 1500W lamp</t>
  </si>
  <si>
    <t>MH175/1</t>
  </si>
  <si>
    <t>MH175</t>
  </si>
  <si>
    <t>Metal Halide, (1) 175W lamp</t>
  </si>
  <si>
    <t>MH1800/1</t>
  </si>
  <si>
    <t>MH1800</t>
  </si>
  <si>
    <t>Metal Halide, (1) 1800W lamp</t>
  </si>
  <si>
    <t>MH200/1</t>
  </si>
  <si>
    <t>MH200</t>
  </si>
  <si>
    <t>Metal Halide, (1) 200W lamp</t>
  </si>
  <si>
    <t>MH250/1</t>
  </si>
  <si>
    <t>MH250</t>
  </si>
  <si>
    <t>Metal Halide, (1) 250W lamp</t>
  </si>
  <si>
    <t>MH32/1</t>
  </si>
  <si>
    <t>MH32</t>
  </si>
  <si>
    <t>Metal Halide, (1) 32W lamp</t>
  </si>
  <si>
    <t>MH300/1</t>
  </si>
  <si>
    <t>MH300</t>
  </si>
  <si>
    <t>Metal Halide, (1) 300W lamp</t>
  </si>
  <si>
    <t>MH320/1</t>
  </si>
  <si>
    <t>MH320</t>
  </si>
  <si>
    <t>Metal Halide, (1) 320W lamp</t>
  </si>
  <si>
    <t>MH350/1</t>
  </si>
  <si>
    <t>MH350</t>
  </si>
  <si>
    <t>Metal Halide, (1) 350W lamp</t>
  </si>
  <si>
    <t>MH360/1</t>
  </si>
  <si>
    <t>MH360</t>
  </si>
  <si>
    <t>Metal Halide, (1) 360W lamp</t>
  </si>
  <si>
    <t>MH400/1</t>
  </si>
  <si>
    <t>MH400</t>
  </si>
  <si>
    <t>Metal Halide, (1) 400W lamp</t>
  </si>
  <si>
    <t>MH400/2</t>
  </si>
  <si>
    <t>Metal Halide, (2) 400W lamp</t>
  </si>
  <si>
    <t>MH450/1</t>
  </si>
  <si>
    <t>MH450</t>
  </si>
  <si>
    <t>Metal Halide, (1) 450W lamp</t>
  </si>
  <si>
    <t>MH35/1</t>
  </si>
  <si>
    <t>MH35</t>
  </si>
  <si>
    <t>Metal Halide, (1) 35W lamp</t>
  </si>
  <si>
    <t>MH50/1</t>
  </si>
  <si>
    <t>MH50</t>
  </si>
  <si>
    <t>Metal Halide, (1) 50W lamp</t>
  </si>
  <si>
    <t>MH70/1</t>
  </si>
  <si>
    <t>MH70</t>
  </si>
  <si>
    <t>Metal Halide, (1) 70W lamp</t>
  </si>
  <si>
    <t>MH750/1</t>
  </si>
  <si>
    <t>MH750</t>
  </si>
  <si>
    <t>Metal Halide, (1) 750W lamp</t>
  </si>
  <si>
    <t>MHPS/LR/100/1</t>
  </si>
  <si>
    <t>MHPS100</t>
  </si>
  <si>
    <t>Metal Halide Pulse Start, (1) 100W lamp w/ Linear Reactor Ballast</t>
  </si>
  <si>
    <t>LR</t>
  </si>
  <si>
    <t>MHPS/LR/150/1</t>
  </si>
  <si>
    <t>MHPS150</t>
  </si>
  <si>
    <t>Metal Halide Pulse Start, (1) 150W lamp w/ Linear Reactor Ballast</t>
  </si>
  <si>
    <t>MHPS/LR/175/1</t>
  </si>
  <si>
    <t>MHPS175</t>
  </si>
  <si>
    <t>Metal Halide Pulse Start, (1) 175W lamp w/ Linear Reactor Ballast</t>
  </si>
  <si>
    <t>MHPS/LR/200/1</t>
  </si>
  <si>
    <t>MHPS200</t>
  </si>
  <si>
    <t>Metal Halide Pulse Start, (1) 200W lamp w/ Linear Reactor Ballast</t>
  </si>
  <si>
    <t>MHPS/LR/250/1</t>
  </si>
  <si>
    <t>MHPS250</t>
  </si>
  <si>
    <t>Metal Halide Pulse Start, (1) 250W lamp w/ Linear Reactor Ballast</t>
  </si>
  <si>
    <t>MHPS/LR/300/1</t>
  </si>
  <si>
    <t>MHPS300</t>
  </si>
  <si>
    <t>Metal Halide Pulse Start, (1) 300W lamp w/ Linear Reactor Ballast</t>
  </si>
  <si>
    <t>MHPS/LR/320/1</t>
  </si>
  <si>
    <t>MHPS320</t>
  </si>
  <si>
    <t>Metal Halide Pulse Start, (1) 320W lamp w/ Linear Reactor Ballast</t>
  </si>
  <si>
    <t>MHPS/LR/350/1</t>
  </si>
  <si>
    <t>MHPS350</t>
  </si>
  <si>
    <t>Metal Halide Pulse Start, (1) 350W lamp w/ Linear Reactor Ballast</t>
  </si>
  <si>
    <t>MHPS/LR/400/1</t>
  </si>
  <si>
    <t>MHPS400</t>
  </si>
  <si>
    <t>Metal Halide Pulse Start, (1) 400W lamp w/ Linear Reactor Ballast</t>
  </si>
  <si>
    <t>MHPS/LR/450/1</t>
  </si>
  <si>
    <t>MHPS450</t>
  </si>
  <si>
    <t>Metal Halide Pulse Start, (1) 450W lamp w/ Linear Reactor Ballast</t>
  </si>
  <si>
    <t>MHPS/LR/750/1</t>
  </si>
  <si>
    <t>MHPS750</t>
  </si>
  <si>
    <t>Metal Halide Pulse Start, (1) 750W lamp w/ Linear Reactor Ballast</t>
  </si>
  <si>
    <t>MHPS/SCWA/100/1</t>
  </si>
  <si>
    <t>Metal Halide Pulse Start, (1) 100W lamp w/ Super Constant Wattage Autotransformer Ballast</t>
  </si>
  <si>
    <t>SCWA</t>
  </si>
  <si>
    <t>MHPS/SCWA/1000/1</t>
  </si>
  <si>
    <t>MHPS1000</t>
  </si>
  <si>
    <t>Metal Halide Pulse Start, (1) 1000W lamp w/ Super Constant Wattage Autotransformer Ballast</t>
  </si>
  <si>
    <t>MHPS/SCWA/150/1</t>
  </si>
  <si>
    <t>Metal Halide Pulse Start, (1) 150W lamp w/ Super Constant Wattage Autotransformer Ballast</t>
  </si>
  <si>
    <t>MHPS/SCWA/175/1</t>
  </si>
  <si>
    <t>Metal Halide Pulse Start, (1) 175W lamp w/ Super Constant Wattage Autotransformer Ballast</t>
  </si>
  <si>
    <t>MHPS/SCWA/200/1</t>
  </si>
  <si>
    <t>Metal Halide Pulse Start, (1) 200W lamp w/ Super Constant Wattage Autotransformer Ballast</t>
  </si>
  <si>
    <t>MHPS/SCWA/250/1</t>
  </si>
  <si>
    <t>Metal Halide Pulse Start, (1) 250W lamp w/ Super Constant Wattage Autotransformer Ballast</t>
  </si>
  <si>
    <t>MHPS/SCWA/300/1</t>
  </si>
  <si>
    <t>Metal Halide Pulse Start, (1) 300W lamp w/ Super Constant Wattage Autotransformer Ballast</t>
  </si>
  <si>
    <t>MHPS/SCWA/320/1</t>
  </si>
  <si>
    <t>Metal Halide Pulse Start, (1) 320W lamp w/ Super Constant Wattage Autotransformer Ballast</t>
  </si>
  <si>
    <t>MHPS/SCWA/350/1</t>
  </si>
  <si>
    <t>Metal Halide Pulse Start, (1) 350W lamp w/ Super Constant Wattage Autotransformer Ballast</t>
  </si>
  <si>
    <t>MHPS/SCWA/400/1</t>
  </si>
  <si>
    <t>Metal Halide Pulse Start, (1) 400W lamp w/ Super Constant Wattage Autotransformer Ballast</t>
  </si>
  <si>
    <t>MHPS/SCWA/450/1</t>
  </si>
  <si>
    <t>Metal Halide Pulse Start, (1) 450W lamp w/ Super Constant Wattage Autotransformer Ballast</t>
  </si>
  <si>
    <t>MHPS/SCWA/750/1</t>
  </si>
  <si>
    <t>Metal Halide Pulse Start, (1) 750W lamp w/ Super Constant Wattage Autotransformer Ballast</t>
  </si>
  <si>
    <t>Mercury Vapor Fixtures</t>
  </si>
  <si>
    <t>MV100/1</t>
  </si>
  <si>
    <t>MV100</t>
  </si>
  <si>
    <t>Mercury Vapor, (1) 100W lamp</t>
  </si>
  <si>
    <t>MV1000/1</t>
  </si>
  <si>
    <t>MV1000</t>
  </si>
  <si>
    <t>Mercury Vapor, (1) 1000W lamp</t>
  </si>
  <si>
    <t>MV175/1</t>
  </si>
  <si>
    <t>MV175</t>
  </si>
  <si>
    <t>Mercury Vapor, (1) 175W lamp</t>
  </si>
  <si>
    <t>MV250/1</t>
  </si>
  <si>
    <t>MV250</t>
  </si>
  <si>
    <t>Mercury Vapor, (1) 250W lamp</t>
  </si>
  <si>
    <t>MV40/1</t>
  </si>
  <si>
    <t>MV40</t>
  </si>
  <si>
    <t>Mercury Vapor, (1) 40W lamp</t>
  </si>
  <si>
    <t>MV400/1</t>
  </si>
  <si>
    <t>MV400</t>
  </si>
  <si>
    <t>Mercury Vapor, (1) 400W lamp</t>
  </si>
  <si>
    <t>MV400/2</t>
  </si>
  <si>
    <t>Mercury Vapor, (2) 400W lamp</t>
  </si>
  <si>
    <t>MV50/1</t>
  </si>
  <si>
    <t>MV50</t>
  </si>
  <si>
    <t>Mercury Vapor, (1) 50W lamp</t>
  </si>
  <si>
    <t>MV700/1</t>
  </si>
  <si>
    <t>MV700</t>
  </si>
  <si>
    <t>Mercury Vapor, (1) 700W lamp</t>
  </si>
  <si>
    <t>MV75/1</t>
  </si>
  <si>
    <t>MV75</t>
  </si>
  <si>
    <t>Mercury Vapor, (1) 75W lamp</t>
  </si>
  <si>
    <t>Removed</t>
  </si>
  <si>
    <t>This post-fixture code should be used when the fixture(s) is(are) completely removed from service.</t>
  </si>
  <si>
    <t>Add</t>
  </si>
  <si>
    <t>This pre-fixture code should be used as a placeholder when adding new additional fixtures.</t>
  </si>
  <si>
    <t>Edit</t>
  </si>
  <si>
    <t>CFC7/1</t>
  </si>
  <si>
    <t>CFC7</t>
  </si>
  <si>
    <t>Compact Fluorescent, Screw-in, (1) 7W lamp</t>
  </si>
  <si>
    <t>CFC9/1</t>
  </si>
  <si>
    <t>CFC9</t>
  </si>
  <si>
    <t>Compact Fluorescent, Screw-in, (1) 9W lamp</t>
  </si>
  <si>
    <t>CFC11/1</t>
  </si>
  <si>
    <t>CFC11</t>
  </si>
  <si>
    <t>Compact Fluorescent, Screw-in, (1) 11W lamp</t>
  </si>
  <si>
    <t>CFC13/1</t>
  </si>
  <si>
    <t>CFC13</t>
  </si>
  <si>
    <t>Compact Fluorescent, Screw-in, (1) 13W lamp</t>
  </si>
  <si>
    <t>CFC15/1</t>
  </si>
  <si>
    <t>CFC15</t>
  </si>
  <si>
    <t>Compact Fluorescent, Screw-in, (1) 15W lamp</t>
  </si>
  <si>
    <t>CFC18/1</t>
  </si>
  <si>
    <t>CFC18</t>
  </si>
  <si>
    <t>Compact Fluorescent, Screw-in, (1) 18W lamp</t>
  </si>
  <si>
    <t>CFC20/1</t>
  </si>
  <si>
    <t>CFC20</t>
  </si>
  <si>
    <t>Compact Fluorescent, Screw-in, (1) 20W lamp</t>
  </si>
  <si>
    <t>CFC23/1</t>
  </si>
  <si>
    <t>CFC23</t>
  </si>
  <si>
    <t>Compact Fluorescent, Screw-in, (1) 23W lamp</t>
  </si>
  <si>
    <t>CFC26/1</t>
  </si>
  <si>
    <t>CFC26</t>
  </si>
  <si>
    <t>Compact Fluorescent, Screw-in, (1) 26W lamp</t>
  </si>
  <si>
    <t>CFC30/1</t>
  </si>
  <si>
    <t>CFC30</t>
  </si>
  <si>
    <t>Compact Fluorescent, Screw-in, (1) 30W lamp</t>
  </si>
  <si>
    <t>CFS13/1</t>
  </si>
  <si>
    <t>CFS13W</t>
  </si>
  <si>
    <t>Compact Fluorescent, spiral, (1) 13W lamp</t>
  </si>
  <si>
    <t>CFS26/1</t>
  </si>
  <si>
    <t>CFS26W</t>
  </si>
  <si>
    <t>Compact Fluorescent, spiral, (1) 26W lamp</t>
  </si>
  <si>
    <t>Building Area Type</t>
  </si>
  <si>
    <t>Watts/Sq Ft</t>
  </si>
  <si>
    <t>Office - Enclosed</t>
  </si>
  <si>
    <t>Office - Open Plan</t>
  </si>
  <si>
    <t>Conference/Meeting/Multi-Purpose</t>
  </si>
  <si>
    <t>Classroom/Lecture/Training</t>
  </si>
  <si>
    <t>Classroom/Lecture/Training - For Penitentiary</t>
  </si>
  <si>
    <t>Lobby</t>
  </si>
  <si>
    <t>Lobby - For Hotel</t>
  </si>
  <si>
    <t>Lobby - For Performing Arts Center</t>
  </si>
  <si>
    <t>Lobby - For Motion Picture Theater</t>
  </si>
  <si>
    <t>Audience Seating Area</t>
  </si>
  <si>
    <t>Audience Seating Area - For Gymnasium</t>
  </si>
  <si>
    <t>Audience Seating Area - For Exercise Center</t>
  </si>
  <si>
    <t>Audience Seating Area - For Convention Center</t>
  </si>
  <si>
    <t>Audience Seating Area - For Penitentiary</t>
  </si>
  <si>
    <t>Audience Seating Area - For Religious Buildings</t>
  </si>
  <si>
    <t>Audience Seating Area - For Sports Arenas</t>
  </si>
  <si>
    <t>Audience Seating Area - For Performing Arts Theater</t>
  </si>
  <si>
    <t>Audience Seating Area - For Motion Picture Theater</t>
  </si>
  <si>
    <t>Audience Seating Area - For Transportation</t>
  </si>
  <si>
    <t>Atrium - First Three Floors</t>
  </si>
  <si>
    <t>Atrium - Each Additional Floor</t>
  </si>
  <si>
    <t>Lounge/Recreation</t>
  </si>
  <si>
    <t>Lounge/Recreation - For Hospital</t>
  </si>
  <si>
    <t>Dining Area</t>
  </si>
  <si>
    <t>Dining Area - For Penitentiary</t>
  </si>
  <si>
    <t>Dining Area - For Hotel</t>
  </si>
  <si>
    <t>Dining Area - For Motel</t>
  </si>
  <si>
    <t>Dining Area - For Bar Lounge/Leisure Dining</t>
  </si>
  <si>
    <t>Dining Area - For Family Dining</t>
  </si>
  <si>
    <t>Food Preparation</t>
  </si>
  <si>
    <t>Laboratory</t>
  </si>
  <si>
    <t>Restrooms</t>
  </si>
  <si>
    <t>Dressing/Locker/Fitting Room</t>
  </si>
  <si>
    <t>Corridor/Transition</t>
  </si>
  <si>
    <t>Corridor/Transition - For Hospital</t>
  </si>
  <si>
    <t>Corridor/Transition - For Manufacturing Facility</t>
  </si>
  <si>
    <t>Stairs - Active</t>
  </si>
  <si>
    <t>Active Storage</t>
  </si>
  <si>
    <t>Active Storage - For Hospital</t>
  </si>
  <si>
    <t>Inactive Storage</t>
  </si>
  <si>
    <t>Inactive Storage - For Museum</t>
  </si>
  <si>
    <t>Electrical/Mechanical</t>
  </si>
  <si>
    <t>Workshop</t>
  </si>
  <si>
    <t>Sales Area</t>
  </si>
  <si>
    <t>Gymnasium/Exercise Center - Playing Area</t>
  </si>
  <si>
    <t>Gymnasium/Exercise Center - Exercise Area</t>
  </si>
  <si>
    <t>Courthouse/Police Station/Penitentiary - Courtroom</t>
  </si>
  <si>
    <t>Courthouse/Police Station/Penitentiary - Confinement Cells</t>
  </si>
  <si>
    <t>Courthouse/Police Station/Penitentiary - Judges' Chambers</t>
  </si>
  <si>
    <t>Fire Stations - Engine Room</t>
  </si>
  <si>
    <t>Fire Stations - Sleeping Quarters</t>
  </si>
  <si>
    <t>Post Office - Sorting Area</t>
  </si>
  <si>
    <t>Convention Center Exhibit Space</t>
  </si>
  <si>
    <t>Library - Card File and Cataloging</t>
  </si>
  <si>
    <t>Library - Stacks</t>
  </si>
  <si>
    <t>Library - Reading Area</t>
  </si>
  <si>
    <t>Hospital - Emergency</t>
  </si>
  <si>
    <t>Hospital - Recovery</t>
  </si>
  <si>
    <t>Hospital - Nurses' Station</t>
  </si>
  <si>
    <t>Hospital - Exam/Treatment</t>
  </si>
  <si>
    <t>Hospital - Pharmacy</t>
  </si>
  <si>
    <t>Hospital - Patient Room</t>
  </si>
  <si>
    <t>Hospital - Operating Room</t>
  </si>
  <si>
    <t>Hospital - Nursery</t>
  </si>
  <si>
    <t>Hospital - Medical Supply</t>
  </si>
  <si>
    <t>Hospital - Physical Therapy</t>
  </si>
  <si>
    <t>Hospital - Radiology</t>
  </si>
  <si>
    <t>Hospital - Laundry - Washing</t>
  </si>
  <si>
    <t>Automotive - Service/Repair</t>
  </si>
  <si>
    <t>Manufacturing - Low Bay (&lt;25Ft Fl. to Ceiling Height)</t>
  </si>
  <si>
    <t>Manufacturing - High Bay (≥25Ft Fl. to Ceiling Height)</t>
  </si>
  <si>
    <t>Manufacturing - Detailed Manufacturing</t>
  </si>
  <si>
    <t>Manufacturing - Equipment Room</t>
  </si>
  <si>
    <t>Manufacturing - Control Room</t>
  </si>
  <si>
    <t>Hotel/Motel Guest Rooms</t>
  </si>
  <si>
    <t>Dormitory - Living Quarters</t>
  </si>
  <si>
    <t>Museum - General Exhibition</t>
  </si>
  <si>
    <t>Museum - Restoration</t>
  </si>
  <si>
    <t>Bank/Office-Banking Activity Area</t>
  </si>
  <si>
    <t>Religious Buildings - Worship Pulpit, Choir</t>
  </si>
  <si>
    <t>Religious Buildings - Fellowship Hall</t>
  </si>
  <si>
    <t>Retail - Sales Area</t>
  </si>
  <si>
    <t>Retail - Mall Concourse</t>
  </si>
  <si>
    <t>Sports Arenas - Ring Sports Area</t>
  </si>
  <si>
    <t>Sports Arenas - Court Sports Area</t>
  </si>
  <si>
    <t>Sports Arenas - Indoor Playing Field Area</t>
  </si>
  <si>
    <t>Warehouse - Fine Material Storage</t>
  </si>
  <si>
    <t>Warehouse - Medium/Bulky Material Storage</t>
  </si>
  <si>
    <t>Parking Garage - Garage Area</t>
  </si>
  <si>
    <t>Transportation - Airport - Concourse</t>
  </si>
  <si>
    <t>Transportation - Air/Train/Bus - Baggage Area</t>
  </si>
  <si>
    <t>Transportation - Terminal Ticket Counter</t>
  </si>
  <si>
    <t>Automotive facility</t>
  </si>
  <si>
    <t>Convention center</t>
  </si>
  <si>
    <t>Courthouse</t>
  </si>
  <si>
    <t>Dining: bar lounge/leisure</t>
  </si>
  <si>
    <t>Dining: cafeteria/fast food</t>
  </si>
  <si>
    <t>Dining: family</t>
  </si>
  <si>
    <t>Dormitory</t>
  </si>
  <si>
    <t>Exercise center</t>
  </si>
  <si>
    <t>Gymnasium</t>
  </si>
  <si>
    <t>Health-care clinic</t>
  </si>
  <si>
    <t>Hospital</t>
  </si>
  <si>
    <t>Hotel</t>
  </si>
  <si>
    <t>Library</t>
  </si>
  <si>
    <t>Manufacturing facility</t>
  </si>
  <si>
    <t>Motel</t>
  </si>
  <si>
    <t>Multifamily</t>
  </si>
  <si>
    <t>Museum</t>
  </si>
  <si>
    <t>Parking garage</t>
  </si>
  <si>
    <t>Penitentiary</t>
  </si>
  <si>
    <t>Performing arts theater</t>
  </si>
  <si>
    <t>Police/fire station</t>
  </si>
  <si>
    <t>Post office</t>
  </si>
  <si>
    <t>Religious building</t>
  </si>
  <si>
    <t>Retail</t>
  </si>
  <si>
    <t>School/university</t>
  </si>
  <si>
    <t>Sports arena</t>
  </si>
  <si>
    <t>Town hall</t>
  </si>
  <si>
    <t>Transportation</t>
  </si>
  <si>
    <t>Warehouse</t>
  </si>
  <si>
    <t>Facility Type</t>
  </si>
  <si>
    <t xml:space="preserve">Coincidence Factor </t>
  </si>
  <si>
    <t>Interactive Factor (demand)</t>
  </si>
  <si>
    <t>Interactive Factor (energy)</t>
  </si>
  <si>
    <t>COOL</t>
  </si>
  <si>
    <t>CF</t>
  </si>
  <si>
    <t>Other</t>
  </si>
  <si>
    <t>Grocery</t>
  </si>
  <si>
    <t>Abbrv.</t>
  </si>
  <si>
    <t>IF_Demand</t>
  </si>
  <si>
    <t>IF_Energy</t>
  </si>
  <si>
    <t>FREZ</t>
  </si>
  <si>
    <t>MTRF</t>
  </si>
  <si>
    <t>HTRF</t>
  </si>
  <si>
    <t>Uncooled space</t>
  </si>
  <si>
    <t>UNCL</t>
  </si>
  <si>
    <t>Total Installed Lighting Power (Watts)</t>
  </si>
  <si>
    <t>Predominant Space Cooling Type</t>
  </si>
  <si>
    <t>Space Type</t>
  </si>
  <si>
    <t>Office</t>
  </si>
  <si>
    <t>Incentive YES/NO</t>
  </si>
  <si>
    <t>Total Incentive</t>
  </si>
  <si>
    <t>Change in Connected Load based on ASHRAE 90.1-2007 Code (kW)</t>
  </si>
  <si>
    <t>Peak Demand Savings
(kW)</t>
  </si>
  <si>
    <t>Annual kWh Saved</t>
  </si>
  <si>
    <t>A/A1</t>
  </si>
  <si>
    <t>2ES8 232 2x4, 2L 32W, QHE-ISN 2x32</t>
  </si>
  <si>
    <t>F42ILL</t>
  </si>
  <si>
    <t>FIXTURE CODE</t>
  </si>
  <si>
    <t>LAMP CODE</t>
  </si>
  <si>
    <t>DESCRIPTION</t>
  </si>
  <si>
    <t>BALLAST</t>
  </si>
  <si>
    <t>Compact Fluorescent Light Fixtures</t>
  </si>
  <si>
    <t>CF10/2D</t>
  </si>
  <si>
    <t>CFD10W</t>
  </si>
  <si>
    <t>Compact Fluorescent, 2D, (1) 10W lamp</t>
  </si>
  <si>
    <t>Mag-STD</t>
  </si>
  <si>
    <t>CF10/2D-L</t>
  </si>
  <si>
    <t>Electronic</t>
  </si>
  <si>
    <t>CF11/1</t>
  </si>
  <si>
    <t>CF11W</t>
  </si>
  <si>
    <t>Compact Fluorescent, (1) 11W lamp</t>
  </si>
  <si>
    <t>CF11/2</t>
  </si>
  <si>
    <t>Compact Fluorescent, (2) 11W lamp</t>
  </si>
  <si>
    <t>CF16/2D</t>
  </si>
  <si>
    <t>CFD16W</t>
  </si>
  <si>
    <t>Compact Fluorescent, 2D, (1) 16W lamp</t>
  </si>
  <si>
    <t>CF16/2D-L</t>
  </si>
  <si>
    <t>CF18/3-L</t>
  </si>
  <si>
    <t>CF18W</t>
  </si>
  <si>
    <t>Compact Fluorescent, (3) 18W lamp</t>
  </si>
  <si>
    <t>CF21/2D</t>
  </si>
  <si>
    <t>CFD21W</t>
  </si>
  <si>
    <t>Compact Fluorescent, 2D, (1) 21W lamp</t>
  </si>
  <si>
    <t>CF21/2D-L</t>
  </si>
  <si>
    <t>CF23/1</t>
  </si>
  <si>
    <t>CF23W</t>
  </si>
  <si>
    <t>Compact Fluorescent, (1) 23W lamp</t>
  </si>
  <si>
    <t>CF23/1-L</t>
  </si>
  <si>
    <t>CF26/3-L</t>
  </si>
  <si>
    <t>CF26W</t>
  </si>
  <si>
    <t>Compact Fluorescent, (3) 26W lamp</t>
  </si>
  <si>
    <t>CF26/4-L</t>
  </si>
  <si>
    <t>Compact Fluorescent, (4) 26W lamp</t>
  </si>
  <si>
    <t>CF26/6-L</t>
  </si>
  <si>
    <t>Compact Fluorescent, (6) 26W lamp</t>
  </si>
  <si>
    <t>CF26/8-L</t>
  </si>
  <si>
    <t>Compact Fluorescent, (8) 26W lamp</t>
  </si>
  <si>
    <t>CF28/2D</t>
  </si>
  <si>
    <t>CFD28W</t>
  </si>
  <si>
    <t>Compact Fluorescent, 2D, (1) 28W lamp</t>
  </si>
  <si>
    <t>CF28/2D-L</t>
  </si>
  <si>
    <t>CF32/3-L</t>
  </si>
  <si>
    <t>CF32W</t>
  </si>
  <si>
    <t>Compact Fluorescent, (3) 32W lamp</t>
  </si>
  <si>
    <t>CF32/4-L</t>
  </si>
  <si>
    <t>Compact Fluorescent, (4) 32W lamp</t>
  </si>
  <si>
    <t>CF32/6-L</t>
  </si>
  <si>
    <t>Compact Fluorescent, (6) 32W lamp</t>
  </si>
  <si>
    <t>CF32/8-L</t>
  </si>
  <si>
    <t>Compact Fluorescent, (8) 32W lamp</t>
  </si>
  <si>
    <t>CF38/2D</t>
  </si>
  <si>
    <t>CFD38W</t>
  </si>
  <si>
    <t>Compact Fluorescent, 2D, (1) 38W lamp</t>
  </si>
  <si>
    <t>CF38/2D-L</t>
  </si>
  <si>
    <t>CF42/1-L</t>
  </si>
  <si>
    <t>CF42W</t>
  </si>
  <si>
    <t>Compact Fluorescent, (1) 42W lamp</t>
  </si>
  <si>
    <t>CF42/2-L</t>
  </si>
  <si>
    <t>Compact Fluorescent, (2) 42W lamp</t>
  </si>
  <si>
    <t>CF42/3-L</t>
  </si>
  <si>
    <t>Compact Fluorescent, (3) 42W lamp</t>
  </si>
  <si>
    <t>CF42/4-L</t>
  </si>
  <si>
    <t>Compact Fluorescent, (4) 42W lamp</t>
  </si>
  <si>
    <t>CF42/6-L</t>
  </si>
  <si>
    <t>Compact Fluorescent, (6) 42W lamp</t>
  </si>
  <si>
    <t>CF42/8-L</t>
  </si>
  <si>
    <t>Compact Fluorescent, (8) 42W lamp</t>
  </si>
  <si>
    <t>CFQ10/1</t>
  </si>
  <si>
    <t>CFQ10W</t>
  </si>
  <si>
    <t>Compact Fluorescent, quad, (1) 10W lamp</t>
  </si>
  <si>
    <t>CFQ13/1</t>
  </si>
  <si>
    <t>CFQ13W</t>
  </si>
  <si>
    <t>Compact Fluorescent, quad, (1) 13W lamp</t>
  </si>
  <si>
    <t>CFQ13/1-L</t>
  </si>
  <si>
    <t>Compact Fluorescent, quad, (1) 13W lamp, BF=1.05</t>
  </si>
  <si>
    <t>CFQ13/2</t>
  </si>
  <si>
    <t>Compact Fluorescent, quad, (2) 13W lamp</t>
  </si>
  <si>
    <t>CFQ13/2-L</t>
  </si>
  <si>
    <t>Compact Fluorescent, quad, (2) 13W lamp, BF=1.0</t>
  </si>
  <si>
    <t>CFQ13/3</t>
  </si>
  <si>
    <t>Compact Fluorescent, quad, (3) 13W lamp</t>
  </si>
  <si>
    <t>CFQ15/1</t>
  </si>
  <si>
    <t>CFQ15W</t>
  </si>
  <si>
    <t>Compact Fluorescent, quad, (1) 15W lamp</t>
  </si>
  <si>
    <t>CFQ17/1</t>
  </si>
  <si>
    <t>CFQ17W</t>
  </si>
  <si>
    <t>Compact Fluorescent, quad, (1) 17W lamp</t>
  </si>
  <si>
    <t>CFQ17/2</t>
  </si>
  <si>
    <t>Compact Fluorescent, quad, (2) 17W lamp</t>
  </si>
  <si>
    <t>CFQ18/1</t>
  </si>
  <si>
    <t>CFQ18W</t>
  </si>
  <si>
    <t>Compact Fluorescent, quad, (1) 18W lamp</t>
  </si>
  <si>
    <t>CFQ18/1-L</t>
  </si>
  <si>
    <t>Compact Fluorescent, quad, (1) 18W lamp, BF=1.0</t>
  </si>
  <si>
    <t>CFQ18/2</t>
  </si>
  <si>
    <t>Compact Fluorescent, quad, (2) 18W lamp</t>
  </si>
  <si>
    <t>CFQ18/2-L</t>
  </si>
  <si>
    <t>Compact Fluorescent, quad, (2) 18W lamp, BF=1.0</t>
  </si>
  <si>
    <t>CFQ18/4</t>
  </si>
  <si>
    <t>Compact Fluorescent, quad, (4) 18W lamp</t>
  </si>
  <si>
    <t>CFQ20/1</t>
  </si>
  <si>
    <t>CFQ20W</t>
  </si>
  <si>
    <t>Compact Fluorescent, quad, (1) 20W lamp</t>
  </si>
  <si>
    <t>CFQ20/2</t>
  </si>
  <si>
    <t>Compact Fluorescent, quad, (2) 20W lamp</t>
  </si>
  <si>
    <t>CFQ22/1</t>
  </si>
  <si>
    <t>CFQ22W</t>
  </si>
  <si>
    <t>Compact Fluorescent, quad, (1) 22W lamp</t>
  </si>
  <si>
    <t>CFQ22/2</t>
  </si>
  <si>
    <t>Compact Fluorescent, quad, (2) 22W lamp</t>
  </si>
  <si>
    <t>CFQ22/3</t>
  </si>
  <si>
    <t>Compact Fluorescent, quad, (3) 22W lamp</t>
  </si>
  <si>
    <t>CFQ25/1</t>
  </si>
  <si>
    <t>CFQ25W</t>
  </si>
  <si>
    <t>Compact Fluorescent, quad, (1) 25W lamp</t>
  </si>
  <si>
    <t>CFQ25/2</t>
  </si>
  <si>
    <t>Compact Fluorescent, quad, (2) 25W lamp</t>
  </si>
  <si>
    <t>CFQ26/1</t>
  </si>
  <si>
    <t>CFQ26W</t>
  </si>
  <si>
    <t>Compact Fluorescent, quad, (1) 26W lamp</t>
  </si>
  <si>
    <t>CFQ26/1-L</t>
  </si>
  <si>
    <t>Compact Fluorescent, quad, (1) 26W lamp, BF=0.95</t>
  </si>
  <si>
    <t>CFQ26/2</t>
  </si>
  <si>
    <t>Compact Fluorescent, quad, (2) 26W lamp</t>
  </si>
  <si>
    <t>CFQ26/2-L</t>
  </si>
  <si>
    <t>Compact Fluorescent, quad, (2) 26W lamp, BF=0.95</t>
  </si>
  <si>
    <t>CFQ26/3</t>
  </si>
  <si>
    <t>Compact Fluorescent, quad, (3) 26W lamp</t>
  </si>
  <si>
    <t>CFQ26/6-L</t>
  </si>
  <si>
    <t>Compact Fluorescent, quad, (6) 26W lamp, BF=0.95</t>
  </si>
  <si>
    <t>CFQ28/1</t>
  </si>
  <si>
    <t>CFQ28W</t>
  </si>
  <si>
    <t>Compact Fluorescent, quad, (1) 28W lamp</t>
  </si>
  <si>
    <t>CFQ9/1</t>
  </si>
  <si>
    <t>CFQ9W</t>
  </si>
  <si>
    <t>Compact Fluorescent, quad, (1) 9W lamp</t>
  </si>
  <si>
    <t>CFQ9/2</t>
  </si>
  <si>
    <t>Compact Fluorescent, quad, (2) 9W lamp</t>
  </si>
  <si>
    <t>CFS7/1</t>
  </si>
  <si>
    <t>CFS7W</t>
  </si>
  <si>
    <t>Compact Fluorescent, spiral, (1) 7W lamp</t>
  </si>
  <si>
    <t>CFS9/1</t>
  </si>
  <si>
    <t>CFS9W</t>
  </si>
  <si>
    <t>Compact Fluorescent, spiral, (1) 9W lamp</t>
  </si>
  <si>
    <t>CFS11/1</t>
  </si>
  <si>
    <t>CFS11W</t>
  </si>
  <si>
    <t>Compact Fluorescent, spiral, (1) 11W lamp</t>
  </si>
  <si>
    <t>CFS15/1</t>
  </si>
  <si>
    <t>CFS15W</t>
  </si>
  <si>
    <t>Compact Fluorescent, spiral, (1) 15W lamp</t>
  </si>
  <si>
    <t>CFS20/1</t>
  </si>
  <si>
    <t>CFS20W</t>
  </si>
  <si>
    <t>Compact Fluorescent, spiral, (1) 20W lamp</t>
  </si>
  <si>
    <t>CFS23/1</t>
  </si>
  <si>
    <t>CFS23W</t>
  </si>
  <si>
    <t>Compact Fluorescent, spiral, (1) 23W lamp</t>
  </si>
  <si>
    <t>CFS27/1</t>
  </si>
  <si>
    <t>CFS27W</t>
  </si>
  <si>
    <t>Compact Fluorescent, spiral, (1) 27W lamp</t>
  </si>
  <si>
    <t>CFT13/1</t>
  </si>
  <si>
    <t>CFT13W</t>
  </si>
  <si>
    <t>Compact Fluorescent, twin, (1) 13W lamp</t>
  </si>
  <si>
    <t>CFT13/2</t>
  </si>
  <si>
    <t>Compact Fluorescent, twin, (2) 13W lamp</t>
  </si>
  <si>
    <t>CFT13/3</t>
  </si>
  <si>
    <t>Compact Fluorescent, twin, (3) 13 W lamp</t>
  </si>
  <si>
    <t>CFT18/1</t>
  </si>
  <si>
    <t>CFT18W</t>
  </si>
  <si>
    <t>Compact Fluorescent, long twin., (1) 18W lamp</t>
  </si>
  <si>
    <t>CFT22/1</t>
  </si>
  <si>
    <t>CFT22W</t>
  </si>
  <si>
    <t>Compact Fluorescent, twin, (1) 22W lamp</t>
  </si>
  <si>
    <t>CFT22/2</t>
  </si>
  <si>
    <t>Compact Fluorescent, twin, (2) 22W lamp</t>
  </si>
  <si>
    <t>CFT22/4</t>
  </si>
  <si>
    <t>Compact Fluorescent, twin, (4) 22W lamp</t>
  </si>
  <si>
    <t>CFT24/1</t>
  </si>
  <si>
    <t>CFT24W</t>
  </si>
  <si>
    <t>Compact Fluorescent, long twin, (1) 24W lamp</t>
  </si>
  <si>
    <t>CFT28/1</t>
  </si>
  <si>
    <t>CFT28W</t>
  </si>
  <si>
    <t>Compact Fluorescent, twin, (1) 28W lamp</t>
  </si>
  <si>
    <t>CFT28/2</t>
  </si>
  <si>
    <t>Compact Fluorescent, twin, (2) 28W lamp</t>
  </si>
  <si>
    <t>CFT32/1-L</t>
  </si>
  <si>
    <t>CFM32W</t>
  </si>
  <si>
    <t>Compact Fluorescent, twin or multi, (1) 32W lamp</t>
  </si>
  <si>
    <t>CFT32/2-L</t>
  </si>
  <si>
    <t>Compact Fluorescent, twin or multi, (2) 32W lamp</t>
  </si>
  <si>
    <t>CFT32/6-L</t>
  </si>
  <si>
    <t>CFT36/1</t>
  </si>
  <si>
    <t>CFT36W</t>
  </si>
  <si>
    <t>Compact Fluorescent, long twin, (1) 36W lamp</t>
  </si>
  <si>
    <t>CFT36/4-BX</t>
  </si>
  <si>
    <t>Compact Fluorescent, Biax, (4) 36W lamp</t>
  </si>
  <si>
    <t>CFT36/6-BX</t>
  </si>
  <si>
    <t>Compact Fluorescent, Biax, (6) 36W lamp</t>
  </si>
  <si>
    <t>CFT36/6-L</t>
  </si>
  <si>
    <t>Compact Fluorescent, long Twin, (6) 36W lamp</t>
  </si>
  <si>
    <t>Compact Fluorescent, long Twin, (6) 36W lamp/ High Ballast Factor</t>
  </si>
  <si>
    <t>CFT36/8-BX</t>
  </si>
  <si>
    <t>Compact Fluorescent, Biax, (8) 36W lamp</t>
  </si>
  <si>
    <t>CFT36/8-L</t>
  </si>
  <si>
    <t>Compact Fluorescent, long Twin, (8) 36W lamp</t>
  </si>
  <si>
    <t>Compact Fluorescent, long Twin, (8) 36W lamp/ High Ballast Factor</t>
  </si>
  <si>
    <t>CFT36/9-BX</t>
  </si>
  <si>
    <t>Compact Fluorescent, Biax, (9) 36W lamp</t>
  </si>
  <si>
    <t>CFT40/1</t>
  </si>
  <si>
    <t>CFT40W</t>
  </si>
  <si>
    <t>Compact Fluorescent, twin, (1) 40W lamp</t>
  </si>
  <si>
    <t>CFT40/12-BX</t>
  </si>
  <si>
    <t>Compact Fluorescent, Biax, (12) 40W lamp</t>
  </si>
  <si>
    <t>CFT40/1-BX</t>
  </si>
  <si>
    <t>Compact Fluorescent, Biax, (1) 40W lamp</t>
  </si>
  <si>
    <t>CFT40/1-L</t>
  </si>
  <si>
    <t>Compact Fluorescent, long twin, (1) 40W lamp</t>
  </si>
  <si>
    <t>CFT40/2</t>
  </si>
  <si>
    <t>Compact Fluorescent, twin, (2) 40W lamp</t>
  </si>
  <si>
    <t>CFT40/2-BX</t>
  </si>
  <si>
    <t>Compact Fluorescent, Biax, (2) 40W lamp</t>
  </si>
  <si>
    <t>CFT40/2-L</t>
  </si>
  <si>
    <t>Compact Fluorescent, long twin, (2) 40W lamp</t>
  </si>
  <si>
    <t>CFT40/3</t>
  </si>
  <si>
    <t>Compact Fluorescent, twin, (3) 40 W lamp</t>
  </si>
  <si>
    <t>CFT40/3-BX</t>
  </si>
  <si>
    <t>Compact Fluorescent, Biax, (3) 40W lamp</t>
  </si>
  <si>
    <t>CFT40/3-L</t>
  </si>
  <si>
    <t>Compact Fluorescent, long twin, (3) 40W lamp</t>
  </si>
  <si>
    <t>CFT40/4-BX</t>
  </si>
  <si>
    <t>Compact Fluorescent, Biax, (4) 40W lamp</t>
  </si>
  <si>
    <t>CFT40/5-BX</t>
  </si>
  <si>
    <t>Compact Fluorescent, Biax, (5) 40W lamp</t>
  </si>
  <si>
    <t>CFT40/6-BX</t>
  </si>
  <si>
    <t>Compact Fluorescent, Biax, (6) 40W lamp</t>
  </si>
  <si>
    <t>CFT40/6-L</t>
  </si>
  <si>
    <t>Compact Fluorescent, long Twin, (6) 40W lamp</t>
  </si>
  <si>
    <t>Compact Fluorescent, long Twin, (6) 40W lamp/ High Ballast Factor</t>
  </si>
  <si>
    <t>CFT40/8-BX</t>
  </si>
  <si>
    <t>Compact Fluorescent, Biax, (8) 40W lamp</t>
  </si>
  <si>
    <t>CFT40/8-L</t>
  </si>
  <si>
    <t>Compact Fluorescent, long Twin, (8) 40W lamp</t>
  </si>
  <si>
    <t>Site Account Number:</t>
  </si>
  <si>
    <t>Site Address:</t>
  </si>
  <si>
    <t>Total Building Lighting Connected Load (watts)</t>
  </si>
  <si>
    <r>
      <t xml:space="preserve">ENTER </t>
    </r>
    <r>
      <rPr>
        <b/>
        <i/>
        <sz val="11"/>
        <color indexed="8"/>
        <rFont val="Calibri"/>
        <family val="2"/>
      </rPr>
      <t>EITHER</t>
    </r>
    <r>
      <rPr>
        <b/>
        <sz val="11"/>
        <color indexed="8"/>
        <rFont val="Calibri"/>
        <family val="2"/>
      </rPr>
      <t xml:space="preserve"> THE WHOLE BUILDING INFORMATION IN TABLE (A) OR THE SPACE-BY-SPACE INFORMATION IN TABLE (B) BELOW</t>
    </r>
  </si>
  <si>
    <t>GENERAL CUSTOMER INFORMATION</t>
  </si>
  <si>
    <t>Compact Fluorescent, long Twin, (8) 40W lamp/ High Ballast Factor</t>
  </si>
  <si>
    <t>CFT40/9-BX</t>
  </si>
  <si>
    <t>Compact Fluorescent, Biax, (9) 40W lamp</t>
  </si>
  <si>
    <t>CFT5/1</t>
  </si>
  <si>
    <t>CFT5W</t>
  </si>
  <si>
    <t>Compact Fluorescent, twin, (1) 5W lamp</t>
  </si>
  <si>
    <t>CFT5/2</t>
  </si>
  <si>
    <t>Compact Fluorescent, twin, (2) 5W lamp</t>
  </si>
  <si>
    <t>CFT50/12-BX</t>
  </si>
  <si>
    <t>CFT50W</t>
  </si>
  <si>
    <t>Compact Fluorescent, Biax, (12) 50W lamp</t>
  </si>
  <si>
    <t>CFT50/1-BX</t>
  </si>
  <si>
    <t>Compact Fluorescent, Biax, (1) 50W lamp</t>
  </si>
  <si>
    <t>CFT50/2-BX</t>
  </si>
  <si>
    <t>Compact Fluorescent, Biax, (2) 50W lamp</t>
  </si>
  <si>
    <t>CFT50/3-BX</t>
  </si>
  <si>
    <t>Compact Fluorescent, Biax, (3) 50W lamp</t>
  </si>
  <si>
    <t>CFT50/4-BX</t>
  </si>
  <si>
    <t>Compact Fluorescent, Biax, (4) 50W lamp</t>
  </si>
  <si>
    <t>CFT50/5-BX</t>
  </si>
  <si>
    <t>Compact Fluorescent, Biax, (5) 50W lamp</t>
  </si>
  <si>
    <t>CFT50/6-BX</t>
  </si>
  <si>
    <t>Compact Fluorescent, Biax, (6) 50W lamp</t>
  </si>
  <si>
    <t>CFT50/8-BX</t>
  </si>
  <si>
    <t>Compact Fluorescent, Biax, (8) 50W lamp</t>
  </si>
  <si>
    <t>CFT50/9-BX</t>
  </si>
  <si>
    <t>Compact Fluorescent, Biax, (9) 50W lamp</t>
  </si>
  <si>
    <t>CFT55/12-BX</t>
  </si>
  <si>
    <t>CFT55W</t>
  </si>
  <si>
    <t>Compact Fluorescent, Biax, (12) 55W lamp</t>
  </si>
  <si>
    <t>CFT55/1-BX</t>
  </si>
  <si>
    <t>Compact Fluorescent, Biax, (1) 55W lamp</t>
  </si>
  <si>
    <t>CFT55/2-BX</t>
  </si>
  <si>
    <t>Compact Fluorescent, Biax, (2) 55W lamp</t>
  </si>
  <si>
    <t>CFT55/3-BX</t>
  </si>
  <si>
    <t>Compact Fluorescent, Biax, (3) 55W lamp</t>
  </si>
  <si>
    <t>CFT55/4-BX</t>
  </si>
  <si>
    <t>Compact Fluorescent, Biax, (4) 55W lamp</t>
  </si>
  <si>
    <t>CFT55/5-BX</t>
  </si>
  <si>
    <t>Compact Fluorescent, Biax, (5) 55W lamp</t>
  </si>
  <si>
    <t>CFT55/6-BX</t>
  </si>
  <si>
    <t>Compact Fluorescent, Biax, (6) 55W lamp</t>
  </si>
  <si>
    <t>CFT55/6-L</t>
  </si>
  <si>
    <t>Compact Fluorescent, long Twin, (6) 55W lamp</t>
  </si>
  <si>
    <t>Compact Fluorescent, long Twin, (6) 55W lamp/ High Ballast Factor</t>
  </si>
  <si>
    <t>CFT55/8-BX</t>
  </si>
  <si>
    <t>Compact Fluorescent, Biax, (8) 55W lamp</t>
  </si>
  <si>
    <t>CFT55/8-L</t>
  </si>
  <si>
    <t>Compact Fluorescent, long Twin, (8) 55W lamp</t>
  </si>
  <si>
    <t>Compact Fluorescent, long Twin, (8) 55W lamp/ High Ballast Factor</t>
  </si>
  <si>
    <t>CFT55/9-BX</t>
  </si>
  <si>
    <t>Compact Fluorescent, Biax, (9) 55W lamp</t>
  </si>
  <si>
    <t>CFT7/1</t>
  </si>
  <si>
    <t>CFT7W</t>
  </si>
  <si>
    <t>Compact Fluorescent, twin, (1) 7W lamp</t>
  </si>
  <si>
    <t>CFT7/2</t>
  </si>
  <si>
    <t>Compact Fluorescent, twin, (2) 7W lamp</t>
  </si>
  <si>
    <t>CFT9/1</t>
  </si>
  <si>
    <t>CFT9W</t>
  </si>
  <si>
    <t>Compact Fluorescent, twin, (1) 9W lamp</t>
  </si>
  <si>
    <t>CFT9/2</t>
  </si>
  <si>
    <t>Compact Fluorescent, twin, (2) 9W lamp</t>
  </si>
  <si>
    <t>CFT9/3</t>
  </si>
  <si>
    <t>Motion picture theater</t>
  </si>
  <si>
    <t>LAMP / FIXT</t>
  </si>
  <si>
    <t>WATT / LAMP</t>
  </si>
  <si>
    <r>
      <t>Compact Fluorescent, twin or multi, (</t>
    </r>
    <r>
      <rPr>
        <sz val="10"/>
        <color indexed="10"/>
        <rFont val="Arial"/>
        <family val="2"/>
      </rPr>
      <t>6</t>
    </r>
    <r>
      <rPr>
        <sz val="10"/>
        <rFont val="Arial"/>
        <family val="2"/>
      </rPr>
      <t>) 32W lamp</t>
    </r>
  </si>
  <si>
    <r>
      <t>CFT36/6-L</t>
    </r>
    <r>
      <rPr>
        <sz val="10"/>
        <color indexed="10"/>
        <rFont val="Arial"/>
        <family val="2"/>
      </rPr>
      <t>H</t>
    </r>
  </si>
  <si>
    <r>
      <t>CFT36/8-L</t>
    </r>
    <r>
      <rPr>
        <sz val="10"/>
        <color indexed="10"/>
        <rFont val="Arial"/>
        <family val="2"/>
      </rPr>
      <t>H</t>
    </r>
  </si>
  <si>
    <r>
      <t>CFT40/6-L</t>
    </r>
    <r>
      <rPr>
        <sz val="10"/>
        <color indexed="10"/>
        <rFont val="Arial"/>
        <family val="2"/>
      </rPr>
      <t>H</t>
    </r>
  </si>
  <si>
    <r>
      <t>CFT40/8-L</t>
    </r>
    <r>
      <rPr>
        <sz val="10"/>
        <color indexed="10"/>
        <rFont val="Arial"/>
        <family val="2"/>
      </rPr>
      <t>H</t>
    </r>
  </si>
  <si>
    <r>
      <t>CFT55/6-L</t>
    </r>
    <r>
      <rPr>
        <sz val="10"/>
        <color indexed="10"/>
        <rFont val="Arial"/>
        <family val="2"/>
      </rPr>
      <t>H</t>
    </r>
  </si>
  <si>
    <r>
      <t>CFT55/8-L</t>
    </r>
    <r>
      <rPr>
        <sz val="10"/>
        <color indexed="10"/>
        <rFont val="Arial"/>
        <family val="2"/>
      </rPr>
      <t>H</t>
    </r>
  </si>
  <si>
    <t>Compact Fluorescent Lights (Screw-in)</t>
  </si>
  <si>
    <r>
      <t>Fluorescent, (</t>
    </r>
    <r>
      <rPr>
        <sz val="10"/>
        <color indexed="10"/>
        <rFont val="Arial"/>
        <family val="2"/>
      </rPr>
      <t>2</t>
    </r>
    <r>
      <rPr>
        <sz val="10"/>
        <rFont val="Arial"/>
        <family val="2"/>
      </rPr>
      <t>) 36", STD HO T5 lamp</t>
    </r>
  </si>
  <si>
    <r>
      <t>F4</t>
    </r>
    <r>
      <rPr>
        <sz val="10"/>
        <color indexed="10"/>
        <rFont val="Arial"/>
        <family val="2"/>
      </rPr>
      <t>2</t>
    </r>
    <r>
      <rPr>
        <sz val="10"/>
        <rFont val="Arial"/>
        <family val="2"/>
      </rPr>
      <t>SILL/T4</t>
    </r>
  </si>
  <si>
    <r>
      <t>F4</t>
    </r>
    <r>
      <rPr>
        <sz val="10"/>
        <color indexed="10"/>
        <rFont val="Arial"/>
        <family val="2"/>
      </rPr>
      <t>2</t>
    </r>
    <r>
      <rPr>
        <sz val="10"/>
        <rFont val="Arial"/>
        <family val="2"/>
      </rPr>
      <t>SILL/T4-R</t>
    </r>
  </si>
  <si>
    <r>
      <t>F4</t>
    </r>
    <r>
      <rPr>
        <sz val="10"/>
        <color indexed="10"/>
        <rFont val="Arial"/>
        <family val="2"/>
      </rPr>
      <t>2</t>
    </r>
    <r>
      <rPr>
        <sz val="10"/>
        <rFont val="Arial"/>
        <family val="2"/>
      </rPr>
      <t>SSILL/T4</t>
    </r>
  </si>
  <si>
    <r>
      <t>F4</t>
    </r>
    <r>
      <rPr>
        <sz val="10"/>
        <color indexed="10"/>
        <rFont val="Arial"/>
        <family val="2"/>
      </rPr>
      <t>2</t>
    </r>
    <r>
      <rPr>
        <sz val="10"/>
        <rFont val="Arial"/>
        <family val="2"/>
      </rPr>
      <t>SSILL/T4-R</t>
    </r>
  </si>
  <si>
    <r>
      <t>Fluorescent, (</t>
    </r>
    <r>
      <rPr>
        <sz val="10"/>
        <color indexed="10"/>
        <rFont val="Arial"/>
        <family val="2"/>
      </rPr>
      <t>4</t>
    </r>
    <r>
      <rPr>
        <sz val="10"/>
        <rFont val="Arial"/>
        <family val="2"/>
      </rPr>
      <t>) 96", STD HO lamp</t>
    </r>
  </si>
  <si>
    <t>Miscellaneous</t>
  </si>
  <si>
    <t>N/A</t>
  </si>
  <si>
    <t>Cut Sheet Fixtures</t>
  </si>
  <si>
    <t>Daycare</t>
  </si>
  <si>
    <t>Hospitals</t>
  </si>
  <si>
    <t>Libraries</t>
  </si>
  <si>
    <t>Parking Garages</t>
  </si>
  <si>
    <t>Public Order and Safety</t>
  </si>
  <si>
    <t>Area or Space Method used for Baseline</t>
  </si>
  <si>
    <t>ENTER THE REQUESTED INFORMATION IN TABLE (A) BELOW</t>
  </si>
  <si>
    <t>ASHRAE 90.1-2007 Code Exterior Lighting Power  Allowance</t>
  </si>
  <si>
    <t>Example</t>
  </si>
  <si>
    <t>Building Grounds: Walkways less than 10 ft wide</t>
  </si>
  <si>
    <t>W1</t>
  </si>
  <si>
    <t>320 W Pulse Start MH</t>
  </si>
  <si>
    <t>Total  Lighting Connected Load (watts)</t>
  </si>
  <si>
    <t>ASHRAE 90.1-2007 Lighting Power Baseline (W)</t>
  </si>
  <si>
    <t>HOU</t>
  </si>
  <si>
    <t>Fixture Code</t>
  </si>
  <si>
    <t>Description</t>
  </si>
  <si>
    <t>Watts/Fixture</t>
  </si>
  <si>
    <t>24/7 Facilities or Spaces</t>
  </si>
  <si>
    <t>EXTERIOR LIGHTING POWER ALLOWANCE TABLE</t>
  </si>
  <si>
    <t>Building Exterior and Space Description</t>
  </si>
  <si>
    <t>Allowance</t>
  </si>
  <si>
    <t>Variable</t>
  </si>
  <si>
    <t>Units</t>
  </si>
  <si>
    <t>Uncovered Parking Area: Parking Lots and Drives</t>
  </si>
  <si>
    <t>Square Feet</t>
  </si>
  <si>
    <r>
      <t>W/ft</t>
    </r>
    <r>
      <rPr>
        <vertAlign val="superscript"/>
        <sz val="11"/>
        <color theme="1"/>
        <rFont val="Calibri"/>
        <family val="2"/>
        <scheme val="minor"/>
      </rPr>
      <t>2</t>
    </r>
  </si>
  <si>
    <t>Linear Feet</t>
  </si>
  <si>
    <t>W/linear foot</t>
  </si>
  <si>
    <t>Building Grounds: Walkways 10 ft wide or greater</t>
  </si>
  <si>
    <t>Building Grounds: Plaza areas</t>
  </si>
  <si>
    <t>Building Grounds: Special feature areas</t>
  </si>
  <si>
    <t>Building Grounds: Stairways</t>
  </si>
  <si>
    <t>Building Entrances and Exits: Main entries</t>
  </si>
  <si>
    <t>W/linear foot of door width</t>
  </si>
  <si>
    <t>Building Entrances and Exits: Other doors</t>
  </si>
  <si>
    <t>Canopies and Overhangs: Free standing and attached overhangs</t>
  </si>
  <si>
    <t>Outdoor sales: Open Areas (including vehicle sales lots)</t>
  </si>
  <si>
    <t>Outdoor sales: Street frontage for vehicle sales in addition to "open area" allowance</t>
  </si>
  <si>
    <t>Building Facades: per illuminated wall or surface area</t>
  </si>
  <si>
    <r>
      <t>W/ft</t>
    </r>
    <r>
      <rPr>
        <vertAlign val="superscript"/>
        <sz val="11"/>
        <color theme="1"/>
        <rFont val="Calibri"/>
        <family val="2"/>
        <scheme val="minor"/>
      </rPr>
      <t>2</t>
    </r>
    <r>
      <rPr>
        <sz val="11"/>
        <color theme="1"/>
        <rFont val="Calibri"/>
        <family val="2"/>
        <scheme val="minor"/>
      </rPr>
      <t xml:space="preserve"> for each illuminated wall or surface</t>
    </r>
  </si>
  <si>
    <t>Building Facades: per illuminated wall or surface length</t>
  </si>
  <si>
    <t>W/linear foot for each illuminated wall or surface length</t>
  </si>
  <si>
    <t>Automated teller machines and night depositories: per first location</t>
  </si>
  <si>
    <t>Watts per Location</t>
  </si>
  <si>
    <t>W per location</t>
  </si>
  <si>
    <t>Automated teller machines and night depositories: per additional locations</t>
  </si>
  <si>
    <t>W per additional ATM per location</t>
  </si>
  <si>
    <r>
      <rPr>
        <sz val="11"/>
        <color indexed="8"/>
        <rFont val="Calibri"/>
        <family val="2"/>
      </rPr>
      <t>Entrances</t>
    </r>
    <r>
      <rPr>
        <sz val="11"/>
        <color theme="1"/>
        <rFont val="Calibri"/>
        <family val="2"/>
        <scheme val="minor"/>
      </rPr>
      <t xml:space="preserve"> and gatehouse inspection stations at guarded facilities</t>
    </r>
  </si>
  <si>
    <r>
      <t>W/ft</t>
    </r>
    <r>
      <rPr>
        <vertAlign val="superscript"/>
        <sz val="11"/>
        <color theme="1"/>
        <rFont val="Calibri"/>
        <family val="2"/>
        <scheme val="minor"/>
      </rPr>
      <t>2</t>
    </r>
    <r>
      <rPr>
        <sz val="11"/>
        <color theme="1"/>
        <rFont val="Calibri"/>
        <family val="2"/>
        <scheme val="minor"/>
      </rPr>
      <t xml:space="preserve"> of uncovered area</t>
    </r>
  </si>
  <si>
    <r>
      <rPr>
        <sz val="11"/>
        <color indexed="8"/>
        <rFont val="Calibri"/>
        <family val="2"/>
      </rPr>
      <t>Loading areas</t>
    </r>
    <r>
      <rPr>
        <sz val="11"/>
        <color theme="1"/>
        <rFont val="Calibri"/>
        <family val="2"/>
        <scheme val="minor"/>
      </rPr>
      <t xml:space="preserve"> for law enforcement, fire, ambulance, and other emergency service vehicles</t>
    </r>
  </si>
  <si>
    <t>Drive-through windows at fast food restaurants</t>
  </si>
  <si>
    <t>W per drive-through</t>
  </si>
  <si>
    <r>
      <rPr>
        <sz val="11"/>
        <color indexed="8"/>
        <rFont val="Calibri"/>
        <family val="2"/>
      </rPr>
      <t>Parking near 24-hour retail</t>
    </r>
    <r>
      <rPr>
        <sz val="11"/>
        <color theme="1"/>
        <rFont val="Calibri"/>
        <family val="2"/>
        <scheme val="minor"/>
      </rPr>
      <t xml:space="preserve"> entrances</t>
    </r>
  </si>
  <si>
    <t>W per main entry</t>
  </si>
  <si>
    <t>WATTAGE TABLE</t>
  </si>
  <si>
    <t>INTERIOR WATT / FIXT</t>
  </si>
  <si>
    <t>EXTERIOR WATT / FIXT</t>
  </si>
  <si>
    <t>Auto Related</t>
  </si>
  <si>
    <t>Industrial Manufacturing – 1 Shift</t>
  </si>
  <si>
    <t>Industrial Manufacturing – 2 Shift</t>
  </si>
  <si>
    <t>Industrial Manufacturing – 3 Shift</t>
  </si>
  <si>
    <t>Lodging – Guest Rooms</t>
  </si>
  <si>
    <t>Lodging – Common Spaces</t>
  </si>
  <si>
    <t>Nursing Home</t>
  </si>
  <si>
    <r>
      <t>Air Conditioned/Cooled space (61</t>
    </r>
    <r>
      <rPr>
        <vertAlign val="superscript"/>
        <sz val="10"/>
        <rFont val="Arial"/>
        <family val="2"/>
      </rPr>
      <t>0</t>
    </r>
    <r>
      <rPr>
        <sz val="10"/>
        <rFont val="Arial"/>
        <family val="2"/>
      </rPr>
      <t>F - 79</t>
    </r>
    <r>
      <rPr>
        <vertAlign val="superscript"/>
        <sz val="10"/>
        <rFont val="Arial"/>
        <family val="2"/>
      </rPr>
      <t>0</t>
    </r>
    <r>
      <rPr>
        <sz val="10"/>
        <rFont val="Arial"/>
        <family val="2"/>
      </rPr>
      <t>F)</t>
    </r>
  </si>
  <si>
    <r>
      <t>Freezer space (-20</t>
    </r>
    <r>
      <rPr>
        <vertAlign val="superscript"/>
        <sz val="10"/>
        <rFont val="Arial"/>
        <family val="2"/>
      </rPr>
      <t>0</t>
    </r>
    <r>
      <rPr>
        <sz val="10"/>
        <rFont val="Arial"/>
        <family val="2"/>
      </rPr>
      <t>F - 27</t>
    </r>
    <r>
      <rPr>
        <vertAlign val="superscript"/>
        <sz val="10"/>
        <rFont val="Arial"/>
        <family val="2"/>
      </rPr>
      <t>0</t>
    </r>
    <r>
      <rPr>
        <sz val="10"/>
        <rFont val="Arial"/>
        <family val="2"/>
      </rPr>
      <t>F)</t>
    </r>
  </si>
  <si>
    <r>
      <t>Medium-temperature refrigerated space (28</t>
    </r>
    <r>
      <rPr>
        <vertAlign val="superscript"/>
        <sz val="10"/>
        <rFont val="Arial"/>
        <family val="2"/>
      </rPr>
      <t>0</t>
    </r>
    <r>
      <rPr>
        <sz val="10"/>
        <rFont val="Arial"/>
        <family val="2"/>
      </rPr>
      <t>F - 40</t>
    </r>
    <r>
      <rPr>
        <vertAlign val="superscript"/>
        <sz val="10"/>
        <rFont val="Arial"/>
        <family val="2"/>
      </rPr>
      <t>0</t>
    </r>
    <r>
      <rPr>
        <sz val="10"/>
        <rFont val="Arial"/>
        <family val="2"/>
      </rPr>
      <t>F)</t>
    </r>
  </si>
  <si>
    <r>
      <t>High-temperature refrigerated space (41</t>
    </r>
    <r>
      <rPr>
        <vertAlign val="superscript"/>
        <sz val="10"/>
        <rFont val="Arial"/>
        <family val="2"/>
      </rPr>
      <t>0</t>
    </r>
    <r>
      <rPr>
        <sz val="10"/>
        <rFont val="Arial"/>
        <family val="2"/>
      </rPr>
      <t>F - 60</t>
    </r>
    <r>
      <rPr>
        <vertAlign val="superscript"/>
        <sz val="10"/>
        <rFont val="Arial"/>
        <family val="2"/>
      </rPr>
      <t>0</t>
    </r>
    <r>
      <rPr>
        <sz val="10"/>
        <rFont val="Arial"/>
        <family val="2"/>
      </rPr>
      <t>F)</t>
    </r>
  </si>
  <si>
    <t>Door Width (Linear Feet)</t>
  </si>
  <si>
    <t xml:space="preserve">Installation Date: </t>
  </si>
  <si>
    <t>Survey completed by (name):</t>
  </si>
  <si>
    <t>Spot Measurements completed by (name):</t>
  </si>
  <si>
    <t>Date(s) Survey completed:</t>
  </si>
  <si>
    <t>Program Year:</t>
  </si>
  <si>
    <t>Utility:</t>
  </si>
  <si>
    <t>Utility</t>
  </si>
  <si>
    <t>Duquesne Light</t>
  </si>
  <si>
    <t>Met-Ed (FirstEnergy)</t>
  </si>
  <si>
    <t>Penn Power (FirstEnergy)</t>
  </si>
  <si>
    <t>PennElec (FirstEnergy)</t>
  </si>
  <si>
    <t>West Penn Power (FirstEnergy)</t>
  </si>
  <si>
    <t>PECO</t>
  </si>
  <si>
    <t>PPL</t>
  </si>
  <si>
    <t>Input Field</t>
  </si>
  <si>
    <t>Computed Field</t>
  </si>
  <si>
    <t>New Construction Interior Lighting Incentive and Savings Calculation Worksheet</t>
  </si>
  <si>
    <t>New Construction Exterior Lighting Incentive and Savings Calculation Worksheet</t>
  </si>
  <si>
    <t>ASHRAE 90.1-2007 Code LPD
(W/ft2)</t>
  </si>
  <si>
    <t>Interior LPD Building Area Method</t>
  </si>
  <si>
    <t>Interior LPD Space-by-Space Method</t>
  </si>
  <si>
    <t xml:space="preserve">ASHRAE 90.1-2007 Code Lighting Power Density Allowance 
(W/ft2)
</t>
  </si>
  <si>
    <t xml:space="preserve">ASHRAE 90.1-2007 Building Area Type
</t>
  </si>
  <si>
    <t xml:space="preserve">ASHRAE 90.1-2007 Lighting Power Allowance (Baseline Power)
(W) </t>
  </si>
  <si>
    <t xml:space="preserve">Gross Lighted Area 
(ft2)  </t>
  </si>
  <si>
    <t xml:space="preserve">Building Type
</t>
  </si>
  <si>
    <t>ASHRAE 90.1-2007 Lighting Power Allowance (Baseline Power)
(W)</t>
  </si>
  <si>
    <t>Location</t>
  </si>
  <si>
    <t>Fixture Tag or ID</t>
  </si>
  <si>
    <t>Luminaire Description</t>
  </si>
  <si>
    <t>Number of Fixtures of this type</t>
  </si>
  <si>
    <t xml:space="preserve">
TRM Fixture Code</t>
  </si>
  <si>
    <t xml:space="preserve">PA TRM Allowed  Watts/Fixture </t>
  </si>
  <si>
    <t xml:space="preserve">Connected Watts </t>
  </si>
  <si>
    <t>LOOKUP TABLES</t>
  </si>
  <si>
    <t>Dusk-to-Dawn / Exterior Lighting</t>
  </si>
  <si>
    <t>Education – School</t>
  </si>
  <si>
    <t>Education – College/University</t>
  </si>
  <si>
    <t>Health/Medical – Clinic</t>
  </si>
  <si>
    <t>Multi-Family (Common Areas) - High-rise &amp; Low-rise</t>
  </si>
  <si>
    <t>Public Assembly (one shift)</t>
  </si>
  <si>
    <t>Public Services (nonfood)</t>
  </si>
  <si>
    <t>Restaurant</t>
  </si>
  <si>
    <t>Religious Worship/Church</t>
  </si>
  <si>
    <t>Storage Conditioned/Unconditioned</t>
  </si>
  <si>
    <t>Other (Fill in "User Input" sheet)</t>
  </si>
  <si>
    <t>NC Program Incentive ($/kW below Code)</t>
  </si>
  <si>
    <t>New Construction Lighting Power Allowance</t>
  </si>
  <si>
    <t>Maximum Lighting Power Eligible for Incentive (W)</t>
  </si>
  <si>
    <r>
      <rPr>
        <b/>
        <sz val="11"/>
        <color theme="1"/>
        <rFont val="Calibri"/>
        <family val="2"/>
        <scheme val="minor"/>
      </rPr>
      <t xml:space="preserve">EXAMPLE: </t>
    </r>
    <r>
      <rPr>
        <sz val="11"/>
        <color theme="1"/>
        <rFont val="Calibri"/>
        <family val="2"/>
        <scheme val="minor"/>
      </rPr>
      <t>Sales (General )</t>
    </r>
  </si>
  <si>
    <t xml:space="preserve">Exterior Area Type and Location  </t>
  </si>
  <si>
    <t xml:space="preserve">ASHRAE 90.1-2007 Exterior Area Type
</t>
  </si>
  <si>
    <t xml:space="preserve">Lighting Power Allowance Units </t>
  </si>
  <si>
    <t xml:space="preserve">Quantity associated with Exterior Area Type Lighting Power Allowance Units </t>
  </si>
  <si>
    <t xml:space="preserve">Luminaire Description </t>
  </si>
  <si>
    <t xml:space="preserve">Number of Fixtures of this type </t>
  </si>
  <si>
    <t xml:space="preserve"> MANUAL</t>
  </si>
  <si>
    <t>Table of Contents:</t>
  </si>
  <si>
    <t>I.  Purpose</t>
  </si>
  <si>
    <t>II.  Organization</t>
  </si>
  <si>
    <t>III.  User Guide</t>
  </si>
  <si>
    <t>I. Purpose</t>
  </si>
  <si>
    <t>II. Organization</t>
  </si>
  <si>
    <t>(1) Manual</t>
  </si>
  <si>
    <t>(2) Changelog</t>
  </si>
  <si>
    <t xml:space="preserve">The "Changelog" sheet provides a brief description of major changes from the previous version. </t>
  </si>
  <si>
    <t>(3) Glossary</t>
  </si>
  <si>
    <t>The "Wattage Table" sheet contains the master list of fixtures recognized by the Lighting Audit and Design Tool. The original source data is the NYSERDA Standard Wattage Table. Each fixture listed has a unique fixture code, description, and stipulated wattage value. Inclusion of a fixture in this table does not guarantee compliance with specific program requirements.</t>
  </si>
  <si>
    <t>The "Fixture Code Legend" sheet contains a legend explaining how fixture codes are constructed and how to read and identify fixture codes.</t>
  </si>
  <si>
    <t>The "Fixture Code Locator" sheet contains a tool to assist users locate a specific code on the Wattage Tables by specifying key lighting parameters. Fill in the tan fields by selecting from the pull down menu. Some fixtures in the Wattage Table may not be able to be located with this tool.</t>
  </si>
  <si>
    <t>III. User Guide</t>
  </si>
  <si>
    <t>V. Disclaimer</t>
  </si>
  <si>
    <t>This tool allows for custom entries for several fields. This document does not modify any requirements of the PA TRM. If any discrepancy between the TRM and this document exist, the TRM should be followed.</t>
  </si>
  <si>
    <t xml:space="preserve"> CHANGELOG</t>
  </si>
  <si>
    <t>1)</t>
  </si>
  <si>
    <t>Pennsylvania Act 129 New Construction Lighting Calculator</t>
  </si>
  <si>
    <t xml:space="preserve">Version 1 </t>
  </si>
  <si>
    <t>Released with 2013 TRM Tentative Order in August 2012</t>
  </si>
  <si>
    <t>Fixture Code Legend and Notes</t>
  </si>
  <si>
    <t>Sample Linear Fluorescent Fixture Code</t>
  </si>
  <si>
    <t>Sample of Other Fixture Code:</t>
  </si>
  <si>
    <t>CONFIGURATION (letter)</t>
  </si>
  <si>
    <t xml:space="preserve">               FIXTURE TYPE</t>
  </si>
  <si>
    <t>NUMBER OF LAMPS</t>
  </si>
  <si>
    <t>Tandem Wired</t>
  </si>
  <si>
    <t xml:space="preserve">     Compact Fluorescent,</t>
  </si>
  <si>
    <t>1 Lamp Fixture</t>
  </si>
  <si>
    <t>CONFIGURATION (number)</t>
  </si>
  <si>
    <t xml:space="preserve">                  Quad Tube</t>
  </si>
  <si>
    <t>FIXTURE TYPE</t>
  </si>
  <si>
    <t>4 Lamps on this Ballast</t>
  </si>
  <si>
    <t>Fluorescent</t>
  </si>
  <si>
    <t>BALLAST LIGHT OUTPUT</t>
  </si>
  <si>
    <t>LAMP LENGTH</t>
  </si>
  <si>
    <t>Reduced Light Output</t>
  </si>
  <si>
    <t>NATIONAL LAMP WATTAGE</t>
  </si>
  <si>
    <t>BALLAST TYPE</t>
  </si>
  <si>
    <t>4 Feet</t>
  </si>
  <si>
    <t>18W</t>
  </si>
  <si>
    <t>Electronic Ballast</t>
  </si>
  <si>
    <t>LAMP TYPE</t>
  </si>
  <si>
    <t>Instant start, T8</t>
  </si>
  <si>
    <t>Code Explanations</t>
  </si>
  <si>
    <t xml:space="preserve">   Fixture Type</t>
  </si>
  <si>
    <t xml:space="preserve">   for LED traffic signals</t>
  </si>
  <si>
    <t>Compact Fluorescent</t>
  </si>
  <si>
    <t>CFD</t>
  </si>
  <si>
    <t>Compact Fluorescent, double-D shape</t>
  </si>
  <si>
    <t>12GA</t>
  </si>
  <si>
    <t>12" Green Arrow</t>
  </si>
  <si>
    <t>CFS</t>
  </si>
  <si>
    <t>Compact Fluorescent, Spiral</t>
  </si>
  <si>
    <t>12GB</t>
  </si>
  <si>
    <t>12" Green Ball</t>
  </si>
  <si>
    <t>CFT</t>
  </si>
  <si>
    <t>Compact Fluorescent, Twin tube</t>
  </si>
  <si>
    <t>12RA</t>
  </si>
  <si>
    <t>12" Red Arrow</t>
  </si>
  <si>
    <t>(including "Biaxial" fixtures)</t>
  </si>
  <si>
    <t>12RB</t>
  </si>
  <si>
    <t>12" Red Ball</t>
  </si>
  <si>
    <t>CFQ</t>
  </si>
  <si>
    <t>Compact Fluorescent, Quad tube</t>
  </si>
  <si>
    <t>8GB</t>
  </si>
  <si>
    <t>8" Green Ball</t>
  </si>
  <si>
    <t>ECF</t>
  </si>
  <si>
    <t>Exit sign, Compact Fluorescent</t>
  </si>
  <si>
    <t>8RB</t>
  </si>
  <si>
    <t>8" Red Ball</t>
  </si>
  <si>
    <t>EI</t>
  </si>
  <si>
    <t>Exit sign, Incandescent</t>
  </si>
  <si>
    <t>PH</t>
  </si>
  <si>
    <t>Pedestrian Hand signal</t>
  </si>
  <si>
    <t>ELED</t>
  </si>
  <si>
    <t>Exit sign, LED</t>
  </si>
  <si>
    <t>F</t>
  </si>
  <si>
    <t>Fluorescent, linear</t>
  </si>
  <si>
    <t>Ballast Type</t>
  </si>
  <si>
    <t>FC</t>
  </si>
  <si>
    <t>Fluorescent, Circline</t>
  </si>
  <si>
    <t xml:space="preserve">   for fluorescent fixtures</t>
  </si>
  <si>
    <t>FU</t>
  </si>
  <si>
    <t>Fluorescent, U-tube</t>
  </si>
  <si>
    <t>L</t>
  </si>
  <si>
    <t>H</t>
  </si>
  <si>
    <t>Halogen</t>
  </si>
  <si>
    <t>S</t>
  </si>
  <si>
    <t>Standard magnetic</t>
  </si>
  <si>
    <t>HLV</t>
  </si>
  <si>
    <t>Halogen, Low Voltage</t>
  </si>
  <si>
    <t>E</t>
  </si>
  <si>
    <t>Emergy efficient magnetic</t>
  </si>
  <si>
    <t>HPS</t>
  </si>
  <si>
    <t>High Pressure Sodium</t>
  </si>
  <si>
    <t>I</t>
  </si>
  <si>
    <t>Incandescent</t>
  </si>
  <si>
    <t>Configuration (letter)</t>
  </si>
  <si>
    <t>LED</t>
  </si>
  <si>
    <t>Light Emitting Diode (LED) traffic signal</t>
  </si>
  <si>
    <t>T</t>
  </si>
  <si>
    <t>Tandem wired fixture</t>
  </si>
  <si>
    <t>MH</t>
  </si>
  <si>
    <t>Metal Halide</t>
  </si>
  <si>
    <t>D</t>
  </si>
  <si>
    <t>Delamped fixture, i.e. some lamps</t>
  </si>
  <si>
    <t>MHPS</t>
  </si>
  <si>
    <t>Metal Halide, Pulse Start</t>
  </si>
  <si>
    <t>permanently removed but ballasts</t>
  </si>
  <si>
    <t>MV</t>
  </si>
  <si>
    <t>Mercury Vapor</t>
  </si>
  <si>
    <t>remain</t>
  </si>
  <si>
    <t>QL</t>
  </si>
  <si>
    <t>Induction</t>
  </si>
  <si>
    <t>Configuration (number)</t>
  </si>
  <si>
    <t>Lamp Type</t>
  </si>
  <si>
    <t xml:space="preserve">   for delamped fixtures</t>
  </si>
  <si>
    <t>Number signifies the total number of ballasts</t>
  </si>
  <si>
    <t>A</t>
  </si>
  <si>
    <t>"F25T12" - 25 watt, 4ft, T12 lamp</t>
  </si>
  <si>
    <t>in the fixture: e.g. An "F42EEID2" is an</t>
  </si>
  <si>
    <t>IL</t>
  </si>
  <si>
    <t>T8, Instant start</t>
  </si>
  <si>
    <t>"F44EE" with two lamps removed so that there</t>
  </si>
  <si>
    <t>SIL</t>
  </si>
  <si>
    <t>T8, Instant start, Super 30 watt</t>
  </si>
  <si>
    <t>is one extaneous ballast</t>
  </si>
  <si>
    <t>SSIL</t>
  </si>
  <si>
    <t>T8, Instant start, Super 28 watt</t>
  </si>
  <si>
    <t>T8, rapid start</t>
  </si>
  <si>
    <t xml:space="preserve">   for tandem wired ballasts</t>
  </si>
  <si>
    <t>G</t>
  </si>
  <si>
    <t>T5, standard</t>
  </si>
  <si>
    <t>Number signifies the total number of lamps</t>
  </si>
  <si>
    <t>GH</t>
  </si>
  <si>
    <t>T5, standard, High output lamp</t>
  </si>
  <si>
    <t>being run by the ballast: e.g. An "F42LLIT4"</t>
  </si>
  <si>
    <t>T12, Energy efficient</t>
  </si>
  <si>
    <t>would indicate that a four-lamp ballast is</t>
  </si>
  <si>
    <t>EH</t>
  </si>
  <si>
    <t>T12, Energy efficient, High output lamp</t>
  </si>
  <si>
    <t>wired to run two-lamp fixtures.</t>
  </si>
  <si>
    <t>T12, Energy efficient, Instant start</t>
  </si>
  <si>
    <t>EV</t>
  </si>
  <si>
    <t>T12, Energy efficient, Very high output</t>
  </si>
  <si>
    <t xml:space="preserve">   with no preceding letter</t>
  </si>
  <si>
    <t>T12, Standard</t>
  </si>
  <si>
    <t>Number indicates the number of ballasts in an</t>
  </si>
  <si>
    <t>T12, Standard, Instant start</t>
  </si>
  <si>
    <t>ambiguous multiple ballast fixture: e.g. An</t>
  </si>
  <si>
    <t>SH</t>
  </si>
  <si>
    <t>T12, Standard, High output lamp</t>
  </si>
  <si>
    <t>"F43ILU2" indicates a three-lamp fixture with</t>
  </si>
  <si>
    <t>SV</t>
  </si>
  <si>
    <t>T12, Standard, Very high output lamp</t>
  </si>
  <si>
    <t>two ballasts (as is often the case if there is A/B</t>
  </si>
  <si>
    <t>T10, Standard</t>
  </si>
  <si>
    <t>switching).</t>
  </si>
  <si>
    <t>Ballast Light Output</t>
  </si>
  <si>
    <t>R</t>
  </si>
  <si>
    <t>Reduced light output</t>
  </si>
  <si>
    <t>High light output</t>
  </si>
  <si>
    <t>V</t>
  </si>
  <si>
    <t>Very high light output</t>
  </si>
  <si>
    <t>Notes:</t>
  </si>
  <si>
    <t>1) The column labeled Watts/Fixtures in the data table includes ballast loads.</t>
  </si>
  <si>
    <t>2) The fixture wattage values represent an average value, rounded to the nearest whole watt.</t>
  </si>
  <si>
    <t>LIGHTING FIXTURE CODE LOCATOR</t>
  </si>
  <si>
    <t>Password: Act129Lighting</t>
  </si>
  <si>
    <t>*Required</t>
  </si>
  <si>
    <t>Fill In Tan Fields</t>
  </si>
  <si>
    <t>**Required for all except U-Tube</t>
  </si>
  <si>
    <t>SELECTED</t>
  </si>
  <si>
    <t>CONFIGURATION (NUMBER)</t>
  </si>
  <si>
    <t>Linear Fluorescent Fixtures Only</t>
  </si>
  <si>
    <t>Standard</t>
  </si>
  <si>
    <t>Double-D shape</t>
  </si>
  <si>
    <t>Spiral</t>
  </si>
  <si>
    <t>Twin tube (including "Biaxial")</t>
  </si>
  <si>
    <t>Quad tube</t>
  </si>
  <si>
    <t>T5, Standard</t>
  </si>
  <si>
    <t>Circline</t>
  </si>
  <si>
    <t>U-Tube</t>
  </si>
  <si>
    <t>T5, Standard, High output lamp</t>
  </si>
  <si>
    <t>Fixture Type*:</t>
  </si>
  <si>
    <t>Low Voltage</t>
  </si>
  <si>
    <t>T8, Instant Start</t>
  </si>
  <si>
    <t>Fixture Subtype*:</t>
  </si>
  <si>
    <t>Linear</t>
  </si>
  <si>
    <t>T8, Instant Start, Super 30 watt</t>
  </si>
  <si>
    <t>Lamp Length*:</t>
  </si>
  <si>
    <t>T8, Instant Start, Super 28 watt</t>
  </si>
  <si>
    <t>Number of Lamps*:</t>
  </si>
  <si>
    <t>Exit Sign</t>
  </si>
  <si>
    <t>T8, Rapid Start</t>
  </si>
  <si>
    <t>Lamp Type*:</t>
  </si>
  <si>
    <t>Pulse Start</t>
  </si>
  <si>
    <t>Ballast Type*:</t>
  </si>
  <si>
    <t>T12, Energy Efficient</t>
  </si>
  <si>
    <t>Configuration (Letter):</t>
  </si>
  <si>
    <t>T12, Energy Efficient, High output lamp</t>
  </si>
  <si>
    <t>Configuration (Number):</t>
  </si>
  <si>
    <t>Traffic Signal LED</t>
  </si>
  <si>
    <t>T12, Energy Efficient, Instant start</t>
  </si>
  <si>
    <t>Ballast Light Output:</t>
  </si>
  <si>
    <t>T12, Energy Efficient, Very high output</t>
  </si>
  <si>
    <t>Fixture Code:</t>
  </si>
  <si>
    <t>Standard Magnetic</t>
  </si>
  <si>
    <t>Energy Efficient Magnetic</t>
  </si>
  <si>
    <t>All Other Fixtures</t>
  </si>
  <si>
    <t>Traffic Signal</t>
  </si>
  <si>
    <t>-R</t>
  </si>
  <si>
    <t>High Light Output</t>
  </si>
  <si>
    <t>-H</t>
  </si>
  <si>
    <t>Nominal Lamp Wattage*:</t>
  </si>
  <si>
    <t>Very High Light Output</t>
  </si>
  <si>
    <t>-V</t>
  </si>
  <si>
    <t>See "Fixture Code Legend" sheet for additional help.</t>
  </si>
  <si>
    <t>Number of Lamps**:</t>
  </si>
  <si>
    <t>Ballast Type:</t>
  </si>
  <si>
    <t>Only fixture codes listed in the Standard Wattage Table will be located.</t>
  </si>
  <si>
    <t>1.5 Feet (18 Inches)</t>
  </si>
  <si>
    <t>2' Feet (24 Inches)</t>
  </si>
  <si>
    <t>3' Feet (36 Inches)</t>
  </si>
  <si>
    <t>4' Feet (48 Inches)</t>
  </si>
  <si>
    <r>
      <rPr>
        <b/>
        <sz val="10"/>
        <rFont val="Arial"/>
        <family val="2"/>
      </rPr>
      <t>Disclaimer</t>
    </r>
    <r>
      <rPr>
        <sz val="11"/>
        <color theme="1"/>
        <rFont val="Calibri"/>
        <family val="2"/>
        <scheme val="minor"/>
      </rPr>
      <t>: This fixture code locator is still in development. In some cases, the locator may note that the fixture cannot be found due to the use of non-standard and diverse notations for fixture codes. A manual search of the wattage table is recommended to double-check results.</t>
    </r>
  </si>
  <si>
    <t>5' Feet (60 Inches)</t>
  </si>
  <si>
    <t>6' Feet (72 Inches)</t>
  </si>
  <si>
    <t>8' Feet (96 Inches)</t>
  </si>
  <si>
    <t>1 Lamp</t>
  </si>
  <si>
    <t>2 Lamps</t>
  </si>
  <si>
    <t>3 Lamps</t>
  </si>
  <si>
    <t>4 Lamps</t>
  </si>
  <si>
    <t>5 Lamps</t>
  </si>
  <si>
    <t>6 Lamps</t>
  </si>
  <si>
    <t>7 Lamps</t>
  </si>
  <si>
    <t>8 Lamps</t>
  </si>
  <si>
    <t>CONFIGURATION (LETTER)</t>
  </si>
  <si>
    <t>Tandem Wired Fixture</t>
  </si>
  <si>
    <t>Delamped Fixture</t>
  </si>
  <si>
    <t>GLOSSARY</t>
  </si>
  <si>
    <t>Project Identification</t>
  </si>
  <si>
    <t>Fixture Information</t>
  </si>
  <si>
    <t>Output Information</t>
  </si>
  <si>
    <r>
      <t xml:space="preserve">Example: </t>
    </r>
    <r>
      <rPr>
        <sz val="11"/>
        <color theme="1"/>
        <rFont val="Calibri"/>
        <family val="2"/>
        <scheme val="minor"/>
      </rPr>
      <t>Dining Area</t>
    </r>
  </si>
  <si>
    <t>Pennsylvania Act 129 Lighting Audit and Design Tool for New Construction Projects</t>
  </si>
  <si>
    <t>The purpose of the Lighting Audit and Design Tool for New Construction (NC) Projects is two-fold:</t>
  </si>
  <si>
    <t>1. To facilitate the calculation of eligible incentives for NC lighting projects.</t>
  </si>
  <si>
    <t>2. To facilitate the calculation of energy savings and demand reduction for NC lighting projects.</t>
  </si>
  <si>
    <t>The "Manual" sheet contains the manual for using the Lighting Audit and Design Tool for NC Projects.</t>
  </si>
  <si>
    <t xml:space="preserve">The "Glossary" sheet is a reference defining key terms and column headings for the "Interior Lighting Form" and "Exterior Lighting Form" sheets. </t>
  </si>
  <si>
    <t>(4) Interior Lighting Form</t>
  </si>
  <si>
    <t>The "Interior Lighting Form" sheet is the main worksheet that calculates energy savings and peak demand reduction, following the conventions and equations described in the PA TRM. All key variables are entered on this sheet.</t>
  </si>
  <si>
    <t>(5) Interior User Input</t>
  </si>
  <si>
    <t xml:space="preserve">The "Interior User Input" sheet contains tables that allow additional customization of the "Interior Lighting Form" for specific cases. These tables provide the following capabilities: </t>
  </si>
  <si>
    <t>The "Exterior Lighting Form" sheet is the main worksheet that calculates energy savings and peak demand reduction, following the conventions and equations described in the PA TRM. All key variables are entered on this sheet.</t>
  </si>
  <si>
    <t>(6) Exterior Lighting Form</t>
  </si>
  <si>
    <t>(7) Exterior User Input</t>
  </si>
  <si>
    <t xml:space="preserve">The "Exterior User Input" sheet contains tables that allow additional customization of the "Exterior Lighting Form" for specific cases. These tables provide the following capabilities: </t>
  </si>
  <si>
    <t xml:space="preserve"> </t>
  </si>
  <si>
    <t>(8) Wattage Table</t>
  </si>
  <si>
    <t>(9) Fixture Code Legend</t>
  </si>
  <si>
    <t>(10) Fixture Code Locator</t>
  </si>
  <si>
    <t>The Lighting Audit and Design Tool for NC Projects is organized into 10 sheets.</t>
  </si>
  <si>
    <t>IV.  Disclaimer</t>
  </si>
  <si>
    <t>Table A.  ASHRAE 90.1-2007 Lighting Power Allowance  Using the Building Area Method</t>
  </si>
  <si>
    <t>Table B.    ASHRAE 90.1-2007 Lighting Power Allowance Using the Space-by-Space Method</t>
  </si>
  <si>
    <t xml:space="preserve">Table C: Installed Lighting Equipment Power:  Enter Information for ALL new light fixtures </t>
  </si>
  <si>
    <t>Table D: Incentive Estimate Calculation</t>
  </si>
  <si>
    <t>Table E: TRM Savings Calculation</t>
  </si>
  <si>
    <t>Table A.    ASHRAE 90.1 2007 Lighting Power Allowance</t>
  </si>
  <si>
    <t>Table B. Installed Lighting Equipment Power:  Enter Information for ALL new light fixtures</t>
  </si>
  <si>
    <t xml:space="preserve">Table C. Incentive Estimate Calculation </t>
  </si>
  <si>
    <t>Table D. TRM Savings Calculation</t>
  </si>
  <si>
    <t>1. This tool is required for new construction or building addition projects to facilitate calculation of savings pursuant to the PA TRM. This tool is optional to the EDC's EM&amp;V contractors. The calculator contains separate “Lighting Forms” for interior and exterior applications. Each lighting form contains several tables with detailed line-by-line inventory incorporating variables required to calculate savings. The key variables required to calculate savings include building/space type, building size (gross lighted area), lighting power density (LPD), quantity and type of fixtures installed, hours of use (HOU), coincidence factors (CF) or interactive factors (IF). Consult the TRM for clarification on rules for calculating savings.</t>
  </si>
  <si>
    <t>2. Begin at the "Interior Lighting Form" sheet. Complete cells C5 to C17 in the top section of the worksheet to identify the project.</t>
  </si>
  <si>
    <t>3. On the "Interior Lighting Form" sheet, complete the tan sections for each line item in Tables A to E. On the "Exterior Lighting Form" sheet, complete the tan sections for each line item in Tables A to D.</t>
  </si>
  <si>
    <t>4. Enter either the whole building information in Table A or the space-by-space information in Table B in tan fields in the “Interior Lighting Form” sheet. Enter the exterior area type information in Table A in tan fields in the “Exterior Lighting Form” sheet. The code lighting power density and lighting power allowance are automatically calculated.</t>
  </si>
  <si>
    <t>5. Each line item in Table C of the “Interior Lighting Form” or Table B of “Exterior Lighting Form” represents fixtures in a discrete area Fixtures with different entries for any of these categories must be on separate lines. Each line entry must be definitive enough to allow verification of fixture counts in well delineated and discrete areas. Input the quantity of fixtures and fixture codes in the Table. Each fixture must be identified by a fixture code, which determines the wattage as defined by the Wattage Tables in the "Wattage Table" sheet. Codes are constructed using the legend in the "Fixture Code Legend" sheet. Users may manually search for the fixture code in the Wattage Table. Users requiring assistance identifying codes may use the tool provided in the "Fixture Code Locator" sheet. Please note the following conditions:</t>
  </si>
  <si>
    <t>A) If a fixture code is not listed in the Wattage Table, a manufacturer's cut sheet (specification sheet) must be provided to determine the wattage of the associated fixture. Select the "Interior User Input" or “Exterior User Input” sheet accordingly and fill out the "Description" and "Watts/Fixture" categories for cut sheets submitted. Wattage must be easily identifiable on the cut sheet. On the "Lighting Form" sheet, fixture codes "Cut Sheet #" can now be used.</t>
  </si>
  <si>
    <t>6. Enter the lighting power allowance and program incentive offered by the EDC in tan fields in Table D of “Interior Lighting Form” or Table C of “Exterior Lighting Form”. The connected load is automatically calculated based on ASHRAE code.</t>
  </si>
  <si>
    <t>7. Select the appropriate facility type in Table E of “Interior Lighting Form” or Table D of “Exterior Lighting Form” sheets from the drop down list. The corresponding Hours of Use (HOU) and Coincidence Factor (CF) values from the PA Technical Reference Manual (TRM) will be automatically loaded. These HOU and CF values will be applied to all fixtures unless the following condition applies:</t>
  </si>
  <si>
    <t>A) If the facility type cannot be found in the drop down list, select "Other". On the "User Input" sheet, complete input HOU and CF for the project according to the user's best judgment and best knowledge available (e.g. facility interviews, posted schedules, or metered data). Unreasonable values are subject to adjustment by evaluators.</t>
  </si>
  <si>
    <t>8. In Table E of “Interior Lighting Form” or Table D of “Exterior Lighting Form”, select the appropriate type of cooling for the space (i.e. where the fixtures are being installed).</t>
  </si>
  <si>
    <t>9. For further clarification on a specific field or column, please see the "Glossary" sheet. If additional assistance is required, please contact the program manager.</t>
  </si>
  <si>
    <t>10. Note that Appendix C must be used separately to calculate savings for measures other than lighting fixture installs such as control measures for NC lighting projects.</t>
  </si>
  <si>
    <t xml:space="preserve">Gross Lighted Area </t>
  </si>
  <si>
    <t xml:space="preserve">Space Type
</t>
  </si>
  <si>
    <t xml:space="preserve">Lighting Power Allowance </t>
  </si>
  <si>
    <t>Incentive Information</t>
  </si>
  <si>
    <t>Interior Lighting Form</t>
  </si>
  <si>
    <t>Cell C5:</t>
  </si>
  <si>
    <t>Cell C6:</t>
  </si>
  <si>
    <t>Cell C7:</t>
  </si>
  <si>
    <t>Cell C8:</t>
  </si>
  <si>
    <t>Cell C9:</t>
  </si>
  <si>
    <t>Cell C10:</t>
  </si>
  <si>
    <t>Cell C11:</t>
  </si>
  <si>
    <t>Cell C12:</t>
  </si>
  <si>
    <t>Cell C13:</t>
  </si>
  <si>
    <t>Cell C14:</t>
  </si>
  <si>
    <t>Cell C15:</t>
  </si>
  <si>
    <t>Cell C16:</t>
  </si>
  <si>
    <t xml:space="preserve">Cell C17: </t>
  </si>
  <si>
    <t>"Project Application ID" is the project ID. For identification purposes.</t>
  </si>
  <si>
    <t>"Customer Business Name" is the customer business name. For identification purposes.</t>
  </si>
  <si>
    <t>"Site Address" is the address of the facility where the fixtures are being installed. For identification purposes.</t>
  </si>
  <si>
    <t>"Site Account Number" is the EDC account number for the site. For identification purposes.</t>
  </si>
  <si>
    <t>"Customer Contact Telephone" is the customer telephone number. For identification purposes.</t>
  </si>
  <si>
    <t>"Customer Contact Email" is the customer email address. For identification purposes.</t>
  </si>
  <si>
    <t>"Customer Contact Name" is the customer contact name. For identification purposes.</t>
  </si>
  <si>
    <t>"Installation Date" is the completion date of all lighting equipment.</t>
  </si>
  <si>
    <t>"Utility" is the name of the utility serving the customer.</t>
  </si>
  <si>
    <t>"Survey completed by" is the name of the person who inspected the project.</t>
  </si>
  <si>
    <t>"Spot Measurements completed by" is the name of the person who did spot measurements, if any.</t>
  </si>
  <si>
    <t>"Date Survey completed" is the date the inspection was completed.</t>
  </si>
  <si>
    <t>"Program Year" is the year the project was implemented.</t>
  </si>
  <si>
    <t>Cell B26:</t>
  </si>
  <si>
    <t>Cell C26:</t>
  </si>
  <si>
    <t>Cell D26:</t>
  </si>
  <si>
    <t>Cell E26:</t>
  </si>
  <si>
    <t>Cell B30:</t>
  </si>
  <si>
    <t>Cell C30:</t>
  </si>
  <si>
    <t>Cell D30:</t>
  </si>
  <si>
    <t>Cell E30:</t>
  </si>
  <si>
    <t>Cell F30:</t>
  </si>
  <si>
    <t>Cell B48:</t>
  </si>
  <si>
    <t>Cell C48:</t>
  </si>
  <si>
    <t>Cell D48:</t>
  </si>
  <si>
    <t>Cell E48:</t>
  </si>
  <si>
    <t>Cell F48:</t>
  </si>
  <si>
    <t>Cell G48:</t>
  </si>
  <si>
    <t>Cell H48:</t>
  </si>
  <si>
    <t>Cell B82:</t>
  </si>
  <si>
    <t>Cell B83:</t>
  </si>
  <si>
    <t>Cell B84:</t>
  </si>
  <si>
    <t>Cell B85:</t>
  </si>
  <si>
    <t>Cell B86:</t>
  </si>
  <si>
    <t>Cell B87:</t>
  </si>
  <si>
    <t>Cell B88:</t>
  </si>
  <si>
    <t>Cell B89:</t>
  </si>
  <si>
    <t>Cell B90:</t>
  </si>
  <si>
    <t>Cell B95:</t>
  </si>
  <si>
    <t>Cell C95:</t>
  </si>
  <si>
    <t>Cell D95:</t>
  </si>
  <si>
    <t>Cell E95:</t>
  </si>
  <si>
    <t>Cell F95:</t>
  </si>
  <si>
    <t>Cell G95:</t>
  </si>
  <si>
    <t>Cell H95:</t>
  </si>
  <si>
    <t>Cell I95:</t>
  </si>
  <si>
    <t>Cell J95:</t>
  </si>
  <si>
    <t xml:space="preserve">"Building Type" is the primary function of the facility. The categories are based on the PA TRM taken from the ASHRAE 90.1-2007 manual. Select appropriate building type from the drop down list. </t>
  </si>
  <si>
    <t>"Gross Lighted Area" is the total building lighted area in square feet.</t>
  </si>
  <si>
    <t xml:space="preserve">"ASHRAE 90.1-2007 Code LPD" is the code lighting power density for the building type selected in Cell B26. This value is automatically calculated. </t>
  </si>
  <si>
    <t xml:space="preserve">"ASHRAE 90.1-2007 Lighting Power Allowance (Baseline Power)" is the code lighting power allowance calculated based on the area entered in Cell C26 and building type selected in Cell B26. </t>
  </si>
  <si>
    <t>"Space Type" is the location where the lighting is installed.</t>
  </si>
  <si>
    <t xml:space="preserve">"ASHRAE 90.1-2007 Building Area Type" is the area type where the lighting is installed. Select this from the drop down list. This method should be used where there lighting is installed in multiple areas and where there is information available regarding lighted areas for each of the space types. </t>
  </si>
  <si>
    <t>"Gross Lighted Area" is the building lighted area in square feet for a particular location.</t>
  </si>
  <si>
    <t xml:space="preserve">"ASHRAE 90.1-2007 Code LPD" is the code lighting power density for the space type selected in Cell B30. This value is automatically calculated. </t>
  </si>
  <si>
    <t xml:space="preserve">"ASHRAE 90.1-2007 Lighting Power Allowance (Baseline Power)" is the code lighting power allowance calculated based on the area entered in Cell D30 and building type selected in Cell C30. </t>
  </si>
  <si>
    <t>"Location" is the space type where lighting fixture is installed.</t>
  </si>
  <si>
    <t>"Fixture Tag or ID" is the fixture ID number found in the electric plans, if available</t>
  </si>
  <si>
    <t>"Luminaire Description" is the description of fixture and ballast (model numbers)</t>
  </si>
  <si>
    <t>"Number of Fixtures" is the number of fixtures installed.</t>
  </si>
  <si>
    <t xml:space="preserve">"TRM Fixture Code" is the type of fixture installed. The code is selected from the "Wattage Table" sheet. If the code is unknown, the Fixture Code Locator can assist users find the correct code by filling out key parameters. If the code is not listed in the "Wattage Table" sheet, a cut sheet must be provided to determine the wattage of the associated fixture.
To use cut sheets for determining wattage, "cut sheet" codes must first be defined in the "Interior User Input" sheet. </t>
  </si>
  <si>
    <t xml:space="preserve">"PA TRM Allowed Watts/Fixture" is the watts per fixture for the installed lighting. This field is populated automatically, based on the fixture code entered in Cell F48. </t>
  </si>
  <si>
    <t xml:space="preserve">"Connected Watts " is the total wattage of the same fixture installed in the same area. </t>
  </si>
  <si>
    <t xml:space="preserve">"Total Building Lighting Connected Load" is the total lighting connected load for the lighting project. This is the sum of connected wattage for all fixtures for all space types. This is directly populated from the Cell H76. </t>
  </si>
  <si>
    <t>"ASHRAE 90.1-2007 Lighting Power Baseline" is the total baseline lighting connected load. This is automatically calculated from Cell E27 or F43 depending on whether the method  used for calculations is "Building Area Method" or "Space-by-Space Method".</t>
  </si>
  <si>
    <t xml:space="preserve">"Area or Space Method used for Baseline" is the type of method used for calculating the baseline lighting power allowance. </t>
  </si>
  <si>
    <t>"New Construction Lighting Power Allowance" is the percentage of lighting power eligible for incentive specific to each EDC if any.</t>
  </si>
  <si>
    <t>"Maximum Lighting Power Eligible for Incentive" is the maximum amount of lighting power eligible for an incentive.</t>
  </si>
  <si>
    <t xml:space="preserve">"Incentive YES/NO" is whether the project is eligible for an incentive or not depending on whether the project exceeds minimum code requirements. </t>
  </si>
  <si>
    <t>"Kilowatts Below Code" is the amount of kWh below code for the installed project.</t>
  </si>
  <si>
    <t>"NC Program Incentive" is the amount of incentive paid by the utility.</t>
  </si>
  <si>
    <t xml:space="preserve">"Total Incentive" is the total incentive the customer is eligible for. </t>
  </si>
  <si>
    <t>"Change in Connected Load" is the difference in installed watts between the ASHRAE 90.1-2007 lighting power baseline and acutal lighting installation cases. This does not take into account coincidence factors, controls, or interactive factors.</t>
  </si>
  <si>
    <t>"Facility Type" is the primary function of the facility. The categories are based on the PA TRM. "Other" should be used when no other category is sufficient.</t>
  </si>
  <si>
    <t xml:space="preserve">"Hours of Use", or "HOU", is the average annual operating hours of the baseline lighting fixture without controls. </t>
  </si>
  <si>
    <t>"Coincidence Factor", or "CF", is the percentage of the total lighting connected load that is on during electric system’s peak period, defined as the top 100 hours.</t>
  </si>
  <si>
    <t>"Space Cooling Type" is the type of cooling that is used for the space in which the fixtures are being installed. This field determines the value of the interactive factors for energy and demand. 
The form allows for the following cooling types: Air conditioned or cooled space; Freezer space; Medium-temperature refrigerated space; High-temperature refrigerated space; Uncooled space.</t>
  </si>
  <si>
    <t>"Interactive Factor Demand" is the secondary demand reduction from cooling savings resulting from a decrease in heat generated by lighting. This applies to lighting in space that has air conditioning or refrigeration only. This factor is determined by Cell F95.</t>
  </si>
  <si>
    <t>"Interactive Factor Energy" is the secondary energy savings from cooling savings resulting from a decrease in heat generated by lighting. This applies to lighting in space that has air conditioning or refrigeration only. This factor is determined by Cell F95.</t>
  </si>
  <si>
    <t>"Peak Demand Savings" is the peak demand reduced taking into account coincidence factors, controls, and interactive factors, calculated using TRM protocols.</t>
  </si>
  <si>
    <t>"Annual kWh Saved" is the total annual energy saved by the lighting improvement.</t>
  </si>
  <si>
    <t>Exterior Lighting Form</t>
  </si>
  <si>
    <t>Cell B25:</t>
  </si>
  <si>
    <t>Cell C25:</t>
  </si>
  <si>
    <t>Cell D25:</t>
  </si>
  <si>
    <t>Cell E25:</t>
  </si>
  <si>
    <t>Cell F25:</t>
  </si>
  <si>
    <t>Cell G25:</t>
  </si>
  <si>
    <t xml:space="preserve">"ASHRAE 90.1-2007 Lighting Power Allowance (Baseline Power)"  is the code lighting power allowance calculated based on the area entered in Cell E25 and building type selected in Cell F25.   </t>
  </si>
  <si>
    <t xml:space="preserve">"ASHRAE 90.1-2007 Code Exterior Lighting Power  Allowance" is the code lighting power density for the space type selected in Cell C25. This value is automatically calculated. </t>
  </si>
  <si>
    <t xml:space="preserve">"Quantity associated with Exterior Area Type Lighting Power Allowance Units" is the quantity associated with the exterior area type lighting. For example,  if 'Building Grounds: Walkways', enter total linear feet. </t>
  </si>
  <si>
    <t xml:space="preserve">"Lighting Power Allowance Units" is the units in terms of Square Feet, Linear Feet, Number of Locations etc. </t>
  </si>
  <si>
    <t>"Exterior Area Type and Location" is the location where the lighting is installed.</t>
  </si>
  <si>
    <t xml:space="preserve">"ASHRAE 90.1-2007 Exterior Area Type" is the exterior space where lighting is installed. The categories are based on the PA TRM taken from the ASHRAE 90.1-2007 manual. Select appropriate building type from the drop down list. </t>
  </si>
  <si>
    <t>Cell B45:</t>
  </si>
  <si>
    <t>Cell C45:</t>
  </si>
  <si>
    <t>Cell D45:</t>
  </si>
  <si>
    <t>Cell E45:</t>
  </si>
  <si>
    <t>Cell F45:</t>
  </si>
  <si>
    <t>Cell G45:</t>
  </si>
  <si>
    <t>Cell H45:</t>
  </si>
  <si>
    <t>Cell B79:</t>
  </si>
  <si>
    <t>Cell B80:</t>
  </si>
  <si>
    <t>Cell B81:</t>
  </si>
  <si>
    <t xml:space="preserve">"ASHRAE 90.1-2007 Lighting Power Baseline" is the total baseline lighting connected load. This is automatically populated from Cell G40. </t>
  </si>
  <si>
    <t>Cell B91:</t>
  </si>
  <si>
    <t>Cell C91:</t>
  </si>
  <si>
    <t>Cell D91:</t>
  </si>
  <si>
    <t>Cell E91:</t>
  </si>
  <si>
    <t>Cell F91:</t>
  </si>
  <si>
    <t>Cell G91:</t>
  </si>
  <si>
    <t>Cell H91:</t>
  </si>
  <si>
    <t>Cell I91:</t>
  </si>
  <si>
    <t>Cell J91:</t>
  </si>
  <si>
    <t>"Interactive Factor Demand" is the secondary demand reduction from cooling savings resulting from a decrease in heat generated by lighting. This applies to lighting in space that has air conditioning or refrigeration only. This factor is determined by Cell F91.</t>
  </si>
  <si>
    <t>"Interactive Factor Energy" is the secondary energy savings from cooling savings resulting from a decrease in heat generated by lighting. This applies to lighting in space that has air conditioning or refrigeration only. This factor is determined by Cell F91.</t>
  </si>
  <si>
    <t>Appendix E of the PA TRM</t>
  </si>
  <si>
    <t>For instructions, see the Users Guide in the "Manual" sheet.</t>
  </si>
  <si>
    <t>Defining HOU and CF for "Other" Facility Type</t>
  </si>
  <si>
    <t>Defining Wattages for Fixtures not in the Wattage Table or Exceptional Cases</t>
  </si>
  <si>
    <t>Table 1: Defining "Hours of Use" and "Coincidence Factor" for the "Other" facility type. This table is required when "Other" is selected in Cell C96 of the "Interior Lighting Form" tab.
Table 2: Defining a fixture wattage according to specification sheets. This table is required when (1) a fixture is not listed in the Wattage Table, or (2) the manufacturer's cut sheet indicates that the difference in delta-watts of fixture wattages (i.e. difference in delta watts of baseline and actual efficient fixture wattage and delta watts of baseline and nearest matching appendix C efficient fixture) is more than 10%.</t>
  </si>
  <si>
    <t>Table 1: Defining "Hours of Use" and "Coincidence Factor" for the "Other" facility type. This table is required when "Other" is selected in Cell C92 of the "Interior Lighting Form" tab.
Table 2: Defining a fixture wattage according to specification sheets. This table is required when (1) a fixture is not listed in the Wattage Table, or (2) the manufacturer's cut sheet indicates that the difference in delta-watts of fixture wattages (i.e. difference in delta watts of baseline and actual efficient fixture wattage and delta watts of baseline and nearest matching appendix C efficient fixture) is more than 10%.</t>
  </si>
  <si>
    <t>B) If the manufacturer's cut sheet indicates that the difference in delta-watts of fixture wattages (i.e. difference in delta watts of baseline and actual efficient fixture wattage and delta watts of baseline and nearest matching appendix C efficient fixture) is more than 10%, the cut sheet value may be used. Select the "User Input" sheet and fill out the "Description" and "Watts/Fixture" categories for cut sheets submitted. Wattage must be easily identifiable on the cut sheet. On the "Lighting Form" sheet, fixture codes "Cut Sheet #" can now be used.</t>
  </si>
  <si>
    <t>Version 2</t>
  </si>
  <si>
    <t>Released with 2013 TRM Final Order in December 2012</t>
  </si>
  <si>
    <t xml:space="preserve">Program Years in Phase II </t>
  </si>
  <si>
    <t xml:space="preserve">Program Year 5 </t>
  </si>
  <si>
    <t xml:space="preserve">Program Year 6 </t>
  </si>
  <si>
    <t xml:space="preserve">Program Year 7 </t>
  </si>
  <si>
    <t xml:space="preserve">Version 3 (Submitted August 29, 2013 for 2014 Tentative Order)  </t>
  </si>
  <si>
    <t xml:space="preserve">Updated Program Years Dates in the "Interior Lighting Form" and the "Exterior Lighting Form" tabs.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</si>
</sst>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7" formatCode="&quot;$&quot;#,##0.00_);\(&quot;$&quot;#,##0.00\)"/>
    <numFmt numFmtId="44" formatCode="_(&quot;$&quot;* #,##0.00_);_(&quot;$&quot;* \(#,##0.00\);_(&quot;$&quot;* &quot;-&quot;??_);_(@_)"/>
    <numFmt numFmtId="43" formatCode="_(* #,##0.00_);_(* \(#,##0.00\);_(* &quot;-&quot;??_);_(@_)"/>
    <numFmt numFmtId="164" formatCode="0.0"/>
    <numFmt numFmtId="165" formatCode="0_);[Red]\(0\)"/>
    <numFmt numFmtId="166" formatCode="0.000"/>
    <numFmt numFmtId="167" formatCode="&quot;$&quot;#,##0.00"/>
    <numFmt numFmtId="168" formatCode="\(###\)\ ###\-####"/>
    <numFmt numFmtId="169" formatCode="#,##0.000"/>
    <numFmt numFmtId="170" formatCode="#,##0.000_);\(#,##0.000\)"/>
    <numFmt numFmtId="171" formatCode="&quot;$&quot;#,###&quot; per kW below code&quot;"/>
    <numFmt numFmtId="172" formatCode="_(* #,##0_);_(* \(#,##0\);_(* &quot;-&quot;??_);_(@_)"/>
  </numFmts>
  <fonts count="45" x14ac:knownFonts="1">
    <font>
      <sz val="11"/>
      <color theme="1"/>
      <name val="Calibri"/>
      <family val="2"/>
      <scheme val="minor"/>
    </font>
    <font>
      <sz val="11"/>
      <color indexed="8"/>
      <name val="Calibri"/>
      <family val="2"/>
    </font>
    <font>
      <sz val="12"/>
      <name val="Arial"/>
      <family val="2"/>
    </font>
    <font>
      <sz val="10"/>
      <name val="Arial"/>
      <family val="2"/>
    </font>
    <font>
      <b/>
      <sz val="10"/>
      <name val="Arial"/>
      <family val="2"/>
    </font>
    <font>
      <sz val="11"/>
      <color indexed="8"/>
      <name val="Calibri"/>
      <family val="2"/>
    </font>
    <font>
      <b/>
      <sz val="11"/>
      <color indexed="8"/>
      <name val="Calibri"/>
      <family val="2"/>
    </font>
    <font>
      <sz val="11"/>
      <name val="Calibri"/>
      <family val="2"/>
    </font>
    <font>
      <sz val="8"/>
      <name val="Calibri"/>
      <family val="2"/>
    </font>
    <font>
      <sz val="16"/>
      <color indexed="8"/>
      <name val="Calibri"/>
      <family val="2"/>
    </font>
    <font>
      <b/>
      <i/>
      <sz val="11"/>
      <color indexed="8"/>
      <name val="Calibri"/>
      <family val="2"/>
    </font>
    <font>
      <sz val="14"/>
      <color indexed="8"/>
      <name val="Calibri"/>
      <family val="2"/>
    </font>
    <font>
      <u/>
      <sz val="10"/>
      <color indexed="12"/>
      <name val="Arial"/>
      <family val="2"/>
    </font>
    <font>
      <b/>
      <i/>
      <sz val="10"/>
      <name val="Arial"/>
      <family val="2"/>
    </font>
    <font>
      <sz val="10"/>
      <color indexed="10"/>
      <name val="Arial"/>
      <family val="2"/>
    </font>
    <font>
      <sz val="10"/>
      <color rgb="FFFF0000"/>
      <name val="Arial"/>
      <family val="2"/>
    </font>
    <font>
      <b/>
      <sz val="11"/>
      <color theme="1"/>
      <name val="Calibri"/>
      <family val="2"/>
      <scheme val="minor"/>
    </font>
    <font>
      <b/>
      <sz val="14"/>
      <name val="Calibri"/>
      <family val="2"/>
    </font>
    <font>
      <b/>
      <sz val="11"/>
      <name val="Calibri"/>
      <family val="2"/>
    </font>
    <font>
      <vertAlign val="superscript"/>
      <sz val="11"/>
      <color theme="1"/>
      <name val="Calibri"/>
      <family val="2"/>
      <scheme val="minor"/>
    </font>
    <font>
      <b/>
      <sz val="14"/>
      <color theme="1"/>
      <name val="Calibri"/>
      <family val="2"/>
      <scheme val="minor"/>
    </font>
    <font>
      <b/>
      <sz val="14"/>
      <name val="Arial"/>
      <family val="2"/>
    </font>
    <font>
      <b/>
      <sz val="12"/>
      <name val="Arial"/>
      <family val="2"/>
    </font>
    <font>
      <vertAlign val="superscript"/>
      <sz val="10"/>
      <name val="Arial"/>
      <family val="2"/>
    </font>
    <font>
      <sz val="11"/>
      <color theme="1"/>
      <name val="Calibri"/>
      <family val="2"/>
      <scheme val="minor"/>
    </font>
    <font>
      <sz val="9"/>
      <color indexed="81"/>
      <name val="Tahoma"/>
      <family val="2"/>
    </font>
    <font>
      <b/>
      <sz val="9"/>
      <color indexed="81"/>
      <name val="Tahoma"/>
      <family val="2"/>
    </font>
    <font>
      <b/>
      <sz val="8"/>
      <color indexed="81"/>
      <name val="Tahoma"/>
      <family val="2"/>
    </font>
    <font>
      <sz val="8"/>
      <color indexed="81"/>
      <name val="Tahoma"/>
      <family val="2"/>
    </font>
    <font>
      <b/>
      <sz val="11"/>
      <name val="Calibri"/>
      <family val="2"/>
      <scheme val="minor"/>
    </font>
    <font>
      <sz val="12"/>
      <name val="Times New Roman"/>
      <family val="1"/>
    </font>
    <font>
      <b/>
      <u/>
      <sz val="10"/>
      <name val="Arial"/>
      <family val="2"/>
    </font>
    <font>
      <sz val="10"/>
      <color theme="1"/>
      <name val="Arial"/>
      <family val="2"/>
    </font>
    <font>
      <i/>
      <sz val="11"/>
      <color indexed="8"/>
      <name val="Calibri"/>
      <family val="2"/>
    </font>
    <font>
      <sz val="8"/>
      <color indexed="8"/>
      <name val="Calibri"/>
      <family val="2"/>
    </font>
    <font>
      <sz val="12"/>
      <color indexed="8"/>
      <name val="Calibri"/>
      <family val="2"/>
    </font>
    <font>
      <sz val="8"/>
      <name val="Arial"/>
      <family val="2"/>
    </font>
    <font>
      <sz val="14"/>
      <name val="Arial"/>
      <family val="2"/>
    </font>
    <font>
      <i/>
      <sz val="10"/>
      <color rgb="FFFF0000"/>
      <name val="Arial"/>
      <family val="2"/>
    </font>
    <font>
      <b/>
      <sz val="18"/>
      <name val="Calibri"/>
      <family val="2"/>
    </font>
    <font>
      <u/>
      <sz val="11"/>
      <color theme="10"/>
      <name val="Calibri"/>
      <family val="2"/>
      <scheme val="minor"/>
    </font>
    <font>
      <b/>
      <u/>
      <sz val="11"/>
      <color theme="10"/>
      <name val="Calibri"/>
      <family val="2"/>
      <scheme val="minor"/>
    </font>
    <font>
      <b/>
      <sz val="11"/>
      <color theme="10"/>
      <name val="Calibri"/>
      <family val="2"/>
      <scheme val="minor"/>
    </font>
    <font>
      <sz val="10"/>
      <name val="Arial"/>
      <family val="2"/>
    </font>
    <font>
      <sz val="10"/>
      <name val="MS Sans Serif"/>
      <family val="2"/>
    </font>
  </fonts>
  <fills count="9">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DA9694"/>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top/>
      <bottom style="double">
        <color indexed="64"/>
      </bottom>
      <diagonal/>
    </border>
    <border>
      <left/>
      <right style="thin">
        <color indexed="64"/>
      </right>
      <top style="thin">
        <color indexed="64"/>
      </top>
      <bottom/>
      <diagonal/>
    </border>
    <border>
      <left/>
      <right/>
      <top style="double">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64">
    <xf numFmtId="0" fontId="0" fillId="0" borderId="0"/>
    <xf numFmtId="43" fontId="5" fillId="0" borderId="0" applyFont="0" applyFill="0" applyBorder="0" applyAlignment="0" applyProtection="0"/>
    <xf numFmtId="44" fontId="5" fillId="0" borderId="0" applyFont="0" applyFill="0" applyBorder="0" applyAlignment="0" applyProtection="0"/>
    <xf numFmtId="0" fontId="3" fillId="0" borderId="0"/>
    <xf numFmtId="0" fontId="1"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alignment vertical="top"/>
      <protection locked="0"/>
    </xf>
    <xf numFmtId="0" fontId="3" fillId="0" borderId="0"/>
    <xf numFmtId="0" fontId="3" fillId="0" borderId="0"/>
    <xf numFmtId="9"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40"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43" fillId="0" borderId="0"/>
    <xf numFmtId="43" fontId="4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44" fillId="0" borderId="0"/>
    <xf numFmtId="0" fontId="3" fillId="0" borderId="0"/>
    <xf numFmtId="0" fontId="3" fillId="0" borderId="0"/>
    <xf numFmtId="0" fontId="24" fillId="0" borderId="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443">
    <xf numFmtId="0" fontId="0" fillId="0" borderId="0" xfId="0"/>
    <xf numFmtId="0" fontId="0" fillId="3" borderId="0" xfId="0" applyFill="1"/>
    <xf numFmtId="0" fontId="0" fillId="3" borderId="0" xfId="0" applyFill="1" applyBorder="1"/>
    <xf numFmtId="0" fontId="9" fillId="3" borderId="0" xfId="0" applyFont="1" applyFill="1" applyBorder="1"/>
    <xf numFmtId="0" fontId="6" fillId="3" borderId="0" xfId="0" applyFont="1" applyFill="1" applyBorder="1"/>
    <xf numFmtId="0" fontId="0" fillId="3" borderId="0" xfId="0" applyFill="1" applyBorder="1" applyAlignment="1"/>
    <xf numFmtId="3" fontId="7" fillId="3" borderId="0" xfId="1" applyNumberFormat="1" applyFont="1" applyFill="1" applyBorder="1" applyAlignment="1" applyProtection="1">
      <alignment horizontal="center"/>
    </xf>
    <xf numFmtId="0" fontId="0" fillId="3" borderId="0" xfId="0" applyFill="1" applyAlignment="1">
      <alignment horizontal="center"/>
    </xf>
    <xf numFmtId="1" fontId="0" fillId="3" borderId="0" xfId="0" applyNumberFormat="1" applyFill="1"/>
    <xf numFmtId="165" fontId="0" fillId="3" borderId="0" xfId="0" applyNumberFormat="1" applyFill="1"/>
    <xf numFmtId="7" fontId="5" fillId="3" borderId="0" xfId="2" applyNumberFormat="1" applyFont="1" applyFill="1" applyAlignment="1">
      <alignment horizontal="right"/>
    </xf>
    <xf numFmtId="0" fontId="0" fillId="3" borderId="0" xfId="0" applyFill="1" applyAlignment="1">
      <alignment vertical="center"/>
    </xf>
    <xf numFmtId="0" fontId="0" fillId="0" borderId="0" xfId="0" applyAlignment="1">
      <alignment vertical="center"/>
    </xf>
    <xf numFmtId="0" fontId="0" fillId="0" borderId="0" xfId="0" applyProtection="1"/>
    <xf numFmtId="0" fontId="0" fillId="3" borderId="0" xfId="0" applyFill="1" applyBorder="1" applyAlignment="1">
      <alignment horizontal="center" vertical="center" wrapText="1"/>
    </xf>
    <xf numFmtId="0" fontId="3" fillId="5" borderId="1" xfId="10" applyFont="1" applyFill="1" applyBorder="1" applyAlignment="1" applyProtection="1">
      <alignment horizontal="center"/>
      <protection locked="0"/>
    </xf>
    <xf numFmtId="0" fontId="3" fillId="0" borderId="6" xfId="3" applyFont="1" applyFill="1" applyBorder="1" applyAlignment="1" applyProtection="1">
      <alignment horizontal="left"/>
      <protection locked="0"/>
    </xf>
    <xf numFmtId="0" fontId="3" fillId="0" borderId="6" xfId="3" applyFont="1" applyFill="1" applyBorder="1" applyAlignment="1" applyProtection="1">
      <alignment horizontal="center" shrinkToFit="1"/>
      <protection locked="0"/>
    </xf>
    <xf numFmtId="0" fontId="3" fillId="0" borderId="6" xfId="3" quotePrefix="1" applyFont="1" applyFill="1" applyBorder="1" applyAlignment="1" applyProtection="1">
      <alignment horizontal="center" wrapText="1"/>
      <protection locked="0"/>
    </xf>
    <xf numFmtId="164" fontId="3" fillId="0" borderId="7" xfId="3" quotePrefix="1" applyNumberFormat="1" applyFont="1" applyFill="1" applyBorder="1" applyAlignment="1" applyProtection="1">
      <alignment horizontal="center" wrapText="1"/>
      <protection locked="0"/>
    </xf>
    <xf numFmtId="0" fontId="13" fillId="0" borderId="1" xfId="3" applyFont="1" applyFill="1" applyBorder="1" applyAlignment="1" applyProtection="1">
      <alignment horizontal="left"/>
    </xf>
    <xf numFmtId="0" fontId="3" fillId="0" borderId="1" xfId="3" applyFont="1" applyFill="1" applyBorder="1" applyAlignment="1" applyProtection="1">
      <alignment horizontal="center"/>
    </xf>
    <xf numFmtId="0" fontId="3" fillId="0" borderId="1" xfId="3" applyFont="1" applyFill="1" applyBorder="1" applyAlignment="1" applyProtection="1">
      <alignment horizontal="left"/>
    </xf>
    <xf numFmtId="0" fontId="3" fillId="0" borderId="1" xfId="3" applyFont="1" applyFill="1" applyBorder="1" applyAlignment="1" applyProtection="1">
      <alignment horizontal="center" shrinkToFit="1"/>
    </xf>
    <xf numFmtId="0" fontId="3" fillId="0" borderId="16" xfId="3" applyFont="1" applyFill="1" applyBorder="1" applyAlignment="1" applyProtection="1">
      <alignment horizontal="center"/>
    </xf>
    <xf numFmtId="0" fontId="15" fillId="0" borderId="1" xfId="3" applyFont="1" applyFill="1" applyBorder="1" applyAlignment="1" applyProtection="1">
      <alignment horizontal="center"/>
    </xf>
    <xf numFmtId="0" fontId="3" fillId="0" borderId="2" xfId="3" applyFont="1" applyFill="1" applyBorder="1" applyAlignment="1" applyProtection="1">
      <alignment horizontal="center"/>
    </xf>
    <xf numFmtId="0" fontId="3" fillId="0" borderId="2" xfId="3" applyFont="1" applyFill="1" applyBorder="1" applyAlignment="1" applyProtection="1">
      <alignment horizontal="left"/>
    </xf>
    <xf numFmtId="0" fontId="3" fillId="0" borderId="2" xfId="3" applyFont="1" applyFill="1" applyBorder="1" applyAlignment="1" applyProtection="1">
      <alignment horizontal="center" shrinkToFit="1"/>
    </xf>
    <xf numFmtId="0" fontId="3" fillId="0" borderId="44" xfId="3" applyFont="1" applyFill="1" applyBorder="1" applyAlignment="1" applyProtection="1">
      <alignment horizontal="center"/>
    </xf>
    <xf numFmtId="1" fontId="3" fillId="0" borderId="16" xfId="3" applyNumberFormat="1" applyFont="1" applyFill="1" applyBorder="1" applyAlignment="1" applyProtection="1">
      <alignment horizontal="center"/>
    </xf>
    <xf numFmtId="0" fontId="3" fillId="0" borderId="1" xfId="3" quotePrefix="1" applyFont="1" applyFill="1" applyBorder="1" applyAlignment="1" applyProtection="1">
      <alignment horizontal="left"/>
    </xf>
    <xf numFmtId="0" fontId="3" fillId="0" borderId="43" xfId="3" applyFont="1" applyFill="1" applyBorder="1" applyAlignment="1" applyProtection="1">
      <alignment horizontal="center" wrapText="1"/>
      <protection locked="0"/>
    </xf>
    <xf numFmtId="0" fontId="3" fillId="0" borderId="45" xfId="3" applyFont="1" applyFill="1" applyBorder="1" applyAlignment="1" applyProtection="1">
      <alignment horizontal="center" wrapText="1"/>
      <protection locked="0"/>
    </xf>
    <xf numFmtId="0" fontId="13" fillId="0" borderId="2" xfId="3" applyFont="1" applyFill="1" applyBorder="1" applyAlignment="1" applyProtection="1">
      <alignment horizontal="left"/>
    </xf>
    <xf numFmtId="0" fontId="3" fillId="0" borderId="45" xfId="3" applyFont="1" applyFill="1" applyBorder="1" applyAlignment="1" applyProtection="1">
      <alignment horizontal="center" shrinkToFit="1"/>
      <protection locked="0"/>
    </xf>
    <xf numFmtId="0" fontId="3" fillId="0" borderId="45" xfId="3" quotePrefix="1" applyFont="1" applyFill="1" applyBorder="1" applyAlignment="1" applyProtection="1">
      <alignment horizontal="center" wrapText="1"/>
      <protection locked="0"/>
    </xf>
    <xf numFmtId="164" fontId="3" fillId="0" borderId="44" xfId="3" quotePrefix="1" applyNumberFormat="1" applyFont="1" applyFill="1" applyBorder="1" applyAlignment="1" applyProtection="1">
      <alignment horizontal="center" wrapText="1"/>
      <protection locked="0"/>
    </xf>
    <xf numFmtId="0" fontId="3" fillId="0" borderId="6" xfId="3" applyFont="1" applyFill="1" applyBorder="1" applyAlignment="1" applyProtection="1">
      <alignment horizontal="center"/>
      <protection locked="0"/>
    </xf>
    <xf numFmtId="0" fontId="3" fillId="0" borderId="1" xfId="10" applyFont="1" applyFill="1" applyBorder="1" applyAlignment="1" applyProtection="1">
      <alignment horizontal="center"/>
    </xf>
    <xf numFmtId="0" fontId="3" fillId="0" borderId="1" xfId="10" applyFont="1" applyFill="1" applyBorder="1" applyAlignment="1" applyProtection="1">
      <alignment horizontal="center" shrinkToFit="1"/>
    </xf>
    <xf numFmtId="0" fontId="3" fillId="0" borderId="16" xfId="10" applyFont="1" applyFill="1" applyBorder="1" applyAlignment="1" applyProtection="1">
      <alignment horizontal="center"/>
    </xf>
    <xf numFmtId="3" fontId="3" fillId="2" borderId="1" xfId="0" applyNumberFormat="1" applyFont="1" applyFill="1" applyBorder="1" applyAlignment="1" applyProtection="1">
      <alignment horizontal="center"/>
      <protection locked="0"/>
    </xf>
    <xf numFmtId="2" fontId="3" fillId="2" borderId="1" xfId="0" applyNumberFormat="1" applyFont="1" applyFill="1" applyBorder="1" applyAlignment="1" applyProtection="1">
      <alignment horizontal="center"/>
      <protection locked="0"/>
    </xf>
    <xf numFmtId="0" fontId="0" fillId="0" borderId="0" xfId="0" applyAlignment="1">
      <alignment vertical="center"/>
    </xf>
    <xf numFmtId="0" fontId="0" fillId="3" borderId="0" xfId="0" applyFill="1" applyBorder="1" applyAlignment="1">
      <alignment vertical="center"/>
    </xf>
    <xf numFmtId="0" fontId="0" fillId="4" borderId="0" xfId="0" applyFill="1" applyAlignment="1">
      <alignment vertical="center"/>
    </xf>
    <xf numFmtId="0" fontId="0" fillId="4" borderId="0" xfId="0" applyFill="1"/>
    <xf numFmtId="169" fontId="0" fillId="3" borderId="0" xfId="0" applyNumberFormat="1" applyFill="1"/>
    <xf numFmtId="7" fontId="1" fillId="3" borderId="0" xfId="13" applyNumberFormat="1" applyFont="1" applyFill="1" applyAlignment="1">
      <alignment horizontal="right" vertical="center"/>
    </xf>
    <xf numFmtId="0" fontId="0" fillId="0" borderId="0" xfId="0" applyFill="1" applyProtection="1"/>
    <xf numFmtId="0" fontId="16" fillId="0" borderId="0" xfId="0" applyFont="1" applyProtection="1"/>
    <xf numFmtId="0" fontId="4" fillId="7" borderId="1" xfId="5" applyFont="1" applyFill="1" applyBorder="1"/>
    <xf numFmtId="0" fontId="4" fillId="7" borderId="1" xfId="5" applyFont="1" applyFill="1" applyBorder="1" applyAlignment="1">
      <alignment horizontal="center"/>
    </xf>
    <xf numFmtId="0" fontId="4" fillId="7" borderId="16" xfId="10" applyFont="1" applyFill="1" applyBorder="1" applyAlignment="1" applyProtection="1">
      <alignment horizontal="center"/>
    </xf>
    <xf numFmtId="0" fontId="4" fillId="7" borderId="16" xfId="10" applyFont="1" applyFill="1" applyBorder="1" applyAlignment="1" applyProtection="1">
      <alignment horizontal="centerContinuous"/>
    </xf>
    <xf numFmtId="0" fontId="4" fillId="7" borderId="1" xfId="10" applyFont="1" applyFill="1" applyBorder="1" applyAlignment="1" applyProtection="1">
      <alignment horizontal="center"/>
    </xf>
    <xf numFmtId="0" fontId="3" fillId="7" borderId="1" xfId="5" applyFont="1" applyFill="1" applyBorder="1"/>
    <xf numFmtId="172" fontId="3" fillId="7" borderId="1" xfId="6" applyNumberFormat="1" applyFont="1" applyFill="1" applyBorder="1" applyAlignment="1" applyProtection="1">
      <alignment horizontal="center"/>
    </xf>
    <xf numFmtId="2" fontId="3" fillId="7" borderId="1" xfId="5" applyNumberFormat="1" applyFont="1" applyFill="1" applyBorder="1" applyAlignment="1" applyProtection="1">
      <alignment horizontal="center"/>
    </xf>
    <xf numFmtId="0" fontId="3" fillId="7" borderId="1" xfId="10" applyFont="1" applyFill="1" applyBorder="1" applyAlignment="1" applyProtection="1">
      <alignment horizontal="center"/>
    </xf>
    <xf numFmtId="0" fontId="3" fillId="5" borderId="44" xfId="10" applyFont="1" applyFill="1" applyBorder="1" applyAlignment="1" applyProtection="1">
      <alignment horizontal="center"/>
      <protection locked="0"/>
    </xf>
    <xf numFmtId="0" fontId="2" fillId="4" borderId="0" xfId="9" applyFont="1" applyFill="1" applyBorder="1" applyProtection="1">
      <protection locked="0"/>
    </xf>
    <xf numFmtId="0" fontId="2" fillId="4" borderId="0" xfId="10" applyFont="1" applyFill="1" applyBorder="1" applyProtection="1">
      <protection locked="0"/>
    </xf>
    <xf numFmtId="0" fontId="3" fillId="0" borderId="1" xfId="10" applyFont="1" applyFill="1" applyBorder="1" applyAlignment="1" applyProtection="1">
      <alignment horizontal="center"/>
      <protection locked="0"/>
    </xf>
    <xf numFmtId="0" fontId="13" fillId="0" borderId="1" xfId="10" applyFont="1" applyFill="1" applyBorder="1" applyAlignment="1" applyProtection="1">
      <alignment horizontal="left"/>
      <protection locked="0"/>
    </xf>
    <xf numFmtId="0" fontId="3" fillId="0" borderId="1" xfId="10" applyFont="1" applyFill="1" applyBorder="1" applyAlignment="1" applyProtection="1">
      <alignment horizontal="center" shrinkToFit="1"/>
      <protection locked="0"/>
    </xf>
    <xf numFmtId="0" fontId="3" fillId="0" borderId="16" xfId="10" applyFont="1" applyFill="1" applyBorder="1" applyAlignment="1" applyProtection="1">
      <alignment horizontal="center"/>
      <protection locked="0"/>
    </xf>
    <xf numFmtId="0" fontId="2" fillId="4" borderId="0" xfId="9" applyFont="1" applyFill="1" applyProtection="1">
      <protection locked="0"/>
    </xf>
    <xf numFmtId="0" fontId="2" fillId="4" borderId="0" xfId="9" applyFont="1" applyFill="1" applyAlignment="1" applyProtection="1">
      <alignment horizontal="left"/>
      <protection locked="0"/>
    </xf>
    <xf numFmtId="0" fontId="2" fillId="4" borderId="0" xfId="9" applyFont="1" applyFill="1" applyAlignment="1" applyProtection="1">
      <alignment horizontal="center"/>
      <protection locked="0"/>
    </xf>
    <xf numFmtId="0" fontId="3" fillId="0" borderId="1" xfId="10" applyFont="1" applyFill="1" applyBorder="1" applyAlignment="1" applyProtection="1">
      <alignment horizontal="left"/>
    </xf>
    <xf numFmtId="0" fontId="4" fillId="7" borderId="1" xfId="0" applyFont="1" applyFill="1" applyBorder="1"/>
    <xf numFmtId="0" fontId="3" fillId="7" borderId="1" xfId="0" applyFont="1" applyFill="1" applyBorder="1"/>
    <xf numFmtId="172" fontId="3" fillId="7" borderId="1" xfId="7" applyNumberFormat="1" applyFont="1" applyFill="1" applyBorder="1" applyAlignment="1" applyProtection="1">
      <alignment horizontal="center"/>
    </xf>
    <xf numFmtId="2" fontId="3" fillId="7" borderId="1" xfId="0" applyNumberFormat="1" applyFont="1" applyFill="1" applyBorder="1" applyAlignment="1" applyProtection="1">
      <alignment horizontal="center"/>
    </xf>
    <xf numFmtId="0" fontId="0" fillId="3" borderId="20" xfId="0" applyFill="1" applyBorder="1" applyAlignment="1">
      <alignment horizontal="left"/>
    </xf>
    <xf numFmtId="0" fontId="3" fillId="5" borderId="1" xfId="0" applyFont="1" applyFill="1" applyBorder="1"/>
    <xf numFmtId="0" fontId="0" fillId="5" borderId="9" xfId="0" applyFill="1" applyBorder="1" applyAlignment="1" applyProtection="1">
      <alignment horizontal="center" vertical="center"/>
      <protection locked="0"/>
    </xf>
    <xf numFmtId="0" fontId="0" fillId="5" borderId="1" xfId="0" applyFill="1" applyBorder="1" applyAlignment="1" applyProtection="1">
      <alignment horizontal="center" vertical="center" wrapText="1"/>
      <protection locked="0"/>
    </xf>
    <xf numFmtId="3" fontId="0" fillId="5" borderId="1" xfId="0" applyNumberFormat="1"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6" xfId="0" applyFill="1" applyBorder="1" applyAlignment="1" applyProtection="1">
      <alignment horizontal="center" vertical="center" wrapText="1"/>
      <protection locked="0"/>
    </xf>
    <xf numFmtId="3" fontId="0" fillId="5" borderId="6" xfId="0" applyNumberForma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0" fillId="5" borderId="51" xfId="0" applyFill="1" applyBorder="1" applyAlignment="1" applyProtection="1">
      <alignment horizontal="center" vertical="center"/>
      <protection locked="0"/>
    </xf>
    <xf numFmtId="3" fontId="0" fillId="5" borderId="52" xfId="0" applyNumberFormat="1" applyFill="1" applyBorder="1" applyAlignment="1" applyProtection="1">
      <alignment horizontal="center" vertical="center"/>
      <protection locked="0"/>
    </xf>
    <xf numFmtId="0" fontId="0" fillId="5" borderId="18"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8" borderId="1" xfId="0" applyFill="1" applyBorder="1"/>
    <xf numFmtId="0" fontId="0" fillId="8" borderId="6" xfId="0" applyFill="1" applyBorder="1" applyAlignment="1">
      <alignment horizontal="center" vertical="center"/>
    </xf>
    <xf numFmtId="3" fontId="7" fillId="8" borderId="8" xfId="1" applyNumberFormat="1" applyFont="1" applyFill="1" applyBorder="1" applyAlignment="1" applyProtection="1">
      <alignment horizontal="center" vertical="center"/>
    </xf>
    <xf numFmtId="3" fontId="0" fillId="8" borderId="15" xfId="0" applyNumberFormat="1" applyFill="1" applyBorder="1" applyAlignment="1">
      <alignment horizontal="center" vertical="center"/>
    </xf>
    <xf numFmtId="0" fontId="0" fillId="8" borderId="1" xfId="0" applyFill="1" applyBorder="1" applyAlignment="1">
      <alignment horizontal="center" vertical="center"/>
    </xf>
    <xf numFmtId="3" fontId="7" fillId="8" borderId="3" xfId="1" applyNumberFormat="1" applyFont="1" applyFill="1" applyBorder="1" applyAlignment="1" applyProtection="1">
      <alignment horizontal="center" vertical="center"/>
    </xf>
    <xf numFmtId="3" fontId="7" fillId="8" borderId="15" xfId="1" applyNumberFormat="1" applyFont="1" applyFill="1" applyBorder="1" applyAlignment="1" applyProtection="1">
      <alignment horizontal="center" vertical="center"/>
    </xf>
    <xf numFmtId="3" fontId="7" fillId="8" borderId="2" xfId="1" applyNumberFormat="1" applyFont="1" applyFill="1" applyBorder="1" applyAlignment="1" applyProtection="1">
      <alignment horizontal="center" vertical="center"/>
    </xf>
    <xf numFmtId="3" fontId="7" fillId="8" borderId="19" xfId="1" applyNumberFormat="1" applyFont="1" applyFill="1" applyBorder="1" applyAlignment="1" applyProtection="1">
      <alignment horizontal="center" vertical="center"/>
    </xf>
    <xf numFmtId="3" fontId="7" fillId="8" borderId="52" xfId="1" applyNumberFormat="1" applyFont="1" applyFill="1" applyBorder="1" applyAlignment="1" applyProtection="1">
      <alignment horizontal="center" vertical="center"/>
    </xf>
    <xf numFmtId="3" fontId="7" fillId="8" borderId="4" xfId="1" applyNumberFormat="1" applyFont="1" applyFill="1" applyBorder="1" applyAlignment="1" applyProtection="1">
      <alignment horizontal="center"/>
    </xf>
    <xf numFmtId="3" fontId="7" fillId="8" borderId="3" xfId="1" applyNumberFormat="1" applyFont="1" applyFill="1" applyBorder="1" applyAlignment="1" applyProtection="1">
      <alignment horizontal="center"/>
    </xf>
    <xf numFmtId="169" fontId="7" fillId="8" borderId="3" xfId="1" applyNumberFormat="1" applyFont="1" applyFill="1" applyBorder="1" applyAlignment="1" applyProtection="1">
      <alignment horizontal="center"/>
    </xf>
    <xf numFmtId="167" fontId="7" fillId="8" borderId="8" xfId="1" applyNumberFormat="1" applyFont="1" applyFill="1" applyBorder="1" applyAlignment="1" applyProtection="1">
      <alignment horizontal="center"/>
    </xf>
    <xf numFmtId="166" fontId="7" fillId="8" borderId="5" xfId="1" applyNumberFormat="1" applyFont="1" applyFill="1" applyBorder="1" applyAlignment="1" applyProtection="1">
      <alignment horizontal="center" vertical="center"/>
    </xf>
    <xf numFmtId="3" fontId="7" fillId="8" borderId="6" xfId="1" applyNumberFormat="1" applyFont="1" applyFill="1" applyBorder="1" applyAlignment="1" applyProtection="1">
      <alignment horizontal="center" vertical="center"/>
    </xf>
    <xf numFmtId="2" fontId="7" fillId="8" borderId="6" xfId="1" applyNumberFormat="1" applyFont="1" applyFill="1" applyBorder="1" applyAlignment="1" applyProtection="1">
      <alignment horizontal="center" vertical="center"/>
    </xf>
    <xf numFmtId="2" fontId="7" fillId="8" borderId="7" xfId="1" applyNumberFormat="1" applyFont="1" applyFill="1" applyBorder="1" applyAlignment="1" applyProtection="1">
      <alignment horizontal="center" vertical="center"/>
    </xf>
    <xf numFmtId="0" fontId="16" fillId="0" borderId="17"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6" xfId="0" applyFont="1" applyBorder="1" applyAlignment="1">
      <alignment horizontal="center" vertical="center" wrapText="1"/>
    </xf>
    <xf numFmtId="0" fontId="29" fillId="0" borderId="9" xfId="0" applyFont="1" applyFill="1" applyBorder="1" applyAlignment="1">
      <alignment horizontal="center" vertical="center" wrapText="1"/>
    </xf>
    <xf numFmtId="0" fontId="29" fillId="0" borderId="3" xfId="0" applyFont="1" applyFill="1" applyBorder="1" applyAlignment="1">
      <alignment horizontal="center" vertical="center" wrapText="1"/>
    </xf>
    <xf numFmtId="3" fontId="0" fillId="8" borderId="1" xfId="0" applyNumberFormat="1" applyFill="1" applyBorder="1" applyAlignment="1" applyProtection="1">
      <alignment horizontal="center" vertical="center"/>
    </xf>
    <xf numFmtId="2" fontId="0" fillId="8" borderId="16" xfId="0" applyNumberFormat="1" applyFill="1" applyBorder="1" applyAlignment="1">
      <alignment horizontal="center" vertical="center"/>
    </xf>
    <xf numFmtId="169" fontId="7" fillId="8" borderId="15" xfId="12" applyNumberFormat="1" applyFont="1" applyFill="1" applyBorder="1" applyAlignment="1" applyProtection="1">
      <alignment horizontal="center" vertical="center"/>
    </xf>
    <xf numFmtId="3" fontId="7" fillId="8" borderId="2" xfId="12" applyNumberFormat="1" applyFont="1" applyFill="1" applyBorder="1" applyAlignment="1" applyProtection="1">
      <alignment horizontal="center" vertical="center"/>
    </xf>
    <xf numFmtId="3" fontId="7" fillId="8" borderId="19" xfId="12" applyNumberFormat="1" applyFont="1" applyFill="1" applyBorder="1" applyAlignment="1" applyProtection="1">
      <alignment horizontal="center" vertical="center"/>
    </xf>
    <xf numFmtId="3" fontId="7" fillId="8" borderId="3" xfId="12" applyNumberFormat="1" applyFont="1" applyFill="1" applyBorder="1" applyAlignment="1" applyProtection="1">
      <alignment horizontal="center" vertical="center"/>
    </xf>
    <xf numFmtId="3" fontId="7" fillId="8" borderId="8" xfId="12" applyNumberFormat="1" applyFont="1" applyFill="1" applyBorder="1" applyAlignment="1" applyProtection="1">
      <alignment horizontal="center" vertical="center"/>
    </xf>
    <xf numFmtId="3" fontId="7" fillId="8" borderId="15" xfId="12" applyNumberFormat="1" applyFont="1" applyFill="1" applyBorder="1" applyAlignment="1" applyProtection="1">
      <alignment horizontal="center" vertical="center"/>
    </xf>
    <xf numFmtId="166" fontId="7" fillId="8" borderId="5" xfId="12" applyNumberFormat="1" applyFont="1" applyFill="1" applyBorder="1" applyAlignment="1" applyProtection="1">
      <alignment horizontal="center" vertical="center"/>
    </xf>
    <xf numFmtId="3" fontId="7" fillId="8" borderId="6" xfId="12" applyNumberFormat="1" applyFont="1" applyFill="1" applyBorder="1" applyAlignment="1" applyProtection="1">
      <alignment horizontal="center" vertical="center"/>
    </xf>
    <xf numFmtId="2" fontId="7" fillId="8" borderId="6" xfId="12" applyNumberFormat="1" applyFont="1" applyFill="1" applyBorder="1" applyAlignment="1" applyProtection="1">
      <alignment horizontal="center" vertical="center"/>
    </xf>
    <xf numFmtId="2" fontId="7" fillId="8" borderId="7" xfId="12" applyNumberFormat="1" applyFont="1" applyFill="1" applyBorder="1" applyAlignment="1" applyProtection="1">
      <alignment horizontal="center" vertical="center"/>
    </xf>
    <xf numFmtId="166" fontId="7" fillId="8" borderId="6" xfId="12" applyNumberFormat="1" applyFont="1" applyFill="1" applyBorder="1" applyAlignment="1" applyProtection="1">
      <alignment horizontal="center" vertical="center"/>
    </xf>
    <xf numFmtId="3" fontId="7" fillId="8" borderId="4" xfId="12" applyNumberFormat="1" applyFont="1" applyFill="1" applyBorder="1" applyAlignment="1" applyProtection="1">
      <alignment horizontal="center" vertical="center"/>
    </xf>
    <xf numFmtId="170" fontId="1" fillId="8" borderId="3" xfId="12" applyNumberFormat="1" applyFont="1" applyFill="1" applyBorder="1" applyAlignment="1">
      <alignment horizontal="center" vertical="center"/>
    </xf>
    <xf numFmtId="167" fontId="7" fillId="8" borderId="8" xfId="12" applyNumberFormat="1" applyFont="1" applyFill="1" applyBorder="1" applyAlignment="1" applyProtection="1">
      <alignment horizontal="center" vertical="center"/>
    </xf>
    <xf numFmtId="0" fontId="16" fillId="0" borderId="4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4" xfId="0" applyFont="1" applyBorder="1" applyAlignment="1">
      <alignment horizontal="center" vertical="center" wrapText="1"/>
    </xf>
    <xf numFmtId="0" fontId="16" fillId="4" borderId="2"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2" fillId="4" borderId="0" xfId="0" applyFont="1" applyFill="1" applyBorder="1" applyAlignment="1" applyProtection="1"/>
    <xf numFmtId="171" fontId="1" fillId="5" borderId="3" xfId="13" applyNumberFormat="1" applyFont="1" applyFill="1" applyBorder="1" applyAlignment="1">
      <alignment horizontal="center" vertical="center"/>
    </xf>
    <xf numFmtId="9" fontId="7" fillId="5" borderId="3" xfId="14" applyFont="1" applyFill="1" applyBorder="1" applyAlignment="1" applyProtection="1">
      <alignment horizontal="center"/>
    </xf>
    <xf numFmtId="0" fontId="0" fillId="8" borderId="9" xfId="0" applyFill="1" applyBorder="1" applyAlignment="1">
      <alignment horizontal="center" vertical="center"/>
    </xf>
    <xf numFmtId="3" fontId="7" fillId="8" borderId="1" xfId="1" applyNumberFormat="1" applyFont="1" applyFill="1" applyBorder="1" applyAlignment="1" applyProtection="1">
      <alignment horizontal="center" vertical="center"/>
    </xf>
    <xf numFmtId="0" fontId="0" fillId="0" borderId="0" xfId="0"/>
    <xf numFmtId="0" fontId="0" fillId="8" borderId="1" xfId="0" applyFont="1" applyFill="1" applyBorder="1" applyAlignment="1">
      <alignment horizontal="center" vertical="center"/>
    </xf>
    <xf numFmtId="0" fontId="0" fillId="8" borderId="50" xfId="0" applyFont="1" applyFill="1" applyBorder="1" applyAlignment="1">
      <alignment horizontal="center" vertical="center"/>
    </xf>
    <xf numFmtId="0" fontId="16" fillId="8" borderId="9" xfId="0" applyFont="1" applyFill="1" applyBorder="1" applyAlignment="1">
      <alignment horizontal="center" vertical="center"/>
    </xf>
    <xf numFmtId="0" fontId="0" fillId="8" borderId="1" xfId="0" applyFill="1" applyBorder="1" applyAlignment="1">
      <alignment horizontal="left" vertical="top" wrapText="1"/>
    </xf>
    <xf numFmtId="0" fontId="0" fillId="5" borderId="1" xfId="0" applyFill="1" applyBorder="1" applyAlignment="1" applyProtection="1">
      <alignment horizontal="left" vertical="top" wrapText="1"/>
      <protection locked="0"/>
    </xf>
    <xf numFmtId="0" fontId="0" fillId="5" borderId="52" xfId="0" applyFill="1" applyBorder="1" applyAlignment="1" applyProtection="1">
      <alignment horizontal="left" vertical="top" wrapText="1"/>
      <protection locked="0"/>
    </xf>
    <xf numFmtId="0" fontId="16" fillId="8" borderId="53" xfId="0" applyFont="1" applyFill="1" applyBorder="1" applyAlignment="1">
      <alignment horizontal="center" vertical="center"/>
    </xf>
    <xf numFmtId="0" fontId="0" fillId="8" borderId="45" xfId="0" applyFont="1" applyFill="1" applyBorder="1" applyAlignment="1">
      <alignment horizontal="center" vertical="center"/>
    </xf>
    <xf numFmtId="3" fontId="7" fillId="5" borderId="3" xfId="12" applyNumberFormat="1" applyFont="1" applyFill="1" applyBorder="1" applyAlignment="1" applyProtection="1">
      <alignment horizontal="center" vertical="center"/>
    </xf>
    <xf numFmtId="0" fontId="0" fillId="4" borderId="0" xfId="0" applyFill="1" applyProtection="1"/>
    <xf numFmtId="0" fontId="4" fillId="4" borderId="0" xfId="0" applyFont="1" applyFill="1" applyProtection="1"/>
    <xf numFmtId="0" fontId="22" fillId="4" borderId="0" xfId="0" applyFont="1" applyFill="1" applyAlignment="1" applyProtection="1">
      <alignment horizontal="center"/>
    </xf>
    <xf numFmtId="0" fontId="4" fillId="4" borderId="0" xfId="0" applyFont="1" applyFill="1" applyBorder="1" applyProtection="1"/>
    <xf numFmtId="0" fontId="3" fillId="4" borderId="0" xfId="0" applyFont="1" applyFill="1" applyProtection="1"/>
    <xf numFmtId="0" fontId="4" fillId="4" borderId="57" xfId="0" applyFont="1" applyFill="1" applyBorder="1" applyProtection="1"/>
    <xf numFmtId="0" fontId="4" fillId="4" borderId="55" xfId="0" applyFont="1" applyFill="1" applyBorder="1" applyAlignment="1" applyProtection="1">
      <alignment horizontal="center"/>
    </xf>
    <xf numFmtId="0" fontId="4" fillId="4" borderId="0" xfId="0" applyFont="1" applyFill="1" applyAlignment="1" applyProtection="1">
      <alignment horizontal="center"/>
    </xf>
    <xf numFmtId="0" fontId="3" fillId="4" borderId="0" xfId="0" applyFont="1" applyFill="1" applyAlignment="1" applyProtection="1">
      <alignment horizontal="left" vertical="top" wrapText="1" indent="1"/>
    </xf>
    <xf numFmtId="0" fontId="3" fillId="4" borderId="0" xfId="0" applyFont="1" applyFill="1" applyAlignment="1" applyProtection="1">
      <alignment vertical="top" wrapText="1"/>
    </xf>
    <xf numFmtId="0" fontId="3" fillId="4" borderId="0" xfId="0" applyFont="1" applyFill="1" applyAlignment="1" applyProtection="1">
      <alignment horizontal="left" vertical="top" wrapText="1" indent="2"/>
    </xf>
    <xf numFmtId="0" fontId="3" fillId="4" borderId="58" xfId="0" applyFont="1" applyFill="1" applyBorder="1" applyAlignment="1" applyProtection="1">
      <alignment horizontal="left" vertical="top" wrapText="1" indent="2"/>
    </xf>
    <xf numFmtId="0" fontId="3" fillId="4" borderId="0" xfId="0" applyFont="1" applyFill="1" applyAlignment="1" applyProtection="1">
      <alignment horizontal="left" indent="1"/>
    </xf>
    <xf numFmtId="0" fontId="3" fillId="4" borderId="0" xfId="0" applyFont="1" applyFill="1" applyAlignment="1" applyProtection="1">
      <alignment horizontal="left" indent="2"/>
    </xf>
    <xf numFmtId="0" fontId="0" fillId="4" borderId="0" xfId="0" applyFill="1" applyBorder="1" applyProtection="1"/>
    <xf numFmtId="0" fontId="3" fillId="4" borderId="0" xfId="0" applyFont="1" applyFill="1" applyBorder="1" applyProtection="1"/>
    <xf numFmtId="0" fontId="3" fillId="4" borderId="0" xfId="0" applyFont="1" applyFill="1" applyAlignment="1" applyProtection="1">
      <alignment horizontal="left" wrapText="1" indent="2"/>
    </xf>
    <xf numFmtId="0" fontId="3" fillId="4" borderId="0" xfId="10" applyFont="1" applyFill="1" applyBorder="1" applyAlignment="1" applyProtection="1">
      <alignment horizontal="center"/>
      <protection locked="0"/>
    </xf>
    <xf numFmtId="0" fontId="3" fillId="4" borderId="0" xfId="0" applyFont="1" applyFill="1"/>
    <xf numFmtId="0" fontId="3" fillId="4" borderId="0" xfId="0" applyFont="1" applyFill="1" applyAlignment="1" applyProtection="1">
      <alignment wrapText="1"/>
    </xf>
    <xf numFmtId="0" fontId="0" fillId="4" borderId="0" xfId="0" applyFill="1" applyBorder="1" applyAlignment="1" applyProtection="1">
      <alignment vertical="top" wrapText="1"/>
    </xf>
    <xf numFmtId="0" fontId="3" fillId="4" borderId="58" xfId="0" applyFont="1" applyFill="1" applyBorder="1" applyAlignment="1" applyProtection="1">
      <alignment horizontal="left" wrapText="1" indent="2"/>
    </xf>
    <xf numFmtId="0" fontId="3" fillId="4" borderId="0" xfId="10" applyFont="1" applyFill="1" applyBorder="1" applyAlignment="1" applyProtection="1">
      <alignment horizontal="left" wrapText="1"/>
      <protection locked="0"/>
    </xf>
    <xf numFmtId="0" fontId="4" fillId="4" borderId="0" xfId="0" applyFont="1" applyFill="1" applyAlignment="1" applyProtection="1">
      <alignment horizontal="left" vertical="top" wrapText="1"/>
    </xf>
    <xf numFmtId="0" fontId="3" fillId="4" borderId="55" xfId="0" applyFont="1" applyFill="1" applyBorder="1" applyAlignment="1" applyProtection="1">
      <alignment vertical="top" wrapText="1"/>
    </xf>
    <xf numFmtId="0" fontId="30" fillId="0" borderId="0" xfId="0" applyFont="1"/>
    <xf numFmtId="0" fontId="31" fillId="4" borderId="0" xfId="0" applyFont="1" applyFill="1"/>
    <xf numFmtId="0" fontId="3" fillId="4" borderId="0" xfId="0" applyFont="1" applyFill="1" applyAlignment="1">
      <alignment horizontal="right"/>
    </xf>
    <xf numFmtId="0" fontId="32" fillId="4" borderId="0" xfId="0" applyFont="1" applyFill="1" applyAlignment="1">
      <alignment horizontal="left" wrapText="1"/>
    </xf>
    <xf numFmtId="0" fontId="11" fillId="4" borderId="10" xfId="0" applyFont="1" applyFill="1" applyBorder="1" applyProtection="1"/>
    <xf numFmtId="0" fontId="0" fillId="4" borderId="27" xfId="0" applyFill="1" applyBorder="1" applyProtection="1"/>
    <xf numFmtId="0" fontId="0" fillId="4" borderId="31" xfId="0" applyFill="1" applyBorder="1" applyProtection="1"/>
    <xf numFmtId="0" fontId="33" fillId="4" borderId="10" xfId="0" applyFont="1" applyFill="1" applyBorder="1" applyProtection="1"/>
    <xf numFmtId="0" fontId="0" fillId="4" borderId="38" xfId="0" applyFill="1" applyBorder="1" applyProtection="1"/>
    <xf numFmtId="0" fontId="34" fillId="4" borderId="0" xfId="0" applyFont="1" applyFill="1" applyBorder="1" applyAlignment="1" applyProtection="1">
      <alignment horizontal="center"/>
    </xf>
    <xf numFmtId="0" fontId="0" fillId="4" borderId="39" xfId="0" applyFill="1" applyBorder="1" applyProtection="1"/>
    <xf numFmtId="0" fontId="34" fillId="4" borderId="38" xfId="0" applyFont="1" applyFill="1" applyBorder="1" applyProtection="1"/>
    <xf numFmtId="0" fontId="34" fillId="4" borderId="0" xfId="0" applyFont="1" applyFill="1" applyBorder="1" applyProtection="1"/>
    <xf numFmtId="0" fontId="35" fillId="4" borderId="0" xfId="0" applyFont="1" applyFill="1" applyBorder="1" applyProtection="1"/>
    <xf numFmtId="0" fontId="35" fillId="4" borderId="0" xfId="0" applyFont="1" applyFill="1" applyBorder="1" applyAlignment="1" applyProtection="1">
      <alignment horizontal="center"/>
    </xf>
    <xf numFmtId="0" fontId="34" fillId="4" borderId="38" xfId="0" applyFont="1" applyFill="1" applyBorder="1" applyAlignment="1" applyProtection="1">
      <alignment horizontal="left"/>
    </xf>
    <xf numFmtId="0" fontId="36" fillId="4" borderId="38" xfId="0" applyFont="1" applyFill="1" applyBorder="1" applyProtection="1"/>
    <xf numFmtId="0" fontId="36" fillId="4" borderId="0" xfId="0" applyFont="1" applyFill="1" applyBorder="1" applyProtection="1"/>
    <xf numFmtId="0" fontId="34" fillId="4" borderId="38" xfId="0" applyFont="1" applyFill="1" applyBorder="1" applyAlignment="1" applyProtection="1">
      <alignment horizontal="center"/>
    </xf>
    <xf numFmtId="0" fontId="0" fillId="4" borderId="40" xfId="0" applyFill="1" applyBorder="1" applyProtection="1"/>
    <xf numFmtId="0" fontId="34" fillId="4" borderId="22" xfId="0" applyFont="1" applyFill="1" applyBorder="1" applyAlignment="1" applyProtection="1">
      <alignment horizontal="center"/>
    </xf>
    <xf numFmtId="0" fontId="0" fillId="4" borderId="22" xfId="0" applyFill="1" applyBorder="1" applyProtection="1"/>
    <xf numFmtId="0" fontId="0" fillId="4" borderId="41" xfId="0" applyFill="1" applyBorder="1" applyProtection="1"/>
    <xf numFmtId="0" fontId="6" fillId="4" borderId="38" xfId="0" applyFont="1" applyFill="1" applyBorder="1" applyProtection="1"/>
    <xf numFmtId="0" fontId="33" fillId="4" borderId="38" xfId="0" applyFont="1" applyFill="1" applyBorder="1" applyProtection="1"/>
    <xf numFmtId="0" fontId="33" fillId="4" borderId="0" xfId="0" applyFont="1" applyFill="1" applyBorder="1" applyProtection="1"/>
    <xf numFmtId="0" fontId="0" fillId="4" borderId="0" xfId="0" applyFill="1" applyAlignment="1" applyProtection="1">
      <alignment horizontal="left"/>
      <protection hidden="1"/>
    </xf>
    <xf numFmtId="0" fontId="0" fillId="4" borderId="0" xfId="0" applyFill="1" applyProtection="1">
      <protection hidden="1"/>
    </xf>
    <xf numFmtId="0" fontId="0" fillId="4" borderId="0" xfId="0" applyFill="1" applyBorder="1" applyProtection="1">
      <protection hidden="1"/>
    </xf>
    <xf numFmtId="0" fontId="38" fillId="4" borderId="0" xfId="0" applyFont="1" applyFill="1"/>
    <xf numFmtId="0" fontId="3" fillId="5" borderId="1" xfId="0" applyFont="1" applyFill="1" applyBorder="1" applyAlignment="1">
      <alignment horizontal="center"/>
    </xf>
    <xf numFmtId="0" fontId="3" fillId="4" borderId="0" xfId="0" applyFont="1" applyFill="1" applyProtection="1">
      <protection hidden="1"/>
    </xf>
    <xf numFmtId="0" fontId="3" fillId="4" borderId="0" xfId="0" applyFont="1" applyFill="1" applyBorder="1" applyProtection="1">
      <protection hidden="1"/>
    </xf>
    <xf numFmtId="0" fontId="0" fillId="4" borderId="59" xfId="0" applyFill="1" applyBorder="1" applyProtection="1">
      <protection hidden="1"/>
    </xf>
    <xf numFmtId="0" fontId="3" fillId="4" borderId="35" xfId="0" applyFont="1" applyFill="1" applyBorder="1" applyProtection="1">
      <protection hidden="1"/>
    </xf>
    <xf numFmtId="0" fontId="0" fillId="4" borderId="35" xfId="0" applyFill="1" applyBorder="1" applyProtection="1">
      <protection hidden="1"/>
    </xf>
    <xf numFmtId="0" fontId="0" fillId="4" borderId="56" xfId="0" applyFill="1" applyBorder="1" applyProtection="1">
      <protection hidden="1"/>
    </xf>
    <xf numFmtId="0" fontId="33" fillId="4" borderId="59" xfId="0" applyFont="1" applyFill="1" applyBorder="1" applyProtection="1">
      <protection hidden="1"/>
    </xf>
    <xf numFmtId="0" fontId="0" fillId="4" borderId="0" xfId="0" applyFill="1" applyBorder="1"/>
    <xf numFmtId="0" fontId="3" fillId="4" borderId="0" xfId="0" applyFont="1" applyFill="1" applyAlignment="1" applyProtection="1">
      <alignment horizontal="left"/>
      <protection hidden="1"/>
    </xf>
    <xf numFmtId="0" fontId="3" fillId="4" borderId="60" xfId="0" applyFont="1" applyFill="1" applyBorder="1" applyProtection="1">
      <protection hidden="1"/>
    </xf>
    <xf numFmtId="0" fontId="0" fillId="4" borderId="60" xfId="0" applyFill="1" applyBorder="1" applyProtection="1">
      <protection hidden="1"/>
    </xf>
    <xf numFmtId="0" fontId="0" fillId="4" borderId="43" xfId="0" applyFill="1" applyBorder="1" applyProtection="1">
      <protection hidden="1"/>
    </xf>
    <xf numFmtId="0" fontId="3" fillId="4" borderId="0" xfId="9" applyFont="1" applyFill="1" applyBorder="1" applyAlignment="1">
      <alignment horizontal="center"/>
    </xf>
    <xf numFmtId="0" fontId="4" fillId="4" borderId="0" xfId="0" applyFont="1" applyFill="1" applyBorder="1" applyAlignment="1">
      <alignment horizontal="left" indent="1"/>
    </xf>
    <xf numFmtId="0" fontId="0" fillId="4" borderId="0" xfId="0" applyFill="1" applyBorder="1" applyAlignment="1" applyProtection="1">
      <alignment horizontal="center"/>
    </xf>
    <xf numFmtId="0" fontId="3" fillId="4" borderId="0" xfId="9" applyFill="1" applyBorder="1" applyProtection="1"/>
    <xf numFmtId="0" fontId="0" fillId="5" borderId="0" xfId="0" applyFill="1" applyBorder="1" applyAlignment="1" applyProtection="1">
      <alignment horizontal="center"/>
      <protection locked="0"/>
    </xf>
    <xf numFmtId="0" fontId="0" fillId="4" borderId="0" xfId="0" applyFill="1" applyBorder="1" applyAlignment="1" applyProtection="1">
      <alignment horizontal="left"/>
      <protection hidden="1"/>
    </xf>
    <xf numFmtId="0" fontId="33" fillId="4" borderId="60" xfId="0" applyFont="1" applyFill="1" applyBorder="1" applyProtection="1">
      <protection hidden="1"/>
    </xf>
    <xf numFmtId="0" fontId="3" fillId="4" borderId="44" xfId="0" applyFont="1" applyFill="1" applyBorder="1" applyProtection="1">
      <protection hidden="1"/>
    </xf>
    <xf numFmtId="0" fontId="0" fillId="4" borderId="58" xfId="0" applyFill="1" applyBorder="1" applyProtection="1">
      <protection hidden="1"/>
    </xf>
    <xf numFmtId="0" fontId="0" fillId="4" borderId="0" xfId="0" applyFill="1" applyBorder="1" applyAlignment="1">
      <alignment horizontal="left" indent="1"/>
    </xf>
    <xf numFmtId="0" fontId="0" fillId="4" borderId="0" xfId="0" applyFill="1" applyBorder="1" applyAlignment="1">
      <alignment horizontal="center"/>
    </xf>
    <xf numFmtId="0" fontId="4" fillId="4" borderId="16" xfId="0" applyFont="1" applyFill="1" applyBorder="1" applyAlignment="1">
      <alignment horizontal="left" indent="1"/>
    </xf>
    <xf numFmtId="0" fontId="0" fillId="7" borderId="1" xfId="0" applyFill="1" applyBorder="1" applyAlignment="1">
      <alignment horizontal="center"/>
    </xf>
    <xf numFmtId="0" fontId="3" fillId="4" borderId="59" xfId="0" applyFont="1" applyFill="1" applyBorder="1" applyProtection="1">
      <protection hidden="1"/>
    </xf>
    <xf numFmtId="0" fontId="3" fillId="4" borderId="56" xfId="0" applyFont="1" applyFill="1" applyBorder="1" applyProtection="1">
      <protection hidden="1"/>
    </xf>
    <xf numFmtId="0" fontId="3" fillId="4" borderId="43" xfId="0" applyFont="1" applyFill="1" applyBorder="1" applyProtection="1">
      <protection hidden="1"/>
    </xf>
    <xf numFmtId="0" fontId="3" fillId="4" borderId="61" xfId="0" applyFont="1" applyFill="1" applyBorder="1" applyProtection="1">
      <protection hidden="1"/>
    </xf>
    <xf numFmtId="0" fontId="3" fillId="4" borderId="58" xfId="0" applyFont="1" applyFill="1" applyBorder="1" applyProtection="1">
      <protection hidden="1"/>
    </xf>
    <xf numFmtId="0" fontId="0" fillId="4" borderId="61" xfId="0" applyFill="1" applyBorder="1" applyProtection="1">
      <protection hidden="1"/>
    </xf>
    <xf numFmtId="0" fontId="3" fillId="4" borderId="56" xfId="0" quotePrefix="1" applyFont="1" applyFill="1" applyBorder="1" applyProtection="1">
      <protection hidden="1"/>
    </xf>
    <xf numFmtId="0" fontId="0" fillId="4" borderId="44" xfId="0" applyFill="1" applyBorder="1" applyProtection="1">
      <protection hidden="1"/>
    </xf>
    <xf numFmtId="0" fontId="3" fillId="4" borderId="43" xfId="0" quotePrefix="1" applyFont="1" applyFill="1" applyBorder="1" applyProtection="1">
      <protection hidden="1"/>
    </xf>
    <xf numFmtId="0" fontId="4" fillId="4" borderId="0" xfId="0" applyFont="1" applyFill="1" applyAlignment="1">
      <alignment horizontal="left" indent="1"/>
    </xf>
    <xf numFmtId="0" fontId="3" fillId="4" borderId="61" xfId="0" quotePrefix="1" applyFont="1" applyFill="1" applyBorder="1" applyProtection="1">
      <protection hidden="1"/>
    </xf>
    <xf numFmtId="0" fontId="0" fillId="4" borderId="0" xfId="0" applyFill="1" applyAlignment="1">
      <alignment horizontal="left" indent="1"/>
    </xf>
    <xf numFmtId="164" fontId="0" fillId="4" borderId="56" xfId="0" applyNumberFormat="1" applyFill="1" applyBorder="1" applyProtection="1">
      <protection hidden="1"/>
    </xf>
    <xf numFmtId="0" fontId="33" fillId="4" borderId="0" xfId="0" applyFont="1" applyFill="1" applyBorder="1" applyProtection="1">
      <protection hidden="1"/>
    </xf>
    <xf numFmtId="0" fontId="0" fillId="4" borderId="0" xfId="0" applyFill="1" applyAlignment="1"/>
    <xf numFmtId="1" fontId="0" fillId="4" borderId="56" xfId="0" applyNumberFormat="1" applyFill="1" applyBorder="1" applyProtection="1">
      <protection hidden="1"/>
    </xf>
    <xf numFmtId="0" fontId="0" fillId="4" borderId="0" xfId="0" applyFill="1" applyAlignment="1">
      <alignment wrapText="1"/>
    </xf>
    <xf numFmtId="0" fontId="22" fillId="4" borderId="0" xfId="0" applyFont="1" applyFill="1" applyBorder="1" applyAlignment="1" applyProtection="1">
      <alignment horizontal="center"/>
    </xf>
    <xf numFmtId="0" fontId="4" fillId="4" borderId="35"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4" fillId="4" borderId="0"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4" borderId="0" xfId="0" applyFont="1" applyFill="1" applyAlignment="1">
      <alignment vertical="center"/>
    </xf>
    <xf numFmtId="0" fontId="0" fillId="4" borderId="0" xfId="0" applyFill="1" applyAlignment="1">
      <alignment horizontal="left" vertical="center"/>
    </xf>
    <xf numFmtId="0" fontId="4" fillId="4" borderId="0" xfId="0" applyFont="1" applyFill="1"/>
    <xf numFmtId="0" fontId="3" fillId="8" borderId="1" xfId="9" applyFont="1" applyFill="1" applyBorder="1"/>
    <xf numFmtId="0" fontId="16" fillId="8" borderId="9" xfId="0" applyFont="1" applyFill="1" applyBorder="1" applyAlignment="1" applyProtection="1">
      <alignment horizontal="center" vertical="center"/>
      <protection locked="0"/>
    </xf>
    <xf numFmtId="0" fontId="0" fillId="8" borderId="1" xfId="0" applyFill="1" applyBorder="1" applyAlignment="1" applyProtection="1">
      <alignment horizontal="center" vertical="center" wrapText="1"/>
      <protection locked="0"/>
    </xf>
    <xf numFmtId="3" fontId="0" fillId="8" borderId="1" xfId="0" applyNumberFormat="1" applyFill="1" applyBorder="1" applyAlignment="1" applyProtection="1">
      <alignment horizontal="center" vertical="center"/>
      <protection locked="0"/>
    </xf>
    <xf numFmtId="0" fontId="3" fillId="4" borderId="0" xfId="10" applyFont="1" applyFill="1" applyBorder="1" applyAlignment="1" applyProtection="1">
      <alignment horizontal="center"/>
      <protection locked="0"/>
    </xf>
    <xf numFmtId="0" fontId="3" fillId="4" borderId="0" xfId="0" applyFont="1" applyFill="1" applyAlignment="1" applyProtection="1">
      <alignment horizontal="left" wrapText="1" indent="2"/>
    </xf>
    <xf numFmtId="0" fontId="3" fillId="4" borderId="0" xfId="0" applyFont="1" applyFill="1" applyAlignment="1" applyProtection="1">
      <alignment horizontal="left" vertical="top" wrapText="1" indent="2"/>
    </xf>
    <xf numFmtId="0" fontId="22" fillId="4" borderId="0" xfId="0" applyFont="1" applyFill="1" applyAlignment="1" applyProtection="1">
      <alignment horizontal="center"/>
    </xf>
    <xf numFmtId="0" fontId="4" fillId="6" borderId="62" xfId="0" applyFont="1" applyFill="1" applyBorder="1" applyAlignment="1">
      <alignment horizontal="left" vertical="center" wrapText="1"/>
    </xf>
    <xf numFmtId="0" fontId="22" fillId="4" borderId="0" xfId="0" applyFont="1" applyFill="1" applyBorder="1" applyAlignment="1" applyProtection="1">
      <alignment horizontal="center"/>
    </xf>
    <xf numFmtId="0" fontId="0" fillId="3" borderId="25" xfId="0" applyFill="1" applyBorder="1" applyAlignment="1">
      <alignment horizontal="left"/>
    </xf>
    <xf numFmtId="0" fontId="0" fillId="3" borderId="20" xfId="0" applyFont="1" applyFill="1" applyBorder="1" applyAlignment="1">
      <alignment horizontal="left"/>
    </xf>
    <xf numFmtId="0" fontId="4" fillId="8" borderId="1" xfId="9" applyFont="1" applyFill="1" applyBorder="1"/>
    <xf numFmtId="0" fontId="4" fillId="8" borderId="16" xfId="10" applyFont="1" applyFill="1" applyBorder="1" applyAlignment="1" applyProtection="1">
      <alignment horizontal="centerContinuous"/>
    </xf>
    <xf numFmtId="0" fontId="3" fillId="8" borderId="1" xfId="0" applyFont="1" applyFill="1" applyBorder="1"/>
    <xf numFmtId="2" fontId="3" fillId="8" borderId="1" xfId="0" applyNumberFormat="1" applyFont="1" applyFill="1" applyBorder="1" applyAlignment="1" applyProtection="1">
      <alignment horizontal="center"/>
    </xf>
    <xf numFmtId="0" fontId="4" fillId="8" borderId="1" xfId="4" applyFont="1" applyFill="1" applyBorder="1" applyProtection="1"/>
    <xf numFmtId="0" fontId="4" fillId="8" borderId="1" xfId="4" applyFont="1" applyFill="1" applyBorder="1" applyAlignment="1" applyProtection="1">
      <alignment horizontal="center"/>
    </xf>
    <xf numFmtId="0" fontId="3" fillId="8" borderId="1" xfId="4" applyFont="1" applyFill="1" applyBorder="1" applyProtection="1">
      <protection locked="0"/>
    </xf>
    <xf numFmtId="0" fontId="3" fillId="8" borderId="1" xfId="4" applyFont="1" applyFill="1" applyBorder="1" applyAlignment="1" applyProtection="1">
      <alignment horizontal="center"/>
      <protection locked="0"/>
    </xf>
    <xf numFmtId="164" fontId="3" fillId="8" borderId="1" xfId="4" applyNumberFormat="1" applyFont="1" applyFill="1" applyBorder="1" applyAlignment="1" applyProtection="1">
      <alignment horizontal="center"/>
      <protection locked="0"/>
    </xf>
    <xf numFmtId="0" fontId="20" fillId="4" borderId="22" xfId="0" applyFont="1" applyFill="1" applyBorder="1" applyAlignment="1"/>
    <xf numFmtId="0" fontId="0" fillId="8" borderId="11" xfId="0" applyFill="1" applyBorder="1" applyAlignment="1">
      <alignment horizontal="center" wrapText="1"/>
    </xf>
    <xf numFmtId="0" fontId="0" fillId="8" borderId="12" xfId="0" applyFill="1" applyBorder="1" applyAlignment="1">
      <alignment horizontal="center" wrapText="1"/>
    </xf>
    <xf numFmtId="0" fontId="0" fillId="8" borderId="54" xfId="0" applyFill="1" applyBorder="1" applyAlignment="1">
      <alignment horizontal="center" wrapText="1"/>
    </xf>
    <xf numFmtId="0" fontId="0" fillId="8" borderId="13" xfId="0" applyFill="1" applyBorder="1" applyAlignment="1">
      <alignment horizontal="center" wrapText="1"/>
    </xf>
    <xf numFmtId="0" fontId="0" fillId="8" borderId="9" xfId="0" applyFill="1" applyBorder="1" applyAlignment="1">
      <alignment horizontal="left" vertical="center" wrapText="1"/>
    </xf>
    <xf numFmtId="2" fontId="0" fillId="8" borderId="1" xfId="0" applyNumberFormat="1" applyFill="1" applyBorder="1" applyAlignment="1">
      <alignment horizontal="center" vertical="center" wrapText="1"/>
    </xf>
    <xf numFmtId="2" fontId="0" fillId="8" borderId="16" xfId="0" applyNumberFormat="1" applyFill="1" applyBorder="1" applyAlignment="1">
      <alignment horizontal="center" vertical="center" wrapText="1"/>
    </xf>
    <xf numFmtId="0" fontId="0" fillId="8" borderId="3" xfId="0" applyFill="1" applyBorder="1" applyAlignment="1">
      <alignment horizontal="left" vertical="center" wrapText="1"/>
    </xf>
    <xf numFmtId="0" fontId="0" fillId="8" borderId="18" xfId="0" applyFill="1" applyBorder="1" applyAlignment="1">
      <alignment horizontal="left" vertical="center" wrapText="1"/>
    </xf>
    <xf numFmtId="2" fontId="0" fillId="8" borderId="44" xfId="0" applyNumberFormat="1" applyFill="1" applyBorder="1" applyAlignment="1">
      <alignment horizontal="center" vertical="center" wrapText="1"/>
    </xf>
    <xf numFmtId="0" fontId="0" fillId="8" borderId="19" xfId="0" applyFill="1" applyBorder="1" applyAlignment="1">
      <alignment horizontal="left" vertical="center" wrapText="1"/>
    </xf>
    <xf numFmtId="0" fontId="0" fillId="8" borderId="9" xfId="0" applyFont="1" applyFill="1" applyBorder="1" applyAlignment="1">
      <alignment horizontal="left" vertical="center" wrapText="1"/>
    </xf>
    <xf numFmtId="2" fontId="0" fillId="8" borderId="2" xfId="0" applyNumberFormat="1" applyFill="1" applyBorder="1" applyAlignment="1">
      <alignment horizontal="center" vertical="center" wrapText="1"/>
    </xf>
    <xf numFmtId="0" fontId="41" fillId="4" borderId="0" xfId="17" applyFont="1" applyFill="1" applyAlignment="1" applyProtection="1">
      <alignment horizontal="left" vertical="top" wrapText="1" indent="2"/>
    </xf>
    <xf numFmtId="0" fontId="42" fillId="4" borderId="0" xfId="17" applyFont="1" applyFill="1" applyAlignment="1" applyProtection="1">
      <alignment horizontal="left" vertical="top" wrapText="1" indent="2"/>
    </xf>
    <xf numFmtId="0" fontId="41" fillId="4" borderId="0" xfId="17" applyFont="1" applyFill="1" applyAlignment="1" applyProtection="1">
      <alignment horizontal="left" indent="1"/>
    </xf>
    <xf numFmtId="0" fontId="0" fillId="3" borderId="21" xfId="0" applyFill="1" applyBorder="1" applyAlignment="1"/>
    <xf numFmtId="0" fontId="0" fillId="3" borderId="32" xfId="0" applyFill="1" applyBorder="1" applyAlignment="1"/>
    <xf numFmtId="0" fontId="0" fillId="3" borderId="25" xfId="0" applyFill="1" applyBorder="1" applyAlignment="1"/>
    <xf numFmtId="0" fontId="0" fillId="3" borderId="20" xfId="0" applyFill="1" applyBorder="1" applyAlignment="1"/>
    <xf numFmtId="0" fontId="0" fillId="3" borderId="21" xfId="0" applyFont="1" applyFill="1" applyBorder="1" applyAlignment="1"/>
    <xf numFmtId="0" fontId="0" fillId="3" borderId="32" xfId="0" applyFont="1" applyFill="1" applyBorder="1" applyAlignment="1"/>
    <xf numFmtId="0" fontId="0" fillId="3" borderId="25" xfId="0" applyFont="1" applyFill="1" applyBorder="1" applyAlignment="1"/>
    <xf numFmtId="0" fontId="0" fillId="3" borderId="20" xfId="0" applyFont="1" applyFill="1" applyBorder="1" applyAlignment="1"/>
    <xf numFmtId="0" fontId="4" fillId="6" borderId="62" xfId="0" applyFont="1" applyFill="1" applyBorder="1" applyAlignment="1">
      <alignment vertical="center" wrapText="1"/>
    </xf>
    <xf numFmtId="0" fontId="0" fillId="0" borderId="1" xfId="0" applyBorder="1"/>
    <xf numFmtId="0" fontId="0" fillId="0" borderId="1" xfId="0" applyBorder="1" applyAlignment="1">
      <alignment horizontal="left" wrapText="1"/>
    </xf>
    <xf numFmtId="0" fontId="4" fillId="6" borderId="59" xfId="0" applyFont="1" applyFill="1" applyBorder="1" applyAlignment="1">
      <alignment vertical="center" wrapText="1"/>
    </xf>
    <xf numFmtId="0" fontId="0" fillId="0" borderId="1" xfId="0" applyBorder="1" applyAlignment="1">
      <alignment wrapText="1"/>
    </xf>
    <xf numFmtId="0" fontId="4" fillId="6" borderId="1" xfId="0" applyFont="1" applyFill="1" applyBorder="1" applyAlignment="1">
      <alignment vertical="center" wrapText="1"/>
    </xf>
    <xf numFmtId="0" fontId="0" fillId="0" borderId="1" xfId="0" applyBorder="1" applyAlignment="1">
      <alignment vertical="center" wrapText="1"/>
    </xf>
    <xf numFmtId="0" fontId="2" fillId="4" borderId="0" xfId="20" applyFont="1" applyFill="1" applyProtection="1"/>
    <xf numFmtId="0" fontId="2" fillId="0" borderId="0" xfId="20" applyFont="1" applyProtection="1"/>
    <xf numFmtId="0" fontId="40" fillId="4" borderId="0" xfId="17" applyFill="1" applyAlignment="1" applyProtection="1"/>
    <xf numFmtId="0" fontId="32" fillId="4" borderId="0" xfId="0" applyFont="1" applyFill="1" applyAlignment="1">
      <alignment horizontal="left" vertical="center" wrapText="1" indent="1"/>
    </xf>
    <xf numFmtId="0" fontId="0" fillId="4" borderId="0" xfId="0" applyFill="1" applyAlignment="1">
      <alignment horizontal="left" vertical="center" wrapText="1" indent="1"/>
    </xf>
    <xf numFmtId="0" fontId="4" fillId="7" borderId="1" xfId="44" applyFont="1" applyFill="1" applyBorder="1"/>
    <xf numFmtId="0" fontId="3" fillId="7" borderId="1" xfId="44" applyFont="1" applyFill="1" applyBorder="1"/>
    <xf numFmtId="0" fontId="32" fillId="4" borderId="0" xfId="0" applyFont="1" applyFill="1" applyAlignment="1">
      <alignment horizontal="left" vertical="center" wrapText="1" indent="3"/>
    </xf>
    <xf numFmtId="0" fontId="32" fillId="4" borderId="0" xfId="0" applyFont="1" applyFill="1" applyAlignment="1">
      <alignment horizontal="left" vertical="center" wrapText="1" indent="1"/>
    </xf>
    <xf numFmtId="0" fontId="0" fillId="4" borderId="0" xfId="0" applyFill="1" applyAlignment="1">
      <alignment horizontal="left" vertical="center" wrapText="1" indent="1"/>
    </xf>
    <xf numFmtId="0" fontId="32" fillId="4" borderId="0" xfId="0" applyFont="1" applyFill="1" applyAlignment="1">
      <alignment horizontal="left" vertical="center" wrapText="1" indent="3"/>
    </xf>
    <xf numFmtId="0" fontId="3" fillId="4" borderId="0" xfId="0" applyFont="1" applyFill="1" applyAlignment="1" applyProtection="1">
      <alignment horizontal="left" vertical="top" wrapText="1" indent="1"/>
    </xf>
    <xf numFmtId="0" fontId="3" fillId="4" borderId="0" xfId="10" applyFont="1" applyFill="1" applyBorder="1" applyAlignment="1" applyProtection="1">
      <alignment horizontal="center"/>
      <protection locked="0"/>
    </xf>
    <xf numFmtId="0" fontId="3" fillId="4" borderId="0" xfId="0" applyFont="1" applyFill="1" applyAlignment="1" applyProtection="1">
      <alignment horizontal="left" wrapText="1" indent="2"/>
    </xf>
    <xf numFmtId="0" fontId="3" fillId="4" borderId="0" xfId="0" applyFont="1" applyFill="1" applyAlignment="1" applyProtection="1">
      <alignment horizontal="left" vertical="top" wrapText="1" indent="2"/>
    </xf>
    <xf numFmtId="0" fontId="21" fillId="4" borderId="0" xfId="0" applyFont="1" applyFill="1" applyAlignment="1" applyProtection="1">
      <alignment horizontal="center"/>
    </xf>
    <xf numFmtId="0" fontId="22" fillId="4" borderId="0" xfId="0" applyFont="1" applyFill="1" applyAlignment="1" applyProtection="1">
      <alignment horizontal="center"/>
    </xf>
    <xf numFmtId="0" fontId="4" fillId="6"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wrapText="1"/>
    </xf>
    <xf numFmtId="0" fontId="0" fillId="0" borderId="62" xfId="0" applyBorder="1" applyAlignment="1">
      <alignment horizontal="left" vertical="center" wrapText="1"/>
    </xf>
    <xf numFmtId="0" fontId="0" fillId="0" borderId="2" xfId="0" applyBorder="1" applyAlignment="1">
      <alignment horizontal="left" vertical="center" wrapText="1"/>
    </xf>
    <xf numFmtId="0" fontId="4" fillId="6" borderId="62" xfId="0" applyFont="1" applyFill="1" applyBorder="1" applyAlignment="1">
      <alignment horizontal="left" vertical="center" wrapText="1"/>
    </xf>
    <xf numFmtId="0" fontId="4" fillId="6" borderId="45" xfId="0" applyFont="1" applyFill="1" applyBorder="1" applyAlignment="1">
      <alignment horizontal="left" vertical="center" wrapText="1"/>
    </xf>
    <xf numFmtId="0" fontId="4" fillId="6" borderId="2" xfId="0" applyFont="1" applyFill="1" applyBorder="1" applyAlignment="1">
      <alignment horizontal="left" vertical="center" wrapText="1"/>
    </xf>
    <xf numFmtId="0" fontId="4" fillId="4"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0" fillId="0" borderId="62" xfId="0" applyBorder="1" applyAlignment="1">
      <alignment horizontal="left" wrapText="1"/>
    </xf>
    <xf numFmtId="0" fontId="0" fillId="0" borderId="45" xfId="0" applyBorder="1" applyAlignment="1">
      <alignment horizontal="left" wrapText="1"/>
    </xf>
    <xf numFmtId="0" fontId="0" fillId="0" borderId="2" xfId="0" applyBorder="1" applyAlignment="1">
      <alignment horizontal="left" wrapText="1"/>
    </xf>
    <xf numFmtId="0" fontId="4" fillId="4" borderId="58" xfId="0" applyFont="1" applyFill="1" applyBorder="1" applyAlignment="1" applyProtection="1">
      <alignment horizontal="center"/>
    </xf>
    <xf numFmtId="0" fontId="0" fillId="0" borderId="62" xfId="0" applyBorder="1" applyAlignment="1">
      <alignment horizontal="left" vertical="top" wrapText="1"/>
    </xf>
    <xf numFmtId="0" fontId="0" fillId="0" borderId="45" xfId="0" applyBorder="1" applyAlignment="1">
      <alignment horizontal="left" vertical="top" wrapText="1"/>
    </xf>
    <xf numFmtId="0" fontId="0" fillId="0" borderId="2" xfId="0" applyBorder="1" applyAlignment="1">
      <alignment horizontal="left" vertical="top" wrapText="1"/>
    </xf>
    <xf numFmtId="0" fontId="21" fillId="4" borderId="0" xfId="0" applyFont="1" applyFill="1" applyBorder="1" applyAlignment="1" applyProtection="1">
      <alignment horizontal="center"/>
    </xf>
    <xf numFmtId="0" fontId="4" fillId="6" borderId="59" xfId="0" applyFont="1" applyFill="1" applyBorder="1" applyAlignment="1">
      <alignment horizontal="left" vertical="center" wrapText="1"/>
    </xf>
    <xf numFmtId="0" fontId="4" fillId="6" borderId="60" xfId="0" applyFont="1" applyFill="1" applyBorder="1" applyAlignment="1">
      <alignment horizontal="left" vertical="center" wrapText="1"/>
    </xf>
    <xf numFmtId="0" fontId="4" fillId="6" borderId="44" xfId="0" applyFont="1" applyFill="1" applyBorder="1" applyAlignment="1">
      <alignment horizontal="left" vertical="center" wrapText="1"/>
    </xf>
    <xf numFmtId="0" fontId="4" fillId="6" borderId="35" xfId="0" applyFont="1" applyFill="1" applyBorder="1" applyAlignment="1">
      <alignment horizontal="left" vertical="center" wrapText="1"/>
    </xf>
    <xf numFmtId="0" fontId="4" fillId="6" borderId="0" xfId="0" applyFont="1" applyFill="1" applyBorder="1" applyAlignment="1">
      <alignment horizontal="left" vertical="center" wrapText="1"/>
    </xf>
    <xf numFmtId="0" fontId="4" fillId="4" borderId="58" xfId="0" applyFont="1" applyFill="1" applyBorder="1" applyAlignment="1">
      <alignment horizontal="center" vertical="center"/>
    </xf>
    <xf numFmtId="0" fontId="22" fillId="4" borderId="0" xfId="0" applyFont="1" applyFill="1" applyBorder="1" applyAlignment="1" applyProtection="1">
      <alignment horizontal="center"/>
    </xf>
    <xf numFmtId="0" fontId="6" fillId="0" borderId="25" xfId="0" applyFont="1" applyBorder="1" applyAlignment="1">
      <alignment horizontal="left" vertical="center"/>
    </xf>
    <xf numFmtId="0" fontId="6" fillId="0" borderId="28" xfId="0" applyFont="1" applyBorder="1" applyAlignment="1">
      <alignment horizontal="left" vertical="center"/>
    </xf>
    <xf numFmtId="0" fontId="0" fillId="5" borderId="16" xfId="0" applyFill="1" applyBorder="1" applyAlignment="1" applyProtection="1">
      <alignment horizontal="center" vertical="center"/>
      <protection locked="0"/>
    </xf>
    <xf numFmtId="0" fontId="0" fillId="5" borderId="26" xfId="0" applyFill="1" applyBorder="1" applyAlignment="1" applyProtection="1">
      <alignment horizontal="center" vertical="center"/>
      <protection locked="0"/>
    </xf>
    <xf numFmtId="0" fontId="6" fillId="0" borderId="24" xfId="0" applyFont="1" applyBorder="1" applyAlignment="1">
      <alignment horizontal="left" vertical="center"/>
    </xf>
    <xf numFmtId="0" fontId="6" fillId="0" borderId="35" xfId="0" applyFont="1" applyBorder="1" applyAlignment="1">
      <alignment horizontal="left" vertical="center"/>
    </xf>
    <xf numFmtId="168" fontId="0" fillId="5" borderId="16" xfId="0" applyNumberFormat="1" applyFill="1" applyBorder="1" applyAlignment="1" applyProtection="1">
      <alignment horizontal="center" vertical="center"/>
      <protection locked="0"/>
    </xf>
    <xf numFmtId="168" fontId="0" fillId="5" borderId="26" xfId="0" applyNumberFormat="1" applyFill="1" applyBorder="1" applyAlignment="1" applyProtection="1">
      <alignment horizontal="center" vertical="center"/>
      <protection locked="0"/>
    </xf>
    <xf numFmtId="0" fontId="6" fillId="0" borderId="20" xfId="0" applyFont="1" applyBorder="1" applyAlignment="1">
      <alignment horizontal="left" vertical="center"/>
    </xf>
    <xf numFmtId="0" fontId="29" fillId="0" borderId="29" xfId="0" applyFont="1" applyFill="1" applyBorder="1" applyAlignment="1">
      <alignment horizontal="left"/>
    </xf>
    <xf numFmtId="0" fontId="29" fillId="0" borderId="30" xfId="0" applyFont="1" applyFill="1" applyBorder="1" applyAlignment="1">
      <alignment horizontal="left"/>
    </xf>
    <xf numFmtId="0" fontId="17" fillId="0" borderId="21" xfId="0" applyFont="1" applyFill="1" applyBorder="1" applyAlignment="1">
      <alignment horizontal="center"/>
    </xf>
    <xf numFmtId="0" fontId="17" fillId="0" borderId="33" xfId="0" applyFont="1" applyFill="1" applyBorder="1" applyAlignment="1">
      <alignment horizontal="center"/>
    </xf>
    <xf numFmtId="0" fontId="17" fillId="0" borderId="34" xfId="0" applyFont="1" applyFill="1" applyBorder="1" applyAlignment="1">
      <alignment horizontal="center"/>
    </xf>
    <xf numFmtId="0" fontId="17" fillId="0" borderId="17" xfId="0" applyFont="1" applyFill="1" applyBorder="1" applyAlignment="1"/>
    <xf numFmtId="0" fontId="17" fillId="0" borderId="14" xfId="0" applyFont="1" applyFill="1" applyBorder="1" applyAlignment="1"/>
    <xf numFmtId="0" fontId="17" fillId="0" borderId="4" xfId="0" applyFont="1" applyFill="1" applyBorder="1" applyAlignment="1"/>
    <xf numFmtId="0" fontId="17" fillId="0" borderId="10" xfId="0" applyFont="1" applyFill="1" applyBorder="1" applyAlignment="1"/>
    <xf numFmtId="0" fontId="17" fillId="0" borderId="27" xfId="0" applyFont="1" applyFill="1" applyBorder="1" applyAlignment="1"/>
    <xf numFmtId="0" fontId="17" fillId="0" borderId="31" xfId="0" applyFont="1" applyFill="1" applyBorder="1" applyAlignment="1"/>
    <xf numFmtId="0" fontId="18" fillId="0" borderId="40" xfId="0" applyFont="1" applyFill="1" applyBorder="1" applyAlignment="1">
      <alignment horizontal="left"/>
    </xf>
    <xf numFmtId="0" fontId="18" fillId="0" borderId="22" xfId="0" applyFont="1" applyFill="1" applyBorder="1" applyAlignment="1">
      <alignment horizontal="left"/>
    </xf>
    <xf numFmtId="0" fontId="18" fillId="0" borderId="41" xfId="0" applyFont="1" applyFill="1" applyBorder="1" applyAlignment="1">
      <alignment horizontal="left"/>
    </xf>
    <xf numFmtId="0" fontId="39" fillId="0" borderId="10" xfId="0" applyFont="1" applyFill="1" applyBorder="1" applyAlignment="1">
      <alignment horizontal="center" vertical="center"/>
    </xf>
    <xf numFmtId="0" fontId="39" fillId="0" borderId="27" xfId="0" applyFont="1" applyFill="1" applyBorder="1" applyAlignment="1">
      <alignment horizontal="center" vertical="center"/>
    </xf>
    <xf numFmtId="0" fontId="39" fillId="0" borderId="31" xfId="0" applyFont="1" applyFill="1" applyBorder="1" applyAlignment="1">
      <alignment horizontal="center" vertical="center"/>
    </xf>
    <xf numFmtId="0" fontId="17" fillId="0" borderId="10" xfId="0" applyFont="1" applyFill="1" applyBorder="1" applyAlignment="1">
      <alignment horizontal="left" vertical="center"/>
    </xf>
    <xf numFmtId="0" fontId="17" fillId="0" borderId="27" xfId="0" applyFont="1" applyFill="1" applyBorder="1" applyAlignment="1">
      <alignment horizontal="left" vertical="center"/>
    </xf>
    <xf numFmtId="0" fontId="17" fillId="0" borderId="31" xfId="0" applyFont="1" applyFill="1" applyBorder="1" applyAlignment="1">
      <alignment horizontal="left" vertical="center"/>
    </xf>
    <xf numFmtId="0" fontId="6" fillId="0" borderId="21" xfId="0" applyFont="1" applyBorder="1" applyAlignment="1">
      <alignment horizontal="left" vertical="center"/>
    </xf>
    <xf numFmtId="0" fontId="6" fillId="0" borderId="32" xfId="0" applyFont="1" applyBorder="1" applyAlignment="1">
      <alignment horizontal="left" vertical="center"/>
    </xf>
    <xf numFmtId="0" fontId="0" fillId="5" borderId="42" xfId="0" applyFill="1" applyBorder="1" applyAlignment="1" applyProtection="1">
      <alignment horizontal="center" vertical="center"/>
      <protection locked="0"/>
    </xf>
    <xf numFmtId="0" fontId="0" fillId="5" borderId="34" xfId="0" applyFill="1" applyBorder="1" applyAlignment="1" applyProtection="1">
      <alignment horizontal="center" vertical="center"/>
      <protection locked="0"/>
    </xf>
    <xf numFmtId="0" fontId="17" fillId="4" borderId="21" xfId="0" applyFont="1" applyFill="1" applyBorder="1" applyAlignment="1">
      <alignment horizontal="center"/>
    </xf>
    <xf numFmtId="0" fontId="17" fillId="4" borderId="33" xfId="0" applyFont="1" applyFill="1" applyBorder="1" applyAlignment="1">
      <alignment horizontal="center"/>
    </xf>
    <xf numFmtId="0" fontId="17" fillId="4" borderId="34" xfId="0" applyFont="1" applyFill="1" applyBorder="1" applyAlignment="1">
      <alignment horizontal="center"/>
    </xf>
    <xf numFmtId="0" fontId="6" fillId="0" borderId="9" xfId="0" applyFont="1" applyBorder="1" applyAlignment="1">
      <alignment horizontal="left" vertical="center"/>
    </xf>
    <xf numFmtId="0" fontId="6" fillId="0" borderId="1" xfId="0" applyFont="1" applyBorder="1" applyAlignment="1">
      <alignment horizontal="left" vertical="center"/>
    </xf>
    <xf numFmtId="168" fontId="0" fillId="5" borderId="1" xfId="0" applyNumberFormat="1" applyFill="1" applyBorder="1" applyAlignment="1" applyProtection="1">
      <alignment horizontal="center" vertical="center"/>
      <protection locked="0"/>
    </xf>
    <xf numFmtId="168" fontId="0" fillId="5" borderId="3" xfId="0" applyNumberForma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17" fillId="4" borderId="36" xfId="0" applyFont="1" applyFill="1" applyBorder="1" applyAlignment="1"/>
    <xf numFmtId="0" fontId="17" fillId="4" borderId="37" xfId="0" applyFont="1" applyFill="1" applyBorder="1" applyAlignment="1"/>
    <xf numFmtId="0" fontId="17" fillId="4" borderId="23" xfId="0" applyFont="1" applyFill="1" applyBorder="1" applyAlignment="1"/>
    <xf numFmtId="0" fontId="18" fillId="4" borderId="10" xfId="0" applyFont="1" applyFill="1" applyBorder="1" applyAlignment="1">
      <alignment horizontal="left"/>
    </xf>
    <xf numFmtId="0" fontId="18" fillId="4" borderId="27" xfId="0" applyFont="1" applyFill="1" applyBorder="1" applyAlignment="1">
      <alignment horizontal="left"/>
    </xf>
    <xf numFmtId="0" fontId="18" fillId="4" borderId="31" xfId="0" applyFont="1" applyFill="1" applyBorder="1" applyAlignment="1">
      <alignment horizontal="left"/>
    </xf>
    <xf numFmtId="0" fontId="17" fillId="4" borderId="10" xfId="0" applyFont="1" applyFill="1" applyBorder="1" applyAlignment="1"/>
    <xf numFmtId="0" fontId="17" fillId="4" borderId="27" xfId="0" applyFont="1" applyFill="1" applyBorder="1" applyAlignment="1"/>
    <xf numFmtId="0" fontId="17" fillId="4" borderId="31" xfId="0" applyFont="1" applyFill="1" applyBorder="1" applyAlignment="1"/>
    <xf numFmtId="49" fontId="0" fillId="5" borderId="1" xfId="0" applyNumberFormat="1" applyFill="1" applyBorder="1" applyAlignment="1" applyProtection="1">
      <alignment horizontal="center" vertical="center"/>
      <protection locked="0"/>
    </xf>
    <xf numFmtId="49" fontId="0" fillId="5" borderId="3" xfId="0" applyNumberFormat="1" applyFill="1" applyBorder="1" applyAlignment="1" applyProtection="1">
      <alignment horizontal="center" vertical="center"/>
      <protection locked="0"/>
    </xf>
    <xf numFmtId="0" fontId="29" fillId="4" borderId="29" xfId="0" applyFont="1" applyFill="1" applyBorder="1" applyAlignment="1">
      <alignment horizontal="left"/>
    </xf>
    <xf numFmtId="0" fontId="29" fillId="4" borderId="30" xfId="0" applyFont="1" applyFill="1" applyBorder="1" applyAlignment="1">
      <alignment horizontal="left"/>
    </xf>
    <xf numFmtId="0" fontId="17" fillId="4" borderId="10" xfId="0" applyFont="1" applyFill="1" applyBorder="1" applyAlignment="1">
      <alignment horizontal="left"/>
    </xf>
    <xf numFmtId="0" fontId="17" fillId="4" borderId="27" xfId="0" applyFont="1" applyFill="1" applyBorder="1" applyAlignment="1">
      <alignment horizontal="left"/>
    </xf>
    <xf numFmtId="0" fontId="17" fillId="4" borderId="31" xfId="0" applyFont="1" applyFill="1" applyBorder="1" applyAlignment="1">
      <alignment horizontal="left"/>
    </xf>
    <xf numFmtId="0" fontId="6" fillId="0" borderId="5" xfId="0" applyFont="1" applyBorder="1" applyAlignment="1">
      <alignment horizontal="left" vertical="center"/>
    </xf>
    <xf numFmtId="0" fontId="6" fillId="0" borderId="6" xfId="0" applyFont="1" applyBorder="1" applyAlignment="1">
      <alignment horizontal="left" vertical="center"/>
    </xf>
    <xf numFmtId="168" fontId="0" fillId="5" borderId="6" xfId="0" applyNumberFormat="1" applyFill="1" applyBorder="1" applyAlignment="1" applyProtection="1">
      <alignment horizontal="center" vertical="center"/>
      <protection locked="0"/>
    </xf>
    <xf numFmtId="168" fontId="0" fillId="5" borderId="8" xfId="0" applyNumberFormat="1" applyFill="1" applyBorder="1" applyAlignment="1" applyProtection="1">
      <alignment horizontal="center" vertical="center"/>
      <protection locked="0"/>
    </xf>
    <xf numFmtId="0" fontId="17" fillId="4" borderId="10" xfId="0" applyFont="1" applyFill="1" applyBorder="1" applyAlignment="1">
      <alignment horizontal="left" vertical="center"/>
    </xf>
    <xf numFmtId="0" fontId="17" fillId="4" borderId="27" xfId="0" applyFont="1" applyFill="1" applyBorder="1" applyAlignment="1">
      <alignment horizontal="left" vertical="center"/>
    </xf>
    <xf numFmtId="0" fontId="17" fillId="4" borderId="31" xfId="0" applyFont="1" applyFill="1" applyBorder="1" applyAlignment="1">
      <alignment horizontal="left" vertical="center"/>
    </xf>
    <xf numFmtId="0" fontId="6" fillId="0" borderId="17" xfId="0" applyFont="1" applyBorder="1" applyAlignment="1">
      <alignment horizontal="left" vertical="center"/>
    </xf>
    <xf numFmtId="0" fontId="6" fillId="0" borderId="14" xfId="0" applyFont="1" applyBorder="1" applyAlignment="1">
      <alignment horizontal="left" vertical="center"/>
    </xf>
    <xf numFmtId="0" fontId="0" fillId="5" borderId="14" xfId="0" applyFill="1"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39" fillId="4" borderId="10" xfId="0" applyFont="1" applyFill="1" applyBorder="1" applyAlignment="1">
      <alignment horizontal="center" vertical="center"/>
    </xf>
    <xf numFmtId="0" fontId="39" fillId="4" borderId="27" xfId="0" applyFont="1" applyFill="1" applyBorder="1" applyAlignment="1">
      <alignment horizontal="center" vertical="center"/>
    </xf>
    <xf numFmtId="0" fontId="39" fillId="4" borderId="31" xfId="0" applyFont="1" applyFill="1" applyBorder="1" applyAlignment="1">
      <alignment horizontal="center" vertical="center"/>
    </xf>
    <xf numFmtId="0" fontId="21" fillId="4" borderId="0" xfId="9" applyFont="1" applyFill="1" applyBorder="1" applyAlignment="1" applyProtection="1">
      <alignment horizontal="center"/>
    </xf>
    <xf numFmtId="0" fontId="22" fillId="4" borderId="0" xfId="9" applyFont="1" applyFill="1" applyBorder="1" applyAlignment="1" applyProtection="1">
      <alignment horizontal="center"/>
    </xf>
    <xf numFmtId="0" fontId="33" fillId="4" borderId="10" xfId="0" applyFont="1" applyFill="1" applyBorder="1" applyAlignment="1" applyProtection="1">
      <alignment horizontal="center"/>
    </xf>
    <xf numFmtId="0" fontId="33" fillId="4" borderId="27" xfId="0" applyFont="1" applyFill="1" applyBorder="1" applyAlignment="1" applyProtection="1">
      <alignment horizontal="center"/>
    </xf>
    <xf numFmtId="0" fontId="33" fillId="4" borderId="31" xfId="0" applyFont="1" applyFill="1" applyBorder="1" applyAlignment="1" applyProtection="1">
      <alignment horizontal="center"/>
    </xf>
    <xf numFmtId="0" fontId="0" fillId="4" borderId="0" xfId="0" applyFill="1" applyAlignment="1" applyProtection="1">
      <alignment horizontal="left" vertical="top" wrapText="1"/>
      <protection hidden="1"/>
    </xf>
    <xf numFmtId="0" fontId="37" fillId="4" borderId="0" xfId="0" applyFont="1" applyFill="1" applyAlignment="1">
      <alignment horizontal="center"/>
    </xf>
    <xf numFmtId="0" fontId="3" fillId="4" borderId="0" xfId="0" applyFont="1" applyFill="1" applyAlignment="1">
      <alignment horizontal="left" wrapText="1"/>
    </xf>
    <xf numFmtId="0" fontId="0" fillId="4" borderId="0" xfId="0" applyFill="1" applyAlignment="1">
      <alignment horizontal="left" wrapText="1"/>
    </xf>
    <xf numFmtId="0" fontId="22" fillId="4" borderId="0" xfId="0" applyFont="1" applyFill="1" applyAlignment="1">
      <alignment horizontal="center"/>
    </xf>
    <xf numFmtId="0" fontId="4" fillId="4" borderId="10" xfId="0" applyFont="1" applyFill="1" applyBorder="1" applyAlignment="1">
      <alignment horizontal="center"/>
    </xf>
    <xf numFmtId="0" fontId="4" fillId="4" borderId="31" xfId="0" applyFont="1" applyFill="1" applyBorder="1" applyAlignment="1">
      <alignment horizontal="center"/>
    </xf>
  </cellXfs>
  <cellStyles count="64">
    <cellStyle name="Comma" xfId="1" builtinId="3"/>
    <cellStyle name="Comma 2" xfId="7"/>
    <cellStyle name="Comma 2 2" xfId="21"/>
    <cellStyle name="Comma 2 2 2" xfId="22"/>
    <cellStyle name="Comma 2 2 3" xfId="23"/>
    <cellStyle name="Comma 2 3" xfId="24"/>
    <cellStyle name="Comma 2 3 2" xfId="25"/>
    <cellStyle name="Comma 2 4" xfId="26"/>
    <cellStyle name="Comma 2 5" xfId="27"/>
    <cellStyle name="Comma 3" xfId="6"/>
    <cellStyle name="Comma 3 2" xfId="28"/>
    <cellStyle name="Comma 4" xfId="12"/>
    <cellStyle name="Comma 4 2" xfId="30"/>
    <cellStyle name="Comma 4 3" xfId="29"/>
    <cellStyle name="Comma 5" xfId="15"/>
    <cellStyle name="Comma 5 2" xfId="32"/>
    <cellStyle name="Comma 5 2 2" xfId="33"/>
    <cellStyle name="Comma 5 3" xfId="34"/>
    <cellStyle name="Comma 5 4" xfId="35"/>
    <cellStyle name="Comma 5 5" xfId="31"/>
    <cellStyle name="Comma 6" xfId="18"/>
    <cellStyle name="Comma 6 2" xfId="37"/>
    <cellStyle name="Comma 6 3" xfId="36"/>
    <cellStyle name="Comma 7" xfId="38"/>
    <cellStyle name="Comma 7 2" xfId="39"/>
    <cellStyle name="Comma 8" xfId="40"/>
    <cellStyle name="Currency" xfId="2" builtinId="4"/>
    <cellStyle name="Currency 2" xfId="13"/>
    <cellStyle name="Currency 2 2" xfId="42"/>
    <cellStyle name="Currency 2 3" xfId="41"/>
    <cellStyle name="Currency 3" xfId="16"/>
    <cellStyle name="Currency 3 2" xfId="43"/>
    <cellStyle name="Currency 4" xfId="19"/>
    <cellStyle name="Hyperlink" xfId="17" builtinId="8"/>
    <cellStyle name="Hyperlink 2" xfId="8"/>
    <cellStyle name="Normal" xfId="0" builtinId="0"/>
    <cellStyle name="Normal 2" xfId="9"/>
    <cellStyle name="Normal 2 2" xfId="44"/>
    <cellStyle name="Normal 2 2 2" xfId="45"/>
    <cellStyle name="Normal 3" xfId="5"/>
    <cellStyle name="Normal 3 2" xfId="46"/>
    <cellStyle name="Normal 4" xfId="47"/>
    <cellStyle name="Normal_lighttableapril1601" xfId="10"/>
    <cellStyle name="Normal_lighttableapril1601 2" xfId="3"/>
    <cellStyle name="Normal_Sheet2" xfId="4"/>
    <cellStyle name="Normal_technology-specific" xfId="20"/>
    <cellStyle name="Percent" xfId="14" builtinId="5"/>
    <cellStyle name="Percent 2" xfId="11"/>
    <cellStyle name="Percent 2 2" xfId="49"/>
    <cellStyle name="Percent 2 3" xfId="50"/>
    <cellStyle name="Percent 2 4" xfId="48"/>
    <cellStyle name="Percent 3" xfId="51"/>
    <cellStyle name="Percent 3 2" xfId="52"/>
    <cellStyle name="Percent 3 3" xfId="53"/>
    <cellStyle name="Percent 4" xfId="54"/>
    <cellStyle name="Percent 4 2" xfId="55"/>
    <cellStyle name="Percent 4 2 2" xfId="56"/>
    <cellStyle name="Percent 4 3" xfId="57"/>
    <cellStyle name="Percent 4 4" xfId="58"/>
    <cellStyle name="Percent 5" xfId="59"/>
    <cellStyle name="Percent 5 2" xfId="60"/>
    <cellStyle name="Percent 6" xfId="61"/>
    <cellStyle name="Percent 6 2" xfId="62"/>
    <cellStyle name="Percent 7" xfId="63"/>
  </cellStyles>
  <dxfs count="0"/>
  <tableStyles count="0" defaultTableStyle="TableStyleMedium9" defaultPivotStyle="PivotStyleLight16"/>
  <colors>
    <mruColors>
      <color rgb="FFDA9694"/>
      <color rgb="FF008000"/>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0</xdr:colOff>
      <xdr:row>0</xdr:row>
      <xdr:rowOff>0</xdr:rowOff>
    </xdr:to>
    <xdr:sp macro="" textlink="" fLocksText="0">
      <xdr:nvSpPr>
        <xdr:cNvPr id="2" name="Line 1"/>
        <xdr:cNvSpPr>
          <a:spLocks noChangeShapeType="1"/>
        </xdr:cNvSpPr>
      </xdr:nvSpPr>
      <xdr:spPr bwMode="auto">
        <a:xfrm>
          <a:off x="0" y="0"/>
          <a:ext cx="10277475" cy="0"/>
        </a:xfrm>
        <a:prstGeom prst="line">
          <a:avLst/>
        </a:prstGeom>
        <a:noFill/>
        <a:ln w="17145">
          <a:solidFill>
            <a:srgbClr val="000000"/>
          </a:solidFill>
          <a:round/>
          <a:headEnd/>
          <a:tailEnd/>
        </a:ln>
      </xdr:spPr>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7</xdr:row>
      <xdr:rowOff>9525</xdr:rowOff>
    </xdr:from>
    <xdr:to>
      <xdr:col>0</xdr:col>
      <xdr:colOff>552450</xdr:colOff>
      <xdr:row>7</xdr:row>
      <xdr:rowOff>114300</xdr:rowOff>
    </xdr:to>
    <xdr:cxnSp macro="">
      <xdr:nvCxnSpPr>
        <xdr:cNvPr id="2" name="Straight Arrow Connector 1"/>
        <xdr:cNvCxnSpPr>
          <a:cxnSpLocks noChangeShapeType="1"/>
        </xdr:cNvCxnSpPr>
      </xdr:nvCxnSpPr>
      <xdr:spPr bwMode="auto">
        <a:xfrm>
          <a:off x="323850" y="1304925"/>
          <a:ext cx="228600" cy="10477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76200</xdr:colOff>
      <xdr:row>3</xdr:row>
      <xdr:rowOff>123825</xdr:rowOff>
    </xdr:from>
    <xdr:to>
      <xdr:col>1</xdr:col>
      <xdr:colOff>123825</xdr:colOff>
      <xdr:row>7</xdr:row>
      <xdr:rowOff>19050</xdr:rowOff>
    </xdr:to>
    <xdr:cxnSp macro="">
      <xdr:nvCxnSpPr>
        <xdr:cNvPr id="3" name="Straight Arrow Connector 2"/>
        <xdr:cNvCxnSpPr>
          <a:cxnSpLocks noChangeShapeType="1"/>
        </xdr:cNvCxnSpPr>
      </xdr:nvCxnSpPr>
      <xdr:spPr bwMode="auto">
        <a:xfrm rot="16200000" flipH="1">
          <a:off x="419100" y="1000125"/>
          <a:ext cx="581025" cy="4762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504825</xdr:colOff>
      <xdr:row>7</xdr:row>
      <xdr:rowOff>190500</xdr:rowOff>
    </xdr:from>
    <xdr:to>
      <xdr:col>1</xdr:col>
      <xdr:colOff>9525</xdr:colOff>
      <xdr:row>9</xdr:row>
      <xdr:rowOff>19050</xdr:rowOff>
    </xdr:to>
    <xdr:cxnSp macro="">
      <xdr:nvCxnSpPr>
        <xdr:cNvPr id="4" name="Straight Arrow Connector 3"/>
        <xdr:cNvCxnSpPr>
          <a:cxnSpLocks noChangeShapeType="1"/>
        </xdr:cNvCxnSpPr>
      </xdr:nvCxnSpPr>
      <xdr:spPr bwMode="auto">
        <a:xfrm rot="5400000" flipH="1" flipV="1">
          <a:off x="466725" y="1524000"/>
          <a:ext cx="190500" cy="11430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438150</xdr:colOff>
      <xdr:row>3</xdr:row>
      <xdr:rowOff>133350</xdr:rowOff>
    </xdr:from>
    <xdr:to>
      <xdr:col>2</xdr:col>
      <xdr:colOff>142875</xdr:colOff>
      <xdr:row>7</xdr:row>
      <xdr:rowOff>19050</xdr:rowOff>
    </xdr:to>
    <xdr:cxnSp macro="">
      <xdr:nvCxnSpPr>
        <xdr:cNvPr id="5" name="Straight Arrow Connector 4"/>
        <xdr:cNvCxnSpPr>
          <a:cxnSpLocks noChangeShapeType="1"/>
        </xdr:cNvCxnSpPr>
      </xdr:nvCxnSpPr>
      <xdr:spPr bwMode="auto">
        <a:xfrm rot="5400000">
          <a:off x="919163" y="871537"/>
          <a:ext cx="571500" cy="31432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542925</xdr:colOff>
      <xdr:row>5</xdr:row>
      <xdr:rowOff>152400</xdr:rowOff>
    </xdr:from>
    <xdr:to>
      <xdr:col>2</xdr:col>
      <xdr:colOff>428625</xdr:colOff>
      <xdr:row>7</xdr:row>
      <xdr:rowOff>38100</xdr:rowOff>
    </xdr:to>
    <xdr:cxnSp macro="">
      <xdr:nvCxnSpPr>
        <xdr:cNvPr id="6" name="Straight Arrow Connector 5"/>
        <xdr:cNvCxnSpPr>
          <a:cxnSpLocks noChangeShapeType="1"/>
        </xdr:cNvCxnSpPr>
      </xdr:nvCxnSpPr>
      <xdr:spPr bwMode="auto">
        <a:xfrm rot="10800000" flipV="1">
          <a:off x="1152525" y="1085850"/>
          <a:ext cx="495300" cy="24765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85725</xdr:colOff>
      <xdr:row>7</xdr:row>
      <xdr:rowOff>152400</xdr:rowOff>
    </xdr:from>
    <xdr:to>
      <xdr:col>2</xdr:col>
      <xdr:colOff>314325</xdr:colOff>
      <xdr:row>8</xdr:row>
      <xdr:rowOff>57150</xdr:rowOff>
    </xdr:to>
    <xdr:cxnSp macro="">
      <xdr:nvCxnSpPr>
        <xdr:cNvPr id="7" name="Straight Arrow Connector 6"/>
        <xdr:cNvCxnSpPr>
          <a:cxnSpLocks noChangeShapeType="1"/>
        </xdr:cNvCxnSpPr>
      </xdr:nvCxnSpPr>
      <xdr:spPr bwMode="auto">
        <a:xfrm rot="10800000">
          <a:off x="1304925" y="1447800"/>
          <a:ext cx="228600" cy="10477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314325</xdr:colOff>
      <xdr:row>7</xdr:row>
      <xdr:rowOff>171450</xdr:rowOff>
    </xdr:from>
    <xdr:to>
      <xdr:col>2</xdr:col>
      <xdr:colOff>581025</xdr:colOff>
      <xdr:row>11</xdr:row>
      <xdr:rowOff>133350</xdr:rowOff>
    </xdr:to>
    <xdr:cxnSp macro="">
      <xdr:nvCxnSpPr>
        <xdr:cNvPr id="8" name="Straight Arrow Connector 7"/>
        <xdr:cNvCxnSpPr>
          <a:cxnSpLocks noChangeShapeType="1"/>
        </xdr:cNvCxnSpPr>
      </xdr:nvCxnSpPr>
      <xdr:spPr bwMode="auto">
        <a:xfrm rot="10800000">
          <a:off x="923925" y="1466850"/>
          <a:ext cx="876300" cy="64770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228600</xdr:colOff>
      <xdr:row>7</xdr:row>
      <xdr:rowOff>180975</xdr:rowOff>
    </xdr:from>
    <xdr:to>
      <xdr:col>1</xdr:col>
      <xdr:colOff>304800</xdr:colOff>
      <xdr:row>11</xdr:row>
      <xdr:rowOff>66675</xdr:rowOff>
    </xdr:to>
    <xdr:cxnSp macro="">
      <xdr:nvCxnSpPr>
        <xdr:cNvPr id="9" name="Straight Arrow Connector 8"/>
        <xdr:cNvCxnSpPr>
          <a:cxnSpLocks noChangeShapeType="1"/>
        </xdr:cNvCxnSpPr>
      </xdr:nvCxnSpPr>
      <xdr:spPr bwMode="auto">
        <a:xfrm rot="16200000" flipV="1">
          <a:off x="590550" y="1724025"/>
          <a:ext cx="571500" cy="7620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152400</xdr:colOff>
      <xdr:row>5</xdr:row>
      <xdr:rowOff>0</xdr:rowOff>
    </xdr:from>
    <xdr:to>
      <xdr:col>7</xdr:col>
      <xdr:colOff>28575</xdr:colOff>
      <xdr:row>6</xdr:row>
      <xdr:rowOff>57150</xdr:rowOff>
    </xdr:to>
    <xdr:cxnSp macro="">
      <xdr:nvCxnSpPr>
        <xdr:cNvPr id="10" name="Straight Arrow Connector 10"/>
        <xdr:cNvCxnSpPr>
          <a:cxnSpLocks noChangeShapeType="1"/>
        </xdr:cNvCxnSpPr>
      </xdr:nvCxnSpPr>
      <xdr:spPr bwMode="auto">
        <a:xfrm>
          <a:off x="3810000" y="933450"/>
          <a:ext cx="485775" cy="21907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161925</xdr:colOff>
      <xdr:row>6</xdr:row>
      <xdr:rowOff>190500</xdr:rowOff>
    </xdr:from>
    <xdr:to>
      <xdr:col>7</xdr:col>
      <xdr:colOff>352425</xdr:colOff>
      <xdr:row>9</xdr:row>
      <xdr:rowOff>19050</xdr:rowOff>
    </xdr:to>
    <xdr:cxnSp macro="">
      <xdr:nvCxnSpPr>
        <xdr:cNvPr id="11" name="Straight Arrow Connector 11"/>
        <xdr:cNvCxnSpPr>
          <a:cxnSpLocks noChangeShapeType="1"/>
        </xdr:cNvCxnSpPr>
      </xdr:nvCxnSpPr>
      <xdr:spPr bwMode="auto">
        <a:xfrm rot="5400000" flipH="1" flipV="1">
          <a:off x="4329112" y="1385888"/>
          <a:ext cx="390525" cy="19050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542925</xdr:colOff>
      <xdr:row>4</xdr:row>
      <xdr:rowOff>0</xdr:rowOff>
    </xdr:from>
    <xdr:to>
      <xdr:col>8</xdr:col>
      <xdr:colOff>66675</xdr:colOff>
      <xdr:row>6</xdr:row>
      <xdr:rowOff>9525</xdr:rowOff>
    </xdr:to>
    <xdr:cxnSp macro="">
      <xdr:nvCxnSpPr>
        <xdr:cNvPr id="12" name="Straight Arrow Connector 12"/>
        <xdr:cNvCxnSpPr>
          <a:cxnSpLocks noChangeShapeType="1"/>
        </xdr:cNvCxnSpPr>
      </xdr:nvCxnSpPr>
      <xdr:spPr bwMode="auto">
        <a:xfrm rot="5400000">
          <a:off x="4710112" y="871538"/>
          <a:ext cx="333375" cy="13335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76200</xdr:colOff>
      <xdr:row>7</xdr:row>
      <xdr:rowOff>0</xdr:rowOff>
    </xdr:from>
    <xdr:to>
      <xdr:col>8</xdr:col>
      <xdr:colOff>352425</xdr:colOff>
      <xdr:row>9</xdr:row>
      <xdr:rowOff>47625</xdr:rowOff>
    </xdr:to>
    <xdr:cxnSp macro="">
      <xdr:nvCxnSpPr>
        <xdr:cNvPr id="13" name="Straight Arrow Connector 13"/>
        <xdr:cNvCxnSpPr>
          <a:cxnSpLocks noChangeShapeType="1"/>
        </xdr:cNvCxnSpPr>
      </xdr:nvCxnSpPr>
      <xdr:spPr bwMode="auto">
        <a:xfrm rot="16200000" flipV="1">
          <a:off x="4886325" y="1362075"/>
          <a:ext cx="409575" cy="27622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projects.kema.com/Documents%20and%20Settings/28129/Desktop/PECO%20Quick%20References/2012%20TRM/2012%20Appendix%20C%20-%20Lighting%20Audit%20and%20Design%20Too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egagood\AppData\Local\Microsoft\Windows\Temporary%20Internet%20Files\Content.Outlook\D6481P49\Appendix%20C%202013%20TRM%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Changelog"/>
      <sheetName val="Glossary"/>
      <sheetName val="Lighting Form"/>
      <sheetName val="User Input"/>
      <sheetName val="Wattage Table"/>
      <sheetName val="Fixture Code Legend"/>
      <sheetName val="Fixture Code Locator"/>
      <sheetName val="Prescriptive Table"/>
    </sheetNames>
    <sheetDataSet>
      <sheetData sheetId="0"/>
      <sheetData sheetId="1"/>
      <sheetData sheetId="2"/>
      <sheetData sheetId="3"/>
      <sheetData sheetId="4"/>
      <sheetData sheetId="5"/>
      <sheetData sheetId="6"/>
      <sheetData sheetId="7">
        <row r="5">
          <cell r="F5" t="str">
            <v/>
          </cell>
          <cell r="G5" t="str">
            <v/>
          </cell>
          <cell r="H5" t="str">
            <v/>
          </cell>
          <cell r="I5" t="str">
            <v/>
          </cell>
          <cell r="J5" t="str">
            <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Changelog"/>
      <sheetName val="Glossary"/>
      <sheetName val="Lighting Form"/>
      <sheetName val="User Input"/>
      <sheetName val="Wattage Table"/>
      <sheetName val="Fixture Code Legend"/>
      <sheetName val="Fixture Code Locator"/>
      <sheetName val="Prescriptive Table"/>
    </sheetNames>
    <sheetDataSet>
      <sheetData sheetId="0"/>
      <sheetData sheetId="1"/>
      <sheetData sheetId="2"/>
      <sheetData sheetId="3"/>
      <sheetData sheetId="4"/>
      <sheetData sheetId="5">
        <row r="5">
          <cell r="A5" t="str">
            <v>CF10/2D</v>
          </cell>
        </row>
        <row r="6">
          <cell r="A6" t="str">
            <v>CF10/2D-L</v>
          </cell>
        </row>
        <row r="7">
          <cell r="A7" t="str">
            <v>CF11/1</v>
          </cell>
        </row>
        <row r="8">
          <cell r="A8" t="str">
            <v>CF11/2</v>
          </cell>
        </row>
        <row r="9">
          <cell r="A9" t="str">
            <v>CF16/2D</v>
          </cell>
        </row>
        <row r="10">
          <cell r="A10" t="str">
            <v>CF16/2D-L</v>
          </cell>
        </row>
        <row r="11">
          <cell r="A11" t="str">
            <v>CF18/3-L</v>
          </cell>
        </row>
        <row r="12">
          <cell r="A12" t="str">
            <v>CF21/2D</v>
          </cell>
        </row>
        <row r="13">
          <cell r="A13" t="str">
            <v>CF21/2D-L</v>
          </cell>
        </row>
        <row r="14">
          <cell r="A14" t="str">
            <v>CF23/1</v>
          </cell>
        </row>
        <row r="15">
          <cell r="A15" t="str">
            <v>CF23/1-L</v>
          </cell>
        </row>
        <row r="16">
          <cell r="A16" t="str">
            <v>CF26/3-L</v>
          </cell>
        </row>
        <row r="17">
          <cell r="A17" t="str">
            <v>CF26/4-L</v>
          </cell>
        </row>
        <row r="18">
          <cell r="A18" t="str">
            <v>CF26/6-L</v>
          </cell>
        </row>
        <row r="19">
          <cell r="A19" t="str">
            <v>CF26/8-L</v>
          </cell>
        </row>
        <row r="20">
          <cell r="A20" t="str">
            <v>CF28/2D</v>
          </cell>
        </row>
        <row r="21">
          <cell r="A21" t="str">
            <v>CF28/2D-L</v>
          </cell>
        </row>
        <row r="22">
          <cell r="A22" t="str">
            <v>CF32/3-L</v>
          </cell>
        </row>
        <row r="23">
          <cell r="A23" t="str">
            <v>CF32/4-L</v>
          </cell>
        </row>
        <row r="24">
          <cell r="A24" t="str">
            <v>CF32/6-L</v>
          </cell>
        </row>
        <row r="25">
          <cell r="A25" t="str">
            <v>CF32/8-L</v>
          </cell>
        </row>
        <row r="26">
          <cell r="A26" t="str">
            <v>CF38/2D</v>
          </cell>
        </row>
        <row r="27">
          <cell r="A27" t="str">
            <v>CF38/2D-L</v>
          </cell>
        </row>
        <row r="28">
          <cell r="A28" t="str">
            <v>CF42/1-L</v>
          </cell>
        </row>
        <row r="29">
          <cell r="A29" t="str">
            <v>CF42/2-L</v>
          </cell>
        </row>
        <row r="30">
          <cell r="A30" t="str">
            <v>CF42/3-L</v>
          </cell>
        </row>
        <row r="31">
          <cell r="A31" t="str">
            <v>CF42/4-L</v>
          </cell>
        </row>
        <row r="32">
          <cell r="A32" t="str">
            <v>CF42/6-L</v>
          </cell>
        </row>
        <row r="33">
          <cell r="A33" t="str">
            <v>CF42/8-L</v>
          </cell>
        </row>
        <row r="34">
          <cell r="A34" t="str">
            <v>CFQ10/1</v>
          </cell>
        </row>
        <row r="35">
          <cell r="A35" t="str">
            <v>CFQ13/1</v>
          </cell>
        </row>
        <row r="36">
          <cell r="A36" t="str">
            <v>CFQ13/1-L</v>
          </cell>
        </row>
        <row r="37">
          <cell r="A37" t="str">
            <v>CFQ13/2</v>
          </cell>
        </row>
        <row r="38">
          <cell r="A38" t="str">
            <v>CFQ13/2-L</v>
          </cell>
        </row>
        <row r="39">
          <cell r="A39" t="str">
            <v>CFQ13/3</v>
          </cell>
        </row>
        <row r="40">
          <cell r="A40" t="str">
            <v>CFQ15/1</v>
          </cell>
        </row>
        <row r="41">
          <cell r="A41" t="str">
            <v>CFQ17/1</v>
          </cell>
        </row>
        <row r="42">
          <cell r="A42" t="str">
            <v>CFQ17/2</v>
          </cell>
        </row>
        <row r="43">
          <cell r="A43" t="str">
            <v>CFQ18/1</v>
          </cell>
        </row>
        <row r="44">
          <cell r="A44" t="str">
            <v>CFQ18/1-L</v>
          </cell>
        </row>
        <row r="45">
          <cell r="A45" t="str">
            <v>CFQ18/2</v>
          </cell>
        </row>
        <row r="46">
          <cell r="A46" t="str">
            <v>CFQ18/2-L</v>
          </cell>
        </row>
        <row r="47">
          <cell r="A47" t="str">
            <v>CFQ18/4</v>
          </cell>
        </row>
        <row r="48">
          <cell r="A48" t="str">
            <v>CFQ20/1</v>
          </cell>
        </row>
        <row r="49">
          <cell r="A49" t="str">
            <v>CFQ20/2</v>
          </cell>
        </row>
        <row r="50">
          <cell r="A50" t="str">
            <v>CFQ22/1</v>
          </cell>
        </row>
        <row r="51">
          <cell r="A51" t="str">
            <v>CFQ22/2</v>
          </cell>
        </row>
        <row r="52">
          <cell r="A52" t="str">
            <v>CFQ22/3</v>
          </cell>
        </row>
        <row r="53">
          <cell r="A53" t="str">
            <v>CFQ25/1</v>
          </cell>
        </row>
        <row r="54">
          <cell r="A54" t="str">
            <v>CFQ25/2</v>
          </cell>
        </row>
        <row r="55">
          <cell r="A55" t="str">
            <v>CFQ26/1</v>
          </cell>
        </row>
        <row r="56">
          <cell r="A56" t="str">
            <v>CFQ26/1-L</v>
          </cell>
        </row>
        <row r="57">
          <cell r="A57" t="str">
            <v>CFQ26/2</v>
          </cell>
        </row>
        <row r="58">
          <cell r="A58" t="str">
            <v>CFQ26/2-L</v>
          </cell>
        </row>
        <row r="59">
          <cell r="A59" t="str">
            <v>CFQ26/3</v>
          </cell>
        </row>
        <row r="60">
          <cell r="A60" t="str">
            <v>CFQ26/6-L</v>
          </cell>
        </row>
        <row r="61">
          <cell r="A61" t="str">
            <v>CFQ28/1</v>
          </cell>
        </row>
        <row r="62">
          <cell r="A62" t="str">
            <v>CFQ9/1</v>
          </cell>
        </row>
        <row r="63">
          <cell r="A63" t="str">
            <v>CFQ9/2</v>
          </cell>
        </row>
        <row r="64">
          <cell r="A64" t="str">
            <v>CFS7/1</v>
          </cell>
        </row>
        <row r="65">
          <cell r="A65" t="str">
            <v>CFS9/1</v>
          </cell>
        </row>
        <row r="66">
          <cell r="A66" t="str">
            <v>CFS11/1</v>
          </cell>
        </row>
        <row r="67">
          <cell r="A67" t="str">
            <v>CFS13/1</v>
          </cell>
        </row>
        <row r="68">
          <cell r="A68" t="str">
            <v>CFS15/1</v>
          </cell>
        </row>
        <row r="69">
          <cell r="A69" t="str">
            <v>CFS20/1</v>
          </cell>
        </row>
        <row r="70">
          <cell r="A70" t="str">
            <v>CFS23/1</v>
          </cell>
        </row>
        <row r="71">
          <cell r="A71" t="str">
            <v>CFS26/1</v>
          </cell>
        </row>
        <row r="72">
          <cell r="A72" t="str">
            <v>CFS27/1</v>
          </cell>
        </row>
        <row r="73">
          <cell r="A73" t="str">
            <v>CFT13/1</v>
          </cell>
        </row>
        <row r="74">
          <cell r="A74" t="str">
            <v>CFT13/2</v>
          </cell>
        </row>
        <row r="75">
          <cell r="A75" t="str">
            <v>CFT13/3</v>
          </cell>
        </row>
        <row r="76">
          <cell r="A76" t="str">
            <v>CFT18/1</v>
          </cell>
        </row>
        <row r="77">
          <cell r="A77" t="str">
            <v>CFT22/1</v>
          </cell>
        </row>
        <row r="78">
          <cell r="A78" t="str">
            <v>CFT22/2</v>
          </cell>
        </row>
        <row r="79">
          <cell r="A79" t="str">
            <v>CFT22/4</v>
          </cell>
        </row>
        <row r="80">
          <cell r="A80" t="str">
            <v>CFT24/1</v>
          </cell>
        </row>
        <row r="81">
          <cell r="A81" t="str">
            <v>CFT28/1</v>
          </cell>
        </row>
        <row r="82">
          <cell r="A82" t="str">
            <v>CFT28/2</v>
          </cell>
        </row>
        <row r="83">
          <cell r="A83" t="str">
            <v>CFT32/1-L</v>
          </cell>
        </row>
        <row r="84">
          <cell r="A84" t="str">
            <v>CFT32/2-L</v>
          </cell>
        </row>
        <row r="85">
          <cell r="A85" t="str">
            <v>CFT32/6-L</v>
          </cell>
        </row>
        <row r="86">
          <cell r="A86" t="str">
            <v>CFT36/1</v>
          </cell>
        </row>
        <row r="87">
          <cell r="A87" t="str">
            <v>CFT36/4-BX</v>
          </cell>
        </row>
        <row r="88">
          <cell r="A88" t="str">
            <v>CFT36/6-BX</v>
          </cell>
        </row>
        <row r="89">
          <cell r="A89" t="str">
            <v>CFT36/6-L</v>
          </cell>
        </row>
        <row r="90">
          <cell r="A90" t="str">
            <v>CFT36/6-LH</v>
          </cell>
        </row>
        <row r="91">
          <cell r="A91" t="str">
            <v>CFT36/8-BX</v>
          </cell>
        </row>
        <row r="92">
          <cell r="A92" t="str">
            <v>CFT36/8-L</v>
          </cell>
        </row>
        <row r="93">
          <cell r="A93" t="str">
            <v>CFT36/8-LH</v>
          </cell>
        </row>
        <row r="94">
          <cell r="A94" t="str">
            <v>CFT36/9-BX</v>
          </cell>
        </row>
        <row r="95">
          <cell r="A95" t="str">
            <v>CFT40/1</v>
          </cell>
        </row>
        <row r="96">
          <cell r="A96" t="str">
            <v>CFT40/12-BX</v>
          </cell>
        </row>
        <row r="97">
          <cell r="A97" t="str">
            <v>CFT40/1-BX</v>
          </cell>
        </row>
        <row r="98">
          <cell r="A98" t="str">
            <v>CFT40/1-L</v>
          </cell>
        </row>
        <row r="99">
          <cell r="A99" t="str">
            <v>CFT40/2</v>
          </cell>
        </row>
        <row r="100">
          <cell r="A100" t="str">
            <v>CFT40/2-BX</v>
          </cell>
        </row>
        <row r="101">
          <cell r="A101" t="str">
            <v>CFT40/2-L</v>
          </cell>
        </row>
        <row r="102">
          <cell r="A102" t="str">
            <v>CFT40/3</v>
          </cell>
        </row>
        <row r="103">
          <cell r="A103" t="str">
            <v>CFT40/3-BX</v>
          </cell>
        </row>
        <row r="104">
          <cell r="A104" t="str">
            <v>CFT40/3-L</v>
          </cell>
        </row>
        <row r="105">
          <cell r="A105" t="str">
            <v>CFT40/4-BX</v>
          </cell>
        </row>
        <row r="106">
          <cell r="A106" t="str">
            <v>CFT40/5-BX</v>
          </cell>
        </row>
        <row r="107">
          <cell r="A107" t="str">
            <v>CFT40/6-BX</v>
          </cell>
        </row>
        <row r="108">
          <cell r="A108" t="str">
            <v>CFT40/6-L</v>
          </cell>
        </row>
        <row r="109">
          <cell r="A109" t="str">
            <v>CFT40/6-LH</v>
          </cell>
        </row>
        <row r="110">
          <cell r="A110" t="str">
            <v>CFT40/8-BX</v>
          </cell>
        </row>
        <row r="111">
          <cell r="A111" t="str">
            <v>CFT40/8-L</v>
          </cell>
        </row>
        <row r="112">
          <cell r="A112" t="str">
            <v>CFT40/8-LH</v>
          </cell>
        </row>
        <row r="113">
          <cell r="A113" t="str">
            <v>CFT40/9-BX</v>
          </cell>
        </row>
        <row r="114">
          <cell r="A114" t="str">
            <v>CFT5/1</v>
          </cell>
        </row>
        <row r="115">
          <cell r="A115" t="str">
            <v>CFT5/2</v>
          </cell>
        </row>
        <row r="116">
          <cell r="A116" t="str">
            <v>CFT50/12-BX</v>
          </cell>
        </row>
        <row r="117">
          <cell r="A117" t="str">
            <v>CFT50/1-BX</v>
          </cell>
        </row>
        <row r="118">
          <cell r="A118" t="str">
            <v>CFT50/2-BX</v>
          </cell>
        </row>
        <row r="119">
          <cell r="A119" t="str">
            <v>CFT50/3-BX</v>
          </cell>
        </row>
        <row r="120">
          <cell r="A120" t="str">
            <v>CFT50/4-BX</v>
          </cell>
        </row>
        <row r="121">
          <cell r="A121" t="str">
            <v>CFT50/5-BX</v>
          </cell>
        </row>
        <row r="122">
          <cell r="A122" t="str">
            <v>CFT50/6-BX</v>
          </cell>
        </row>
        <row r="123">
          <cell r="A123" t="str">
            <v>CFT50/8-BX</v>
          </cell>
        </row>
        <row r="124">
          <cell r="A124" t="str">
            <v>CFT50/9-BX</v>
          </cell>
        </row>
        <row r="125">
          <cell r="A125" t="str">
            <v>CFT55/12-BX</v>
          </cell>
        </row>
        <row r="126">
          <cell r="A126" t="str">
            <v>CFT55/1-BX</v>
          </cell>
        </row>
        <row r="127">
          <cell r="A127" t="str">
            <v>CFT55/2-BX</v>
          </cell>
        </row>
        <row r="128">
          <cell r="A128" t="str">
            <v>CFT55/3-BX</v>
          </cell>
        </row>
        <row r="129">
          <cell r="A129" t="str">
            <v>CFT55/4-BX</v>
          </cell>
        </row>
        <row r="130">
          <cell r="A130" t="str">
            <v>CFT55/5-BX</v>
          </cell>
        </row>
        <row r="131">
          <cell r="A131" t="str">
            <v>CFT55/6-BX</v>
          </cell>
        </row>
        <row r="132">
          <cell r="A132" t="str">
            <v>CFT55/6-L</v>
          </cell>
        </row>
        <row r="133">
          <cell r="A133" t="str">
            <v>CFT55/6-LH</v>
          </cell>
        </row>
        <row r="134">
          <cell r="A134" t="str">
            <v>CFT55/8-BX</v>
          </cell>
        </row>
        <row r="135">
          <cell r="A135" t="str">
            <v>CFT55/8-L</v>
          </cell>
        </row>
        <row r="136">
          <cell r="A136" t="str">
            <v>CFT55/8-LH</v>
          </cell>
        </row>
        <row r="137">
          <cell r="A137" t="str">
            <v>CFT55/9-BX</v>
          </cell>
        </row>
        <row r="138">
          <cell r="A138" t="str">
            <v>CFT7/1</v>
          </cell>
        </row>
        <row r="139">
          <cell r="A139" t="str">
            <v>CFT7/2</v>
          </cell>
        </row>
        <row r="140">
          <cell r="A140" t="str">
            <v>CFT9/1</v>
          </cell>
        </row>
        <row r="141">
          <cell r="A141" t="str">
            <v>CFT9/2</v>
          </cell>
        </row>
        <row r="142">
          <cell r="A142" t="str">
            <v>CFT9/3</v>
          </cell>
        </row>
        <row r="145">
          <cell r="A145" t="str">
            <v>CFC7/1</v>
          </cell>
        </row>
        <row r="146">
          <cell r="A146" t="str">
            <v>CFC9/1</v>
          </cell>
        </row>
        <row r="147">
          <cell r="A147" t="str">
            <v>CFC11/1</v>
          </cell>
        </row>
        <row r="148">
          <cell r="A148" t="str">
            <v>CFC13/1</v>
          </cell>
        </row>
        <row r="149">
          <cell r="A149" t="str">
            <v>CFC15/1</v>
          </cell>
        </row>
        <row r="150">
          <cell r="A150" t="str">
            <v>CFC18/1</v>
          </cell>
        </row>
        <row r="151">
          <cell r="A151" t="str">
            <v>CFC20/1</v>
          </cell>
        </row>
        <row r="152">
          <cell r="A152" t="str">
            <v>CFC23/1</v>
          </cell>
        </row>
        <row r="153">
          <cell r="A153" t="str">
            <v>CFC26/1</v>
          </cell>
        </row>
        <row r="154">
          <cell r="A154" t="str">
            <v>CFC30/1</v>
          </cell>
        </row>
        <row r="157">
          <cell r="A157" t="str">
            <v>ECF5/1</v>
          </cell>
        </row>
        <row r="158">
          <cell r="A158" t="str">
            <v>ECF5/2</v>
          </cell>
        </row>
        <row r="159">
          <cell r="A159" t="str">
            <v>ECF7/1</v>
          </cell>
        </row>
        <row r="160">
          <cell r="A160" t="str">
            <v>ECF7/2</v>
          </cell>
        </row>
        <row r="161">
          <cell r="A161" t="str">
            <v>ECF8/1</v>
          </cell>
        </row>
        <row r="162">
          <cell r="A162" t="str">
            <v>ECF8/2</v>
          </cell>
        </row>
        <row r="163">
          <cell r="A163" t="str">
            <v>ECF9/1</v>
          </cell>
        </row>
        <row r="164">
          <cell r="A164" t="str">
            <v>ECF9/2</v>
          </cell>
        </row>
        <row r="165">
          <cell r="A165" t="str">
            <v>EI10/2</v>
          </cell>
        </row>
        <row r="166">
          <cell r="A166" t="str">
            <v>EI15/1</v>
          </cell>
        </row>
        <row r="167">
          <cell r="A167" t="str">
            <v>EI15/2</v>
          </cell>
        </row>
        <row r="168">
          <cell r="A168" t="str">
            <v>EI20/1</v>
          </cell>
        </row>
        <row r="169">
          <cell r="A169" t="str">
            <v>EI20/2</v>
          </cell>
        </row>
        <row r="170">
          <cell r="A170" t="str">
            <v>EI25/1</v>
          </cell>
        </row>
        <row r="171">
          <cell r="A171" t="str">
            <v>EI25/2</v>
          </cell>
        </row>
        <row r="172">
          <cell r="A172" t="str">
            <v>EI34/1</v>
          </cell>
        </row>
        <row r="173">
          <cell r="A173" t="str">
            <v>EI34/2</v>
          </cell>
        </row>
        <row r="174">
          <cell r="A174" t="str">
            <v>EI40/1</v>
          </cell>
        </row>
        <row r="175">
          <cell r="A175" t="str">
            <v>EI40/2</v>
          </cell>
        </row>
        <row r="176">
          <cell r="A176" t="str">
            <v>EI5/1</v>
          </cell>
        </row>
        <row r="177">
          <cell r="A177" t="str">
            <v>EI5/2</v>
          </cell>
        </row>
        <row r="178">
          <cell r="A178" t="str">
            <v>EI50/2</v>
          </cell>
        </row>
        <row r="179">
          <cell r="A179" t="str">
            <v>EI7.5/1</v>
          </cell>
        </row>
        <row r="180">
          <cell r="A180" t="str">
            <v>EI7.5/2</v>
          </cell>
        </row>
        <row r="181">
          <cell r="A181" t="str">
            <v>ELED0.5/1</v>
          </cell>
        </row>
        <row r="182">
          <cell r="A182" t="str">
            <v>ELED0.5/2</v>
          </cell>
        </row>
        <row r="183">
          <cell r="A183" t="str">
            <v>ELED1.5/1</v>
          </cell>
        </row>
        <row r="184">
          <cell r="A184" t="str">
            <v>ELED1.5/2</v>
          </cell>
        </row>
        <row r="185">
          <cell r="A185" t="str">
            <v>ELED10.5/1</v>
          </cell>
        </row>
        <row r="186">
          <cell r="A186" t="str">
            <v>ELED10.5/2</v>
          </cell>
        </row>
        <row r="187">
          <cell r="A187" t="str">
            <v>ELED2/1</v>
          </cell>
        </row>
        <row r="188">
          <cell r="A188" t="str">
            <v>ELED2/2</v>
          </cell>
        </row>
        <row r="189">
          <cell r="A189" t="str">
            <v>ELED3/1</v>
          </cell>
        </row>
        <row r="190">
          <cell r="A190" t="str">
            <v>ELED3/2</v>
          </cell>
        </row>
        <row r="191">
          <cell r="A191" t="str">
            <v>ELED5/1</v>
          </cell>
        </row>
        <row r="192">
          <cell r="A192" t="str">
            <v>ELED5/2</v>
          </cell>
        </row>
        <row r="193">
          <cell r="A193" t="str">
            <v>ELED8/1</v>
          </cell>
        </row>
        <row r="194">
          <cell r="A194" t="str">
            <v>ELED8/2</v>
          </cell>
        </row>
        <row r="197">
          <cell r="A197" t="str">
            <v>F1.51LS</v>
          </cell>
        </row>
        <row r="198">
          <cell r="A198" t="str">
            <v>F1.51SS</v>
          </cell>
        </row>
        <row r="199">
          <cell r="A199" t="str">
            <v>F1.52LS</v>
          </cell>
        </row>
        <row r="200">
          <cell r="A200" t="str">
            <v>F1.52SS</v>
          </cell>
        </row>
        <row r="201">
          <cell r="A201" t="str">
            <v>F21HS</v>
          </cell>
        </row>
        <row r="202">
          <cell r="A202" t="str">
            <v>F21ILL</v>
          </cell>
        </row>
        <row r="203">
          <cell r="A203" t="str">
            <v>F21ILL/T2</v>
          </cell>
        </row>
        <row r="204">
          <cell r="A204" t="str">
            <v>F21ILL/T2-R</v>
          </cell>
        </row>
        <row r="205">
          <cell r="A205" t="str">
            <v>F21ILL/T3</v>
          </cell>
        </row>
        <row r="206">
          <cell r="A206" t="str">
            <v>F21ILL/T3-R</v>
          </cell>
        </row>
        <row r="207">
          <cell r="A207" t="str">
            <v>F21ILL/T4</v>
          </cell>
        </row>
        <row r="208">
          <cell r="A208" t="str">
            <v>F21ILL/T4-R</v>
          </cell>
        </row>
        <row r="209">
          <cell r="A209" t="str">
            <v>F21LL</v>
          </cell>
        </row>
        <row r="210">
          <cell r="A210" t="str">
            <v>F21LL/T2</v>
          </cell>
        </row>
        <row r="211">
          <cell r="A211" t="str">
            <v>F21LL/T3</v>
          </cell>
        </row>
        <row r="212">
          <cell r="A212" t="str">
            <v>F21LL/T4</v>
          </cell>
        </row>
        <row r="213">
          <cell r="A213" t="str">
            <v>F21LL-R</v>
          </cell>
        </row>
        <row r="214">
          <cell r="A214" t="str">
            <v>F21LS</v>
          </cell>
        </row>
        <row r="215">
          <cell r="A215" t="str">
            <v>F21GL</v>
          </cell>
        </row>
        <row r="216">
          <cell r="A216" t="str">
            <v>F21SE</v>
          </cell>
        </row>
        <row r="217">
          <cell r="A217" t="str">
            <v>F21SS</v>
          </cell>
        </row>
        <row r="218">
          <cell r="A218" t="str">
            <v>F21GHL</v>
          </cell>
        </row>
        <row r="219">
          <cell r="A219" t="str">
            <v>F22SHS</v>
          </cell>
        </row>
        <row r="220">
          <cell r="A220" t="str">
            <v>F22GHL</v>
          </cell>
        </row>
        <row r="221">
          <cell r="A221" t="str">
            <v>F22ILE</v>
          </cell>
        </row>
        <row r="222">
          <cell r="A222" t="str">
            <v>F22ILL</v>
          </cell>
        </row>
        <row r="223">
          <cell r="A223" t="str">
            <v>F22ILL/T4</v>
          </cell>
        </row>
        <row r="224">
          <cell r="A224" t="str">
            <v>F22ILL/T4-R</v>
          </cell>
        </row>
        <row r="225">
          <cell r="A225" t="str">
            <v>F22ILL-R</v>
          </cell>
        </row>
        <row r="226">
          <cell r="A226" t="str">
            <v>F22LL</v>
          </cell>
        </row>
        <row r="227">
          <cell r="A227" t="str">
            <v>F22LL/T4</v>
          </cell>
        </row>
        <row r="228">
          <cell r="A228" t="str">
            <v>F22LL-R</v>
          </cell>
        </row>
        <row r="229">
          <cell r="A229" t="str">
            <v>F22GL</v>
          </cell>
        </row>
        <row r="230">
          <cell r="A230" t="str">
            <v>F22SE</v>
          </cell>
        </row>
        <row r="231">
          <cell r="A231" t="str">
            <v>F22SS</v>
          </cell>
        </row>
        <row r="232">
          <cell r="A232" t="str">
            <v>F23ILL</v>
          </cell>
        </row>
        <row r="233">
          <cell r="A233" t="str">
            <v>F23ILL-H</v>
          </cell>
        </row>
        <row r="234">
          <cell r="A234" t="str">
            <v>F23ILL-R</v>
          </cell>
        </row>
        <row r="235">
          <cell r="A235" t="str">
            <v>F23LL</v>
          </cell>
        </row>
        <row r="236">
          <cell r="A236" t="str">
            <v>F23LL-R</v>
          </cell>
        </row>
        <row r="237">
          <cell r="A237" t="str">
            <v>F23SE</v>
          </cell>
        </row>
        <row r="238">
          <cell r="A238" t="str">
            <v>F23SS</v>
          </cell>
        </row>
        <row r="239">
          <cell r="A239" t="str">
            <v>F24ILL</v>
          </cell>
        </row>
        <row r="240">
          <cell r="A240" t="str">
            <v>F24ILL-R</v>
          </cell>
        </row>
        <row r="241">
          <cell r="A241" t="str">
            <v>F24LL</v>
          </cell>
        </row>
        <row r="242">
          <cell r="A242" t="str">
            <v>F24LL-R</v>
          </cell>
        </row>
        <row r="243">
          <cell r="A243" t="str">
            <v>F24SE</v>
          </cell>
        </row>
        <row r="244">
          <cell r="A244" t="str">
            <v>F24SS</v>
          </cell>
        </row>
        <row r="245">
          <cell r="A245" t="str">
            <v>F26SE</v>
          </cell>
        </row>
        <row r="246">
          <cell r="A246" t="str">
            <v>F26SS</v>
          </cell>
        </row>
        <row r="247">
          <cell r="A247" t="str">
            <v>F31EE</v>
          </cell>
        </row>
        <row r="248">
          <cell r="A248" t="str">
            <v>F31EE/T2</v>
          </cell>
        </row>
        <row r="249">
          <cell r="A249" t="str">
            <v>F31EL</v>
          </cell>
        </row>
        <row r="250">
          <cell r="A250" t="str">
            <v>F31ES</v>
          </cell>
        </row>
        <row r="251">
          <cell r="A251" t="str">
            <v>F31ES/T2</v>
          </cell>
        </row>
        <row r="252">
          <cell r="A252" t="str">
            <v>F31ILL</v>
          </cell>
        </row>
        <row r="253">
          <cell r="A253" t="str">
            <v>F31ILL/T2</v>
          </cell>
        </row>
        <row r="254">
          <cell r="A254" t="str">
            <v>F31ILL/T2-H</v>
          </cell>
        </row>
        <row r="255">
          <cell r="A255" t="str">
            <v>F31ILL/T2-R</v>
          </cell>
        </row>
        <row r="256">
          <cell r="A256" t="str">
            <v>F31ILL/T3</v>
          </cell>
        </row>
        <row r="257">
          <cell r="A257" t="str">
            <v>F31ILL/T3-R</v>
          </cell>
        </row>
        <row r="258">
          <cell r="A258" t="str">
            <v>F31ILL/T4</v>
          </cell>
        </row>
        <row r="259">
          <cell r="A259" t="str">
            <v>F31ILL/T4-R</v>
          </cell>
        </row>
        <row r="260">
          <cell r="A260" t="str">
            <v>F31ILL-H</v>
          </cell>
        </row>
        <row r="261">
          <cell r="A261" t="str">
            <v>F31ILL-R</v>
          </cell>
        </row>
        <row r="262">
          <cell r="A262" t="str">
            <v>F31LL</v>
          </cell>
        </row>
        <row r="263">
          <cell r="A263" t="str">
            <v>F31LL/T2</v>
          </cell>
        </row>
        <row r="264">
          <cell r="A264" t="str">
            <v>F31LL/T3</v>
          </cell>
        </row>
        <row r="265">
          <cell r="A265" t="str">
            <v>F31LL/T4</v>
          </cell>
        </row>
        <row r="266">
          <cell r="A266" t="str">
            <v>F31LL-H</v>
          </cell>
        </row>
        <row r="267">
          <cell r="A267" t="str">
            <v>F31LL-R</v>
          </cell>
        </row>
        <row r="268">
          <cell r="A268" t="str">
            <v>F31SE/T2</v>
          </cell>
        </row>
        <row r="269">
          <cell r="A269" t="str">
            <v>F31GHL</v>
          </cell>
        </row>
        <row r="270">
          <cell r="A270" t="str">
            <v>F31SHS</v>
          </cell>
        </row>
        <row r="271">
          <cell r="A271" t="str">
            <v>F31SL</v>
          </cell>
        </row>
        <row r="272">
          <cell r="A272" t="str">
            <v>F31GL</v>
          </cell>
        </row>
        <row r="273">
          <cell r="A273" t="str">
            <v>F31SS</v>
          </cell>
        </row>
        <row r="274">
          <cell r="A274" t="str">
            <v>F31SS/T2</v>
          </cell>
        </row>
        <row r="275">
          <cell r="A275" t="str">
            <v>F32EE</v>
          </cell>
        </row>
        <row r="276">
          <cell r="A276" t="str">
            <v>F32EL</v>
          </cell>
        </row>
        <row r="277">
          <cell r="A277" t="str">
            <v>F32ES</v>
          </cell>
        </row>
        <row r="278">
          <cell r="A278" t="str">
            <v>F32ILL</v>
          </cell>
        </row>
        <row r="279">
          <cell r="A279" t="str">
            <v>F32ILL/T4</v>
          </cell>
        </row>
        <row r="280">
          <cell r="A280" t="str">
            <v>F32ILL/T4-R</v>
          </cell>
        </row>
        <row r="281">
          <cell r="A281" t="str">
            <v>F32ILL-H</v>
          </cell>
        </row>
        <row r="282">
          <cell r="A282" t="str">
            <v>F32ILL-R</v>
          </cell>
        </row>
        <row r="283">
          <cell r="A283" t="str">
            <v>F32LE</v>
          </cell>
        </row>
        <row r="284">
          <cell r="A284" t="str">
            <v>F32LL</v>
          </cell>
        </row>
        <row r="285">
          <cell r="A285" t="str">
            <v>F32LL/T4</v>
          </cell>
        </row>
        <row r="286">
          <cell r="A286" t="str">
            <v>F32LL-H</v>
          </cell>
        </row>
        <row r="287">
          <cell r="A287" t="str">
            <v>F32LL-R</v>
          </cell>
        </row>
        <row r="288">
          <cell r="A288" t="str">
            <v>F32LL-V</v>
          </cell>
        </row>
        <row r="289">
          <cell r="A289" t="str">
            <v>F32SE</v>
          </cell>
        </row>
        <row r="290">
          <cell r="A290" t="str">
            <v>F32GHL</v>
          </cell>
        </row>
        <row r="291">
          <cell r="A291" t="str">
            <v>F32SHS</v>
          </cell>
        </row>
        <row r="292">
          <cell r="A292" t="str">
            <v>F32SL</v>
          </cell>
        </row>
        <row r="293">
          <cell r="A293" t="str">
            <v>F32GL</v>
          </cell>
        </row>
        <row r="294">
          <cell r="A294" t="str">
            <v>F32SS</v>
          </cell>
        </row>
        <row r="295">
          <cell r="A295" t="str">
            <v>F33EE</v>
          </cell>
        </row>
        <row r="296">
          <cell r="A296" t="str">
            <v>F33EL</v>
          </cell>
        </row>
        <row r="297">
          <cell r="A297" t="str">
            <v>F33ES</v>
          </cell>
        </row>
        <row r="298">
          <cell r="A298" t="str">
            <v>F33ILL</v>
          </cell>
        </row>
        <row r="299">
          <cell r="A299" t="str">
            <v>F33ILL-R</v>
          </cell>
        </row>
        <row r="300">
          <cell r="A300" t="str">
            <v>F33LL</v>
          </cell>
        </row>
        <row r="301">
          <cell r="A301" t="str">
            <v>F33LL-R</v>
          </cell>
        </row>
        <row r="302">
          <cell r="A302" t="str">
            <v>F33SE</v>
          </cell>
        </row>
        <row r="303">
          <cell r="A303" t="str">
            <v>F33SS</v>
          </cell>
        </row>
        <row r="304">
          <cell r="A304" t="str">
            <v>F34EE</v>
          </cell>
        </row>
        <row r="305">
          <cell r="A305" t="str">
            <v>F34EL</v>
          </cell>
        </row>
        <row r="306">
          <cell r="A306" t="str">
            <v>F34ILL</v>
          </cell>
        </row>
        <row r="307">
          <cell r="A307" t="str">
            <v>F34ILL-R</v>
          </cell>
        </row>
        <row r="308">
          <cell r="A308" t="str">
            <v>F34LL</v>
          </cell>
        </row>
        <row r="309">
          <cell r="A309" t="str">
            <v>F34LL-R</v>
          </cell>
        </row>
        <row r="310">
          <cell r="A310" t="str">
            <v>F34SE</v>
          </cell>
        </row>
        <row r="311">
          <cell r="A311" t="str">
            <v>F34SL</v>
          </cell>
        </row>
        <row r="312">
          <cell r="A312" t="str">
            <v>F34SS</v>
          </cell>
        </row>
        <row r="313">
          <cell r="A313" t="str">
            <v>F36EE</v>
          </cell>
        </row>
        <row r="314">
          <cell r="A314" t="str">
            <v>F36ILL-R</v>
          </cell>
        </row>
        <row r="315">
          <cell r="A315" t="str">
            <v>F36SE</v>
          </cell>
        </row>
        <row r="316">
          <cell r="A316" t="str">
            <v>F40EE/D1</v>
          </cell>
        </row>
        <row r="317">
          <cell r="A317" t="str">
            <v>F40EE/D2</v>
          </cell>
        </row>
        <row r="318">
          <cell r="A318" t="str">
            <v>F41EE</v>
          </cell>
        </row>
        <row r="319">
          <cell r="A319" t="str">
            <v>F41EE/D2</v>
          </cell>
        </row>
        <row r="320">
          <cell r="A320" t="str">
            <v>F41EE/T2</v>
          </cell>
        </row>
        <row r="321">
          <cell r="A321" t="str">
            <v>F41EHS</v>
          </cell>
        </row>
        <row r="322">
          <cell r="A322" t="str">
            <v>F41EIS</v>
          </cell>
        </row>
        <row r="323">
          <cell r="A323" t="str">
            <v>F41EL</v>
          </cell>
        </row>
        <row r="324">
          <cell r="A324" t="str">
            <v>F41EL/T2</v>
          </cell>
        </row>
        <row r="325">
          <cell r="A325" t="str">
            <v>F41ES</v>
          </cell>
        </row>
        <row r="326">
          <cell r="A326" t="str">
            <v>F41EVS</v>
          </cell>
        </row>
        <row r="327">
          <cell r="A327" t="str">
            <v>F41IAL</v>
          </cell>
        </row>
        <row r="328">
          <cell r="A328" t="str">
            <v>F41IAL/T2-R</v>
          </cell>
        </row>
        <row r="329">
          <cell r="A329" t="str">
            <v>F41IAL/T3-R</v>
          </cell>
        </row>
        <row r="330">
          <cell r="A330" t="str">
            <v>F41ILL</v>
          </cell>
        </row>
        <row r="331">
          <cell r="A331" t="str">
            <v>F41SILL</v>
          </cell>
        </row>
        <row r="332">
          <cell r="A332" t="str">
            <v>F41SILL/T2</v>
          </cell>
        </row>
        <row r="333">
          <cell r="A333" t="str">
            <v>F41SILL/T3</v>
          </cell>
        </row>
        <row r="334">
          <cell r="A334" t="str">
            <v>F41SILL/T4</v>
          </cell>
        </row>
        <row r="335">
          <cell r="A335" t="str">
            <v>F41SILL-R</v>
          </cell>
        </row>
        <row r="336">
          <cell r="A336" t="str">
            <v>F41SILL/T2-R</v>
          </cell>
        </row>
        <row r="337">
          <cell r="A337" t="str">
            <v>F41SILL/T3-R</v>
          </cell>
        </row>
        <row r="338">
          <cell r="A338" t="str">
            <v>F41SILL/T4-R</v>
          </cell>
        </row>
        <row r="339">
          <cell r="A339" t="str">
            <v>F41SILL-H</v>
          </cell>
        </row>
        <row r="340">
          <cell r="A340" t="str">
            <v>F41SILL/T2-H</v>
          </cell>
        </row>
        <row r="341">
          <cell r="A341" t="str">
            <v>F41SILL/T3-H</v>
          </cell>
        </row>
        <row r="342">
          <cell r="A342" t="str">
            <v>F41SSILL</v>
          </cell>
        </row>
        <row r="343">
          <cell r="A343" t="str">
            <v>F41SSILL/T2</v>
          </cell>
        </row>
        <row r="344">
          <cell r="A344" t="str">
            <v>F41SSILL/T3</v>
          </cell>
        </row>
        <row r="345">
          <cell r="A345" t="str">
            <v>F41SSILL/T4</v>
          </cell>
        </row>
        <row r="346">
          <cell r="A346" t="str">
            <v>F41SSILL-R</v>
          </cell>
        </row>
        <row r="347">
          <cell r="A347" t="str">
            <v>F41SSILL/T2-R</v>
          </cell>
        </row>
        <row r="348">
          <cell r="A348" t="str">
            <v>F41SSILL/T3-R</v>
          </cell>
        </row>
        <row r="349">
          <cell r="A349" t="str">
            <v>F41SSILL/T4-R</v>
          </cell>
        </row>
        <row r="350">
          <cell r="A350" t="str">
            <v>F41SSILL-H</v>
          </cell>
        </row>
        <row r="351">
          <cell r="A351" t="str">
            <v>F41SSILL/T2-H</v>
          </cell>
        </row>
        <row r="352">
          <cell r="A352" t="str">
            <v>F41SSILL/T3-H</v>
          </cell>
        </row>
        <row r="353">
          <cell r="A353" t="str">
            <v>F41ILL/T2</v>
          </cell>
        </row>
        <row r="354">
          <cell r="A354" t="str">
            <v>F41ILL/T2-H</v>
          </cell>
        </row>
        <row r="355">
          <cell r="A355" t="str">
            <v>F41ILL/T2-R</v>
          </cell>
        </row>
        <row r="356">
          <cell r="A356" t="str">
            <v>F41ILL/T3</v>
          </cell>
        </row>
        <row r="357">
          <cell r="A357" t="str">
            <v>F41ILL/T3-H</v>
          </cell>
        </row>
        <row r="358">
          <cell r="A358" t="str">
            <v>F41ILL/T3-R</v>
          </cell>
        </row>
        <row r="359">
          <cell r="A359" t="str">
            <v>F41ILL/T4</v>
          </cell>
        </row>
        <row r="360">
          <cell r="A360" t="str">
            <v>F41ILL/T4-R</v>
          </cell>
        </row>
        <row r="361">
          <cell r="A361" t="str">
            <v>F41ILL-H</v>
          </cell>
        </row>
        <row r="362">
          <cell r="A362" t="str">
            <v>F41LE</v>
          </cell>
        </row>
        <row r="363">
          <cell r="A363" t="str">
            <v>F41LL</v>
          </cell>
        </row>
        <row r="364">
          <cell r="A364" t="str">
            <v>F41LL/T2</v>
          </cell>
        </row>
        <row r="365">
          <cell r="A365" t="str">
            <v>F41LL/T2-H</v>
          </cell>
        </row>
        <row r="366">
          <cell r="A366" t="str">
            <v>F41LL/T2-R</v>
          </cell>
        </row>
        <row r="367">
          <cell r="A367" t="str">
            <v>F41LL/T3</v>
          </cell>
        </row>
        <row r="368">
          <cell r="A368" t="str">
            <v>F41LL/T3-H</v>
          </cell>
        </row>
        <row r="369">
          <cell r="A369" t="str">
            <v>F41LL/T3-R</v>
          </cell>
        </row>
        <row r="370">
          <cell r="A370" t="str">
            <v>F41LL/T4</v>
          </cell>
        </row>
        <row r="371">
          <cell r="A371" t="str">
            <v>F41LL/T4-R</v>
          </cell>
        </row>
        <row r="372">
          <cell r="A372" t="str">
            <v>F41LL-H</v>
          </cell>
        </row>
        <row r="373">
          <cell r="A373" t="str">
            <v>F41LL-R</v>
          </cell>
        </row>
        <row r="374">
          <cell r="A374" t="str">
            <v>F41SE</v>
          </cell>
        </row>
        <row r="375">
          <cell r="A375" t="str">
            <v>F41GHL</v>
          </cell>
        </row>
        <row r="376">
          <cell r="A376" t="str">
            <v>F41SHS</v>
          </cell>
        </row>
        <row r="377">
          <cell r="A377" t="str">
            <v>F41SIL</v>
          </cell>
        </row>
        <row r="378">
          <cell r="A378" t="str">
            <v>F41SIL/T2</v>
          </cell>
        </row>
        <row r="379">
          <cell r="A379" t="str">
            <v>F41SIS</v>
          </cell>
        </row>
        <row r="380">
          <cell r="A380" t="str">
            <v>F41SIS/T2</v>
          </cell>
        </row>
        <row r="381">
          <cell r="A381" t="str">
            <v>F41GL</v>
          </cell>
        </row>
        <row r="382">
          <cell r="A382" t="str">
            <v>F41SL/T2</v>
          </cell>
        </row>
        <row r="383">
          <cell r="A383" t="str">
            <v>F41SS</v>
          </cell>
        </row>
        <row r="384">
          <cell r="A384" t="str">
            <v>F41SVS</v>
          </cell>
        </row>
        <row r="385">
          <cell r="A385" t="str">
            <v>F41TS</v>
          </cell>
        </row>
        <row r="386">
          <cell r="A386" t="str">
            <v>F42EE</v>
          </cell>
        </row>
        <row r="387">
          <cell r="A387" t="str">
            <v>F42EE/D2</v>
          </cell>
        </row>
        <row r="388">
          <cell r="A388" t="str">
            <v>F42EHS</v>
          </cell>
        </row>
        <row r="389">
          <cell r="A389" t="str">
            <v>F42EIS</v>
          </cell>
        </row>
        <row r="390">
          <cell r="A390" t="str">
            <v>F42EL</v>
          </cell>
        </row>
        <row r="391">
          <cell r="A391" t="str">
            <v>F42ES</v>
          </cell>
        </row>
        <row r="392">
          <cell r="A392" t="str">
            <v>F42EVS</v>
          </cell>
        </row>
        <row r="393">
          <cell r="A393" t="str">
            <v>F42IAL/T4-R</v>
          </cell>
        </row>
        <row r="394">
          <cell r="A394" t="str">
            <v>F42IAL-R</v>
          </cell>
        </row>
        <row r="395">
          <cell r="A395" t="str">
            <v>F42ILL</v>
          </cell>
        </row>
        <row r="396">
          <cell r="A396" t="str">
            <v>F42SILL</v>
          </cell>
        </row>
        <row r="397">
          <cell r="A397" t="str">
            <v>F42SILL/T4</v>
          </cell>
        </row>
        <row r="398">
          <cell r="A398" t="str">
            <v>F42SILL-R</v>
          </cell>
        </row>
        <row r="399">
          <cell r="A399" t="str">
            <v>F42SILL/T4-R</v>
          </cell>
        </row>
        <row r="400">
          <cell r="A400" t="str">
            <v>F42SILL-H</v>
          </cell>
        </row>
        <row r="401">
          <cell r="A401" t="str">
            <v>F42SSILL</v>
          </cell>
        </row>
        <row r="402">
          <cell r="A402" t="str">
            <v>F42SSILL/T4</v>
          </cell>
        </row>
        <row r="403">
          <cell r="A403" t="str">
            <v>F42SSILL-R</v>
          </cell>
        </row>
        <row r="404">
          <cell r="A404" t="str">
            <v>F42SSILL/T4-R</v>
          </cell>
        </row>
        <row r="405">
          <cell r="A405" t="str">
            <v>F42SSILL-H</v>
          </cell>
        </row>
        <row r="406">
          <cell r="A406" t="str">
            <v>F42ILL/T4</v>
          </cell>
        </row>
        <row r="407">
          <cell r="A407" t="str">
            <v>F42ILL/T4-R</v>
          </cell>
        </row>
        <row r="408">
          <cell r="A408" t="str">
            <v>F42ILL-H</v>
          </cell>
        </row>
        <row r="409">
          <cell r="A409" t="str">
            <v>F42ILL-R</v>
          </cell>
        </row>
        <row r="410">
          <cell r="A410" t="str">
            <v>F42ILL-V</v>
          </cell>
        </row>
        <row r="411">
          <cell r="A411" t="str">
            <v>F42LE</v>
          </cell>
        </row>
        <row r="412">
          <cell r="A412" t="str">
            <v>F42LL</v>
          </cell>
        </row>
        <row r="413">
          <cell r="A413" t="str">
            <v>F42LL/T4</v>
          </cell>
        </row>
        <row r="414">
          <cell r="A414" t="str">
            <v>F42LL/T4-R</v>
          </cell>
        </row>
        <row r="415">
          <cell r="A415" t="str">
            <v>F42LL-H</v>
          </cell>
        </row>
        <row r="416">
          <cell r="A416" t="str">
            <v>F42LL-R</v>
          </cell>
        </row>
        <row r="417">
          <cell r="A417" t="str">
            <v>F42LL-V</v>
          </cell>
        </row>
        <row r="418">
          <cell r="A418" t="str">
            <v>F42SE</v>
          </cell>
        </row>
        <row r="419">
          <cell r="A419" t="str">
            <v>F42GHL</v>
          </cell>
        </row>
        <row r="420">
          <cell r="A420" t="str">
            <v>F42SHS</v>
          </cell>
        </row>
        <row r="421">
          <cell r="A421" t="str">
            <v>F42SIL</v>
          </cell>
        </row>
        <row r="422">
          <cell r="A422" t="str">
            <v>F42SIS</v>
          </cell>
        </row>
        <row r="423">
          <cell r="A423" t="str">
            <v>F42GL</v>
          </cell>
        </row>
        <row r="424">
          <cell r="A424" t="str">
            <v>F42SS</v>
          </cell>
        </row>
        <row r="425">
          <cell r="A425" t="str">
            <v>F42SVS</v>
          </cell>
        </row>
        <row r="426">
          <cell r="A426" t="str">
            <v>F43EE</v>
          </cell>
        </row>
        <row r="427">
          <cell r="A427" t="str">
            <v>F43EHS</v>
          </cell>
        </row>
        <row r="428">
          <cell r="A428" t="str">
            <v>F43EIS</v>
          </cell>
        </row>
        <row r="429">
          <cell r="A429" t="str">
            <v>F43EL</v>
          </cell>
        </row>
        <row r="430">
          <cell r="A430" t="str">
            <v>F43ES</v>
          </cell>
        </row>
        <row r="431">
          <cell r="A431" t="str">
            <v>F43EVS</v>
          </cell>
        </row>
        <row r="432">
          <cell r="A432" t="str">
            <v>F43IAL-R</v>
          </cell>
        </row>
        <row r="433">
          <cell r="A433" t="str">
            <v>F43ILL</v>
          </cell>
        </row>
        <row r="434">
          <cell r="A434" t="str">
            <v>F43SILL</v>
          </cell>
        </row>
        <row r="435">
          <cell r="A435" t="str">
            <v>F43SILL-R</v>
          </cell>
        </row>
        <row r="436">
          <cell r="A436" t="str">
            <v>F43SILL-H</v>
          </cell>
        </row>
        <row r="437">
          <cell r="A437" t="str">
            <v>F43SSILL</v>
          </cell>
        </row>
        <row r="438">
          <cell r="A438" t="str">
            <v>F43SSILL-R</v>
          </cell>
        </row>
        <row r="439">
          <cell r="A439" t="str">
            <v>F43SSILL-H</v>
          </cell>
        </row>
        <row r="440">
          <cell r="A440" t="str">
            <v>F43ILL/2</v>
          </cell>
        </row>
        <row r="441">
          <cell r="A441" t="str">
            <v>F43ILL-H</v>
          </cell>
        </row>
        <row r="442">
          <cell r="A442" t="str">
            <v>F43ILL-R</v>
          </cell>
        </row>
        <row r="443">
          <cell r="A443" t="str">
            <v>F43ILL-V</v>
          </cell>
        </row>
        <row r="444">
          <cell r="A444" t="str">
            <v>F43LE</v>
          </cell>
        </row>
        <row r="445">
          <cell r="A445" t="str">
            <v>F43LL</v>
          </cell>
        </row>
        <row r="446">
          <cell r="A446" t="str">
            <v>F43LL/2</v>
          </cell>
        </row>
        <row r="447">
          <cell r="A447" t="str">
            <v>F43LL-H</v>
          </cell>
        </row>
        <row r="448">
          <cell r="A448" t="str">
            <v>F43LL-R</v>
          </cell>
        </row>
        <row r="449">
          <cell r="A449" t="str">
            <v>F43SE</v>
          </cell>
        </row>
        <row r="450">
          <cell r="A450" t="str">
            <v>F43GHL</v>
          </cell>
        </row>
        <row r="451">
          <cell r="A451" t="str">
            <v>F43SHS</v>
          </cell>
        </row>
        <row r="452">
          <cell r="A452" t="str">
            <v>F43SIL</v>
          </cell>
        </row>
        <row r="453">
          <cell r="A453" t="str">
            <v>F43SIS</v>
          </cell>
        </row>
        <row r="454">
          <cell r="A454" t="str">
            <v>F43SS</v>
          </cell>
        </row>
        <row r="455">
          <cell r="A455" t="str">
            <v>F43SVS</v>
          </cell>
        </row>
        <row r="456">
          <cell r="A456" t="str">
            <v>F44EE</v>
          </cell>
        </row>
        <row r="457">
          <cell r="A457" t="str">
            <v>F44EE/D4</v>
          </cell>
        </row>
        <row r="458">
          <cell r="A458" t="str">
            <v>F44EHS</v>
          </cell>
        </row>
        <row r="459">
          <cell r="A459" t="str">
            <v>F44EIS</v>
          </cell>
        </row>
        <row r="460">
          <cell r="A460" t="str">
            <v>F44EL</v>
          </cell>
        </row>
        <row r="461">
          <cell r="A461" t="str">
            <v>F44ES</v>
          </cell>
        </row>
        <row r="462">
          <cell r="A462" t="str">
            <v>F44EVS</v>
          </cell>
        </row>
        <row r="463">
          <cell r="A463" t="str">
            <v>F44IAL-R</v>
          </cell>
        </row>
        <row r="464">
          <cell r="A464" t="str">
            <v>F44ILL</v>
          </cell>
        </row>
        <row r="465">
          <cell r="A465" t="str">
            <v>F44SILL</v>
          </cell>
        </row>
        <row r="466">
          <cell r="A466" t="str">
            <v>F44SILL-R</v>
          </cell>
        </row>
        <row r="467">
          <cell r="A467" t="str">
            <v>F44SILL-H</v>
          </cell>
        </row>
        <row r="468">
          <cell r="A468" t="str">
            <v>F44SSILL</v>
          </cell>
        </row>
        <row r="469">
          <cell r="A469" t="str">
            <v>F44SSILL-R</v>
          </cell>
        </row>
        <row r="470">
          <cell r="A470" t="str">
            <v>F44SSILL-H</v>
          </cell>
        </row>
        <row r="471">
          <cell r="A471" t="str">
            <v>F44ILL/2</v>
          </cell>
        </row>
        <row r="472">
          <cell r="A472" t="str">
            <v>F44ILL-R</v>
          </cell>
        </row>
        <row r="473">
          <cell r="A473" t="str">
            <v>F44LE</v>
          </cell>
        </row>
        <row r="474">
          <cell r="A474" t="str">
            <v>F44LL</v>
          </cell>
        </row>
        <row r="475">
          <cell r="A475" t="str">
            <v>F44LL/2</v>
          </cell>
        </row>
        <row r="476">
          <cell r="A476" t="str">
            <v>F44LL-R</v>
          </cell>
        </row>
        <row r="477">
          <cell r="A477" t="str">
            <v>F44SE</v>
          </cell>
        </row>
        <row r="478">
          <cell r="A478" t="str">
            <v>F44GHL</v>
          </cell>
        </row>
        <row r="479">
          <cell r="A479" t="str">
            <v>F44SHS</v>
          </cell>
        </row>
        <row r="480">
          <cell r="A480" t="str">
            <v>F44SIL</v>
          </cell>
        </row>
        <row r="481">
          <cell r="A481" t="str">
            <v>F44SIS</v>
          </cell>
        </row>
        <row r="482">
          <cell r="A482" t="str">
            <v>F44SS</v>
          </cell>
        </row>
        <row r="483">
          <cell r="A483" t="str">
            <v>F44SVS</v>
          </cell>
        </row>
        <row r="484">
          <cell r="A484" t="str">
            <v>F45ILL</v>
          </cell>
        </row>
        <row r="485">
          <cell r="A485" t="str">
            <v>F45GHL</v>
          </cell>
        </row>
        <row r="486">
          <cell r="A486" t="str">
            <v>F46EE</v>
          </cell>
        </row>
        <row r="487">
          <cell r="A487" t="str">
            <v>F46EL</v>
          </cell>
        </row>
        <row r="488">
          <cell r="A488" t="str">
            <v>F46ES</v>
          </cell>
        </row>
        <row r="489">
          <cell r="A489" t="str">
            <v>F46EHS</v>
          </cell>
        </row>
        <row r="490">
          <cell r="A490" t="str">
            <v>F46ILL</v>
          </cell>
        </row>
        <row r="491">
          <cell r="A491" t="str">
            <v>F46ILL-R</v>
          </cell>
        </row>
        <row r="492">
          <cell r="A492" t="str">
            <v>F46LL</v>
          </cell>
        </row>
        <row r="493">
          <cell r="A493" t="str">
            <v>F46GHL</v>
          </cell>
        </row>
        <row r="494">
          <cell r="A494" t="str">
            <v>F46SE</v>
          </cell>
        </row>
        <row r="495">
          <cell r="A495" t="str">
            <v>F46SS</v>
          </cell>
        </row>
        <row r="496">
          <cell r="A496" t="str">
            <v>F48EE</v>
          </cell>
        </row>
        <row r="497">
          <cell r="A497" t="str">
            <v>F48EHS</v>
          </cell>
        </row>
        <row r="498">
          <cell r="A498" t="str">
            <v>F48ILL</v>
          </cell>
        </row>
        <row r="499">
          <cell r="A499" t="str">
            <v>F48ILL-R</v>
          </cell>
        </row>
        <row r="500">
          <cell r="A500" t="str">
            <v>F48GHL</v>
          </cell>
        </row>
        <row r="501">
          <cell r="A501" t="str">
            <v>F51ILHL</v>
          </cell>
        </row>
        <row r="502">
          <cell r="A502" t="str">
            <v>F51ILL</v>
          </cell>
        </row>
        <row r="503">
          <cell r="A503" t="str">
            <v>F51ILL/T2</v>
          </cell>
        </row>
        <row r="504">
          <cell r="A504" t="str">
            <v>F51ILL/T3</v>
          </cell>
        </row>
        <row r="505">
          <cell r="A505" t="str">
            <v>F51ILL/T4</v>
          </cell>
        </row>
        <row r="506">
          <cell r="A506" t="str">
            <v>F51ILL-R</v>
          </cell>
        </row>
        <row r="507">
          <cell r="A507" t="str">
            <v>F51SHE</v>
          </cell>
        </row>
        <row r="508">
          <cell r="A508" t="str">
            <v>F51SHL</v>
          </cell>
        </row>
        <row r="510">
          <cell r="A510" t="str">
            <v>F51GHL</v>
          </cell>
        </row>
        <row r="511">
          <cell r="A511" t="str">
            <v>F51SHS</v>
          </cell>
        </row>
        <row r="512">
          <cell r="A512" t="str">
            <v>F51SL</v>
          </cell>
        </row>
        <row r="513">
          <cell r="A513" t="str">
            <v>F51GL</v>
          </cell>
        </row>
        <row r="514">
          <cell r="A514" t="str">
            <v>F51SS</v>
          </cell>
        </row>
        <row r="515">
          <cell r="A515" t="str">
            <v>F51SVS</v>
          </cell>
        </row>
        <row r="516">
          <cell r="A516" t="str">
            <v>F52ILHL</v>
          </cell>
        </row>
        <row r="517">
          <cell r="A517" t="str">
            <v>F52ILL</v>
          </cell>
        </row>
        <row r="518">
          <cell r="A518" t="str">
            <v>F52ILL/T4</v>
          </cell>
        </row>
        <row r="519">
          <cell r="A519" t="str">
            <v>F52ILL-H</v>
          </cell>
        </row>
        <row r="520">
          <cell r="A520" t="str">
            <v>F52ILL-R</v>
          </cell>
        </row>
        <row r="521">
          <cell r="A521" t="str">
            <v>F52SHE</v>
          </cell>
        </row>
        <row r="522">
          <cell r="A522" t="str">
            <v>F52SHL</v>
          </cell>
        </row>
        <row r="524">
          <cell r="A524" t="str">
            <v>F52SHS</v>
          </cell>
        </row>
        <row r="525">
          <cell r="A525" t="str">
            <v>F52SL</v>
          </cell>
        </row>
        <row r="526">
          <cell r="A526" t="str">
            <v>F52GL</v>
          </cell>
        </row>
        <row r="527">
          <cell r="A527" t="str">
            <v>F52SS</v>
          </cell>
        </row>
        <row r="528">
          <cell r="A528" t="str">
            <v>F52SVS</v>
          </cell>
        </row>
        <row r="529">
          <cell r="A529" t="str">
            <v>F53ILL</v>
          </cell>
        </row>
        <row r="530">
          <cell r="A530" t="str">
            <v>F53ILL-H</v>
          </cell>
        </row>
        <row r="531">
          <cell r="A531" t="str">
            <v>F54ILL</v>
          </cell>
        </row>
        <row r="532">
          <cell r="A532" t="str">
            <v>F54ILL-H</v>
          </cell>
        </row>
        <row r="533">
          <cell r="A533" t="str">
            <v>F61ISL</v>
          </cell>
        </row>
        <row r="534">
          <cell r="A534" t="str">
            <v>F61SE</v>
          </cell>
        </row>
        <row r="535">
          <cell r="A535" t="str">
            <v>F61SHS</v>
          </cell>
        </row>
        <row r="536">
          <cell r="A536" t="str">
            <v>F61SS</v>
          </cell>
        </row>
        <row r="537">
          <cell r="A537" t="str">
            <v>F61SVS</v>
          </cell>
        </row>
        <row r="538">
          <cell r="A538" t="str">
            <v>F62ILHL</v>
          </cell>
        </row>
        <row r="539">
          <cell r="A539" t="str">
            <v>F62ISL</v>
          </cell>
        </row>
        <row r="540">
          <cell r="A540" t="str">
            <v>F62SE</v>
          </cell>
        </row>
        <row r="541">
          <cell r="A541" t="str">
            <v>F62SHE</v>
          </cell>
        </row>
        <row r="542">
          <cell r="A542" t="str">
            <v>F62SHS</v>
          </cell>
        </row>
        <row r="543">
          <cell r="A543" t="str">
            <v>F62SL</v>
          </cell>
        </row>
        <row r="544">
          <cell r="A544" t="str">
            <v>F62SS</v>
          </cell>
        </row>
        <row r="545">
          <cell r="A545" t="str">
            <v>F62SVS</v>
          </cell>
        </row>
        <row r="546">
          <cell r="A546" t="str">
            <v>F63ISL</v>
          </cell>
        </row>
        <row r="547">
          <cell r="A547" t="str">
            <v>F63SS</v>
          </cell>
        </row>
        <row r="548">
          <cell r="A548" t="str">
            <v>F64ISL</v>
          </cell>
        </row>
        <row r="549">
          <cell r="A549" t="str">
            <v>F64SE</v>
          </cell>
        </row>
        <row r="550">
          <cell r="A550" t="str">
            <v>F64SHE</v>
          </cell>
        </row>
        <row r="551">
          <cell r="A551" t="str">
            <v>F64SS</v>
          </cell>
        </row>
        <row r="552">
          <cell r="A552" t="str">
            <v>F81EE</v>
          </cell>
        </row>
        <row r="553">
          <cell r="A553" t="str">
            <v>F81EE/T2</v>
          </cell>
        </row>
        <row r="554">
          <cell r="A554" t="str">
            <v>F81EHL</v>
          </cell>
        </row>
        <row r="555">
          <cell r="A555" t="str">
            <v>F81EHL/T2</v>
          </cell>
        </row>
        <row r="556">
          <cell r="A556" t="str">
            <v>F81EHS</v>
          </cell>
        </row>
        <row r="557">
          <cell r="A557" t="str">
            <v>F81EL</v>
          </cell>
        </row>
        <row r="558">
          <cell r="A558" t="str">
            <v>F81EL/T2</v>
          </cell>
        </row>
        <row r="559">
          <cell r="A559" t="str">
            <v>F81ES</v>
          </cell>
        </row>
        <row r="560">
          <cell r="A560" t="str">
            <v>F81ES/T2</v>
          </cell>
        </row>
        <row r="561">
          <cell r="A561" t="str">
            <v>F81EVS</v>
          </cell>
        </row>
        <row r="562">
          <cell r="A562" t="str">
            <v>F81ILL</v>
          </cell>
        </row>
        <row r="563">
          <cell r="A563" t="str">
            <v>F81ILL/T2</v>
          </cell>
        </row>
        <row r="564">
          <cell r="A564" t="str">
            <v>F81ILL/T2-R</v>
          </cell>
        </row>
        <row r="565">
          <cell r="A565" t="str">
            <v>F81ILL-H</v>
          </cell>
        </row>
        <row r="566">
          <cell r="A566" t="str">
            <v>F81ILL-R</v>
          </cell>
        </row>
        <row r="567">
          <cell r="A567" t="str">
            <v>F81ILL-V</v>
          </cell>
        </row>
        <row r="568">
          <cell r="A568" t="str">
            <v>F81LHL</v>
          </cell>
        </row>
        <row r="569">
          <cell r="A569" t="str">
            <v>F81LHL/T2</v>
          </cell>
        </row>
        <row r="570">
          <cell r="A570" t="str">
            <v>F81SE</v>
          </cell>
        </row>
        <row r="572">
          <cell r="A572" t="str">
            <v>F81SHE</v>
          </cell>
        </row>
        <row r="573">
          <cell r="A573" t="str">
            <v>F81SHL/T2</v>
          </cell>
        </row>
        <row r="574">
          <cell r="A574" t="str">
            <v>F81SHS</v>
          </cell>
        </row>
        <row r="575">
          <cell r="A575" t="str">
            <v>F81SL</v>
          </cell>
        </row>
        <row r="576">
          <cell r="A576" t="str">
            <v>F81SL/T2</v>
          </cell>
        </row>
        <row r="577">
          <cell r="A577" t="str">
            <v>F81SS</v>
          </cell>
        </row>
        <row r="578">
          <cell r="A578" t="str">
            <v>F81SVS</v>
          </cell>
        </row>
        <row r="579">
          <cell r="A579" t="str">
            <v>F82EE</v>
          </cell>
        </row>
        <row r="580">
          <cell r="A580" t="str">
            <v>F82EHE</v>
          </cell>
        </row>
        <row r="581">
          <cell r="A581" t="str">
            <v>F82EHL</v>
          </cell>
        </row>
        <row r="582">
          <cell r="A582" t="str">
            <v>F82EHS</v>
          </cell>
        </row>
        <row r="583">
          <cell r="A583" t="str">
            <v>F82EL</v>
          </cell>
        </row>
        <row r="584">
          <cell r="A584" t="str">
            <v>F82ES</v>
          </cell>
        </row>
        <row r="585">
          <cell r="A585" t="str">
            <v>F82EVS</v>
          </cell>
        </row>
        <row r="586">
          <cell r="A586" t="str">
            <v>F82ILL</v>
          </cell>
        </row>
        <row r="587">
          <cell r="A587" t="str">
            <v>F82ILL-R</v>
          </cell>
        </row>
        <row r="588">
          <cell r="A588" t="str">
            <v>F82LHL</v>
          </cell>
        </row>
        <row r="589">
          <cell r="A589" t="str">
            <v>F82SE</v>
          </cell>
        </row>
        <row r="590">
          <cell r="A590" t="str">
            <v>F82SHE</v>
          </cell>
        </row>
        <row r="591">
          <cell r="A591" t="str">
            <v>F82SHL</v>
          </cell>
        </row>
        <row r="592">
          <cell r="A592" t="str">
            <v>F82SHS</v>
          </cell>
        </row>
        <row r="593">
          <cell r="A593" t="str">
            <v>F82SL</v>
          </cell>
        </row>
        <row r="594">
          <cell r="A594" t="str">
            <v>F82SS</v>
          </cell>
        </row>
        <row r="595">
          <cell r="A595" t="str">
            <v>F82SVS</v>
          </cell>
        </row>
        <row r="596">
          <cell r="A596" t="str">
            <v>F83EE</v>
          </cell>
        </row>
        <row r="597">
          <cell r="A597" t="str">
            <v>F83EHE</v>
          </cell>
        </row>
        <row r="598">
          <cell r="A598" t="str">
            <v>F83EHS</v>
          </cell>
        </row>
        <row r="599">
          <cell r="A599" t="str">
            <v>F83EL</v>
          </cell>
        </row>
        <row r="600">
          <cell r="A600" t="str">
            <v>F83ES</v>
          </cell>
        </row>
        <row r="601">
          <cell r="A601" t="str">
            <v>F83EVS</v>
          </cell>
        </row>
        <row r="602">
          <cell r="A602" t="str">
            <v>F83ILL</v>
          </cell>
        </row>
        <row r="603">
          <cell r="A603" t="str">
            <v>F83SHS</v>
          </cell>
        </row>
        <row r="604">
          <cell r="A604" t="str">
            <v>F83SS</v>
          </cell>
        </row>
        <row r="605">
          <cell r="A605" t="str">
            <v>F83SVS</v>
          </cell>
        </row>
        <row r="606">
          <cell r="A606" t="str">
            <v>F84EE</v>
          </cell>
        </row>
        <row r="607">
          <cell r="A607" t="str">
            <v>F84EHE</v>
          </cell>
        </row>
        <row r="608">
          <cell r="A608" t="str">
            <v>F84EHL</v>
          </cell>
        </row>
        <row r="609">
          <cell r="A609" t="str">
            <v>F84EHS</v>
          </cell>
        </row>
        <row r="610">
          <cell r="A610" t="str">
            <v>F84EL</v>
          </cell>
        </row>
        <row r="611">
          <cell r="A611" t="str">
            <v>F84ES</v>
          </cell>
        </row>
        <row r="612">
          <cell r="A612" t="str">
            <v>F84EVS</v>
          </cell>
        </row>
        <row r="613">
          <cell r="A613" t="str">
            <v>F84ILL</v>
          </cell>
        </row>
        <row r="614">
          <cell r="A614" t="str">
            <v>F84LHL</v>
          </cell>
        </row>
        <row r="615">
          <cell r="A615" t="str">
            <v>F84SE</v>
          </cell>
        </row>
        <row r="616">
          <cell r="A616" t="str">
            <v>F84SHE</v>
          </cell>
        </row>
        <row r="617">
          <cell r="A617" t="str">
            <v>F84SHL</v>
          </cell>
        </row>
        <row r="618">
          <cell r="A618" t="str">
            <v>F84SHS</v>
          </cell>
        </row>
        <row r="619">
          <cell r="A619" t="str">
            <v>F84SL</v>
          </cell>
        </row>
        <row r="620">
          <cell r="A620" t="str">
            <v>F84SS</v>
          </cell>
        </row>
        <row r="621">
          <cell r="A621" t="str">
            <v>F84SVS</v>
          </cell>
        </row>
        <row r="622">
          <cell r="A622" t="str">
            <v>F86EHS</v>
          </cell>
        </row>
        <row r="623">
          <cell r="A623" t="str">
            <v>F86ILL</v>
          </cell>
        </row>
        <row r="624">
          <cell r="A624" t="str">
            <v>F86EE</v>
          </cell>
        </row>
        <row r="625">
          <cell r="A625" t="str">
            <v>F86EL</v>
          </cell>
        </row>
        <row r="629">
          <cell r="A629" t="str">
            <v>FC12/1</v>
          </cell>
        </row>
        <row r="630">
          <cell r="A630" t="str">
            <v>FC12/2</v>
          </cell>
        </row>
        <row r="631">
          <cell r="A631" t="str">
            <v>FC16/1</v>
          </cell>
        </row>
        <row r="632">
          <cell r="A632" t="str">
            <v>FC20</v>
          </cell>
        </row>
        <row r="633">
          <cell r="A633" t="str">
            <v>FC22/1</v>
          </cell>
        </row>
        <row r="634">
          <cell r="A634" t="str">
            <v>FC22/32/1</v>
          </cell>
        </row>
        <row r="635">
          <cell r="A635" t="str">
            <v>FC32/1</v>
          </cell>
        </row>
        <row r="636">
          <cell r="A636" t="str">
            <v>FC32/40/1</v>
          </cell>
        </row>
        <row r="637">
          <cell r="A637" t="str">
            <v>FC40/1</v>
          </cell>
        </row>
        <row r="638">
          <cell r="A638" t="str">
            <v>FC44/1</v>
          </cell>
        </row>
        <row r="639">
          <cell r="A639" t="str">
            <v>FC6/1</v>
          </cell>
        </row>
        <row r="640">
          <cell r="A640" t="str">
            <v>FC8/1</v>
          </cell>
        </row>
        <row r="641">
          <cell r="A641" t="str">
            <v>FC8/2</v>
          </cell>
        </row>
        <row r="644">
          <cell r="A644" t="str">
            <v>FU1EE</v>
          </cell>
        </row>
        <row r="645">
          <cell r="A645" t="str">
            <v>FU1ILL</v>
          </cell>
        </row>
        <row r="646">
          <cell r="A646" t="str">
            <v>FU1LL</v>
          </cell>
        </row>
        <row r="647">
          <cell r="A647" t="str">
            <v>FU1LL-R</v>
          </cell>
        </row>
        <row r="648">
          <cell r="A648" t="str">
            <v>FU2SS</v>
          </cell>
        </row>
        <row r="649">
          <cell r="A649" t="str">
            <v>FU2SE</v>
          </cell>
        </row>
        <row r="650">
          <cell r="A650" t="str">
            <v>FU2EE</v>
          </cell>
        </row>
        <row r="651">
          <cell r="A651" t="str">
            <v>FU2ES</v>
          </cell>
        </row>
        <row r="652">
          <cell r="A652" t="str">
            <v>FU2ILL</v>
          </cell>
        </row>
        <row r="653">
          <cell r="A653" t="str">
            <v>FU2ILL/T4</v>
          </cell>
        </row>
        <row r="654">
          <cell r="A654" t="str">
            <v>FU2ILL/T4-R</v>
          </cell>
        </row>
        <row r="655">
          <cell r="A655" t="str">
            <v>FU2ILL-H</v>
          </cell>
        </row>
        <row r="656">
          <cell r="A656" t="str">
            <v>FU2ILL-R</v>
          </cell>
        </row>
        <row r="657">
          <cell r="A657" t="str">
            <v>FU2LL</v>
          </cell>
        </row>
        <row r="658">
          <cell r="A658" t="str">
            <v>FU2LL/T2</v>
          </cell>
        </row>
        <row r="659">
          <cell r="A659" t="str">
            <v>FU2LL-R</v>
          </cell>
        </row>
        <row r="660">
          <cell r="A660" t="str">
            <v>FU3EE</v>
          </cell>
        </row>
        <row r="661">
          <cell r="A661" t="str">
            <v>FU3ILL</v>
          </cell>
        </row>
        <row r="662">
          <cell r="A662" t="str">
            <v>FU3ILL-R</v>
          </cell>
        </row>
        <row r="665">
          <cell r="A665" t="str">
            <v>I100/1</v>
          </cell>
        </row>
        <row r="666">
          <cell r="A666" t="str">
            <v>I100/2</v>
          </cell>
        </row>
        <row r="667">
          <cell r="A667" t="str">
            <v>I100/3</v>
          </cell>
        </row>
        <row r="668">
          <cell r="A668" t="str">
            <v>I100/4</v>
          </cell>
        </row>
        <row r="669">
          <cell r="A669" t="str">
            <v>I100/5</v>
          </cell>
        </row>
        <row r="670">
          <cell r="A670" t="str">
            <v>I1000/1</v>
          </cell>
        </row>
        <row r="671">
          <cell r="A671" t="str">
            <v>I100E/1</v>
          </cell>
        </row>
        <row r="672">
          <cell r="A672" t="str">
            <v>I100EL/1</v>
          </cell>
        </row>
        <row r="673">
          <cell r="A673" t="str">
            <v>I120/1</v>
          </cell>
        </row>
        <row r="674">
          <cell r="A674" t="str">
            <v>I120/2</v>
          </cell>
        </row>
        <row r="675">
          <cell r="A675" t="str">
            <v>I125/1</v>
          </cell>
        </row>
        <row r="676">
          <cell r="A676" t="str">
            <v>I135/1</v>
          </cell>
        </row>
        <row r="677">
          <cell r="A677" t="str">
            <v>I135/2</v>
          </cell>
        </row>
        <row r="678">
          <cell r="A678" t="str">
            <v>I15/1</v>
          </cell>
        </row>
        <row r="679">
          <cell r="A679" t="str">
            <v>I15/2</v>
          </cell>
        </row>
        <row r="680">
          <cell r="A680" t="str">
            <v>I150/1</v>
          </cell>
        </row>
        <row r="681">
          <cell r="A681" t="str">
            <v>I150/2</v>
          </cell>
        </row>
        <row r="682">
          <cell r="A682" t="str">
            <v>I1500/1</v>
          </cell>
        </row>
        <row r="683">
          <cell r="A683" t="str">
            <v>I150E/1</v>
          </cell>
        </row>
        <row r="684">
          <cell r="A684" t="str">
            <v>I150EL/1</v>
          </cell>
        </row>
        <row r="685">
          <cell r="A685" t="str">
            <v>I170/1</v>
          </cell>
        </row>
        <row r="686">
          <cell r="A686" t="str">
            <v>I20/1</v>
          </cell>
        </row>
        <row r="687">
          <cell r="A687" t="str">
            <v>I20/2</v>
          </cell>
        </row>
        <row r="688">
          <cell r="A688" t="str">
            <v>I200/1</v>
          </cell>
        </row>
        <row r="689">
          <cell r="A689" t="str">
            <v>I200/2</v>
          </cell>
        </row>
        <row r="690">
          <cell r="A690" t="str">
            <v>I2000/1</v>
          </cell>
        </row>
        <row r="691">
          <cell r="A691" t="str">
            <v>I200L/1</v>
          </cell>
        </row>
        <row r="692">
          <cell r="A692" t="str">
            <v>I25/1</v>
          </cell>
        </row>
        <row r="693">
          <cell r="A693" t="str">
            <v>I25/2</v>
          </cell>
        </row>
        <row r="694">
          <cell r="A694" t="str">
            <v>I25/4</v>
          </cell>
        </row>
        <row r="695">
          <cell r="A695" t="str">
            <v>I250/1</v>
          </cell>
        </row>
        <row r="696">
          <cell r="A696" t="str">
            <v>I300/1</v>
          </cell>
        </row>
        <row r="697">
          <cell r="A697" t="str">
            <v>I34/1</v>
          </cell>
        </row>
        <row r="698">
          <cell r="A698" t="str">
            <v>I34/2</v>
          </cell>
        </row>
        <row r="699">
          <cell r="A699" t="str">
            <v>I36/1</v>
          </cell>
        </row>
        <row r="700">
          <cell r="A700" t="str">
            <v>I40/1</v>
          </cell>
        </row>
        <row r="701">
          <cell r="A701" t="str">
            <v>I40/2</v>
          </cell>
        </row>
        <row r="702">
          <cell r="A702" t="str">
            <v>I400/1</v>
          </cell>
        </row>
        <row r="703">
          <cell r="A703" t="str">
            <v>I40E/1</v>
          </cell>
        </row>
        <row r="704">
          <cell r="A704" t="str">
            <v>I40EL/1</v>
          </cell>
        </row>
        <row r="705">
          <cell r="A705" t="str">
            <v>I42/1</v>
          </cell>
        </row>
        <row r="706">
          <cell r="A706" t="str">
            <v>I448/1</v>
          </cell>
        </row>
        <row r="707">
          <cell r="A707" t="str">
            <v>I45/1</v>
          </cell>
        </row>
        <row r="708">
          <cell r="A708" t="str">
            <v>I50/1</v>
          </cell>
        </row>
        <row r="709">
          <cell r="A709" t="str">
            <v>I50/2</v>
          </cell>
        </row>
        <row r="710">
          <cell r="A710" t="str">
            <v>I500/1</v>
          </cell>
        </row>
        <row r="711">
          <cell r="A711" t="str">
            <v>I52/1</v>
          </cell>
        </row>
        <row r="712">
          <cell r="A712" t="str">
            <v>I52/2</v>
          </cell>
        </row>
        <row r="713">
          <cell r="A713" t="str">
            <v>I54/1</v>
          </cell>
        </row>
        <row r="714">
          <cell r="A714" t="str">
            <v>I54/2</v>
          </cell>
        </row>
        <row r="715">
          <cell r="A715" t="str">
            <v>I55/1</v>
          </cell>
        </row>
        <row r="716">
          <cell r="A716" t="str">
            <v>I55/2</v>
          </cell>
        </row>
        <row r="717">
          <cell r="A717" t="str">
            <v>I60/1</v>
          </cell>
        </row>
        <row r="718">
          <cell r="A718" t="str">
            <v>I60/2</v>
          </cell>
        </row>
        <row r="719">
          <cell r="A719" t="str">
            <v>I60/3</v>
          </cell>
        </row>
        <row r="720">
          <cell r="A720" t="str">
            <v>I60/4</v>
          </cell>
        </row>
        <row r="721">
          <cell r="A721" t="str">
            <v>I60/5</v>
          </cell>
        </row>
        <row r="722">
          <cell r="A722" t="str">
            <v>I60E/1</v>
          </cell>
        </row>
        <row r="723">
          <cell r="A723" t="str">
            <v>I60EL/1</v>
          </cell>
        </row>
        <row r="724">
          <cell r="A724" t="str">
            <v>I65/1</v>
          </cell>
        </row>
        <row r="725">
          <cell r="A725" t="str">
            <v>I65/2</v>
          </cell>
        </row>
        <row r="726">
          <cell r="A726" t="str">
            <v>I67/1</v>
          </cell>
        </row>
        <row r="727">
          <cell r="A727" t="str">
            <v>I67/2</v>
          </cell>
        </row>
        <row r="728">
          <cell r="A728" t="str">
            <v>I67/3</v>
          </cell>
        </row>
        <row r="729">
          <cell r="A729" t="str">
            <v>I69/1</v>
          </cell>
        </row>
        <row r="730">
          <cell r="A730" t="str">
            <v>I7.5/1</v>
          </cell>
        </row>
        <row r="731">
          <cell r="A731" t="str">
            <v>I7.5/2</v>
          </cell>
        </row>
        <row r="732">
          <cell r="A732" t="str">
            <v>I72/1</v>
          </cell>
        </row>
        <row r="733">
          <cell r="A733" t="str">
            <v>I75/1</v>
          </cell>
        </row>
        <row r="734">
          <cell r="A734" t="str">
            <v>I75/2</v>
          </cell>
        </row>
        <row r="735">
          <cell r="A735" t="str">
            <v>I75/3</v>
          </cell>
        </row>
        <row r="736">
          <cell r="A736" t="str">
            <v>I75/4</v>
          </cell>
        </row>
        <row r="737">
          <cell r="A737" t="str">
            <v>I750/1</v>
          </cell>
        </row>
        <row r="738">
          <cell r="A738" t="str">
            <v>I75E/1</v>
          </cell>
        </row>
        <row r="739">
          <cell r="A739" t="str">
            <v>I75EL/1</v>
          </cell>
        </row>
        <row r="740">
          <cell r="A740" t="str">
            <v>I80/1</v>
          </cell>
        </row>
        <row r="741">
          <cell r="A741" t="str">
            <v>I85/1</v>
          </cell>
        </row>
        <row r="742">
          <cell r="A742" t="str">
            <v>I90/1</v>
          </cell>
        </row>
        <row r="743">
          <cell r="A743" t="str">
            <v>I90/2</v>
          </cell>
        </row>
        <row r="744">
          <cell r="A744" t="str">
            <v>I90/3</v>
          </cell>
        </row>
        <row r="745">
          <cell r="A745" t="str">
            <v>I93/1</v>
          </cell>
        </row>
        <row r="746">
          <cell r="A746" t="str">
            <v>I95/1</v>
          </cell>
        </row>
        <row r="747">
          <cell r="A747" t="str">
            <v>I95/2</v>
          </cell>
        </row>
        <row r="750">
          <cell r="A750" t="str">
            <v>H100/1</v>
          </cell>
        </row>
        <row r="751">
          <cell r="A751" t="str">
            <v>H1000/1</v>
          </cell>
        </row>
        <row r="752">
          <cell r="A752" t="str">
            <v>H1200/1</v>
          </cell>
        </row>
        <row r="753">
          <cell r="A753" t="str">
            <v>H150/1</v>
          </cell>
        </row>
        <row r="754">
          <cell r="A754" t="str">
            <v>H150/2</v>
          </cell>
        </row>
        <row r="755">
          <cell r="A755" t="str">
            <v>H1500/1</v>
          </cell>
        </row>
        <row r="756">
          <cell r="A756" t="str">
            <v>H200/1</v>
          </cell>
        </row>
        <row r="757">
          <cell r="A757" t="str">
            <v>H250/1</v>
          </cell>
        </row>
        <row r="758">
          <cell r="A758" t="str">
            <v>H300/1</v>
          </cell>
        </row>
        <row r="759">
          <cell r="A759" t="str">
            <v>H35/1</v>
          </cell>
        </row>
        <row r="760">
          <cell r="A760" t="str">
            <v>H350/1</v>
          </cell>
        </row>
        <row r="761">
          <cell r="A761" t="str">
            <v>H40/1</v>
          </cell>
        </row>
        <row r="762">
          <cell r="A762" t="str">
            <v>H400/1</v>
          </cell>
        </row>
        <row r="763">
          <cell r="A763" t="str">
            <v>H42/1</v>
          </cell>
        </row>
        <row r="764">
          <cell r="A764" t="str">
            <v>H425/1</v>
          </cell>
        </row>
        <row r="765">
          <cell r="A765" t="str">
            <v>H45/1</v>
          </cell>
        </row>
        <row r="766">
          <cell r="A766" t="str">
            <v>H45/2</v>
          </cell>
        </row>
        <row r="767">
          <cell r="A767" t="str">
            <v>H50/1</v>
          </cell>
        </row>
        <row r="768">
          <cell r="A768" t="str">
            <v>H50/2</v>
          </cell>
        </row>
        <row r="769">
          <cell r="A769" t="str">
            <v>H500/1</v>
          </cell>
        </row>
        <row r="770">
          <cell r="A770" t="str">
            <v>H52/1</v>
          </cell>
        </row>
        <row r="771">
          <cell r="A771" t="str">
            <v>H55/1</v>
          </cell>
        </row>
        <row r="772">
          <cell r="A772" t="str">
            <v>H55/2</v>
          </cell>
        </row>
        <row r="773">
          <cell r="A773" t="str">
            <v>H60/1</v>
          </cell>
        </row>
        <row r="774">
          <cell r="A774" t="str">
            <v>H72/1</v>
          </cell>
        </row>
        <row r="775">
          <cell r="A775" t="str">
            <v>H75/1</v>
          </cell>
        </row>
        <row r="776">
          <cell r="A776" t="str">
            <v>H75/2</v>
          </cell>
        </row>
        <row r="777">
          <cell r="A777" t="str">
            <v>H750/1</v>
          </cell>
        </row>
        <row r="778">
          <cell r="A778" t="str">
            <v>H90/1</v>
          </cell>
        </row>
        <row r="779">
          <cell r="A779" t="str">
            <v>H90/2</v>
          </cell>
        </row>
        <row r="780">
          <cell r="A780" t="str">
            <v>H900/1</v>
          </cell>
        </row>
        <row r="781">
          <cell r="A781" t="str">
            <v>HLV20/1</v>
          </cell>
        </row>
        <row r="782">
          <cell r="A782" t="str">
            <v>HLV25/1</v>
          </cell>
        </row>
        <row r="783">
          <cell r="A783" t="str">
            <v>HLV35/1</v>
          </cell>
        </row>
        <row r="784">
          <cell r="A784" t="str">
            <v>HLV42/1</v>
          </cell>
        </row>
        <row r="785">
          <cell r="A785" t="str">
            <v>HLV50/1</v>
          </cell>
        </row>
        <row r="786">
          <cell r="A786" t="str">
            <v>HLV65/1</v>
          </cell>
        </row>
        <row r="787">
          <cell r="A787" t="str">
            <v>HLV75/1</v>
          </cell>
        </row>
        <row r="790">
          <cell r="A790" t="str">
            <v>QL55/1</v>
          </cell>
        </row>
        <row r="791">
          <cell r="A791" t="str">
            <v>QL85/1</v>
          </cell>
        </row>
        <row r="792">
          <cell r="A792" t="str">
            <v>QL165/1</v>
          </cell>
        </row>
        <row r="795">
          <cell r="A795" t="str">
            <v>HPS100/1</v>
          </cell>
        </row>
        <row r="796">
          <cell r="A796" t="str">
            <v>HPS1000/1</v>
          </cell>
        </row>
        <row r="797">
          <cell r="A797" t="str">
            <v>HPS150/1</v>
          </cell>
        </row>
        <row r="798">
          <cell r="A798" t="str">
            <v>HPS200/1</v>
          </cell>
        </row>
        <row r="799">
          <cell r="A799" t="str">
            <v>HPS225/1</v>
          </cell>
        </row>
        <row r="800">
          <cell r="A800" t="str">
            <v>HPS250/1</v>
          </cell>
        </row>
        <row r="801">
          <cell r="A801" t="str">
            <v>HPS310/1</v>
          </cell>
        </row>
        <row r="802">
          <cell r="A802" t="str">
            <v>HPS35/1</v>
          </cell>
        </row>
        <row r="803">
          <cell r="A803" t="str">
            <v>HPS360/1</v>
          </cell>
        </row>
        <row r="804">
          <cell r="A804" t="str">
            <v>HPS400/1</v>
          </cell>
        </row>
        <row r="805">
          <cell r="A805" t="str">
            <v>HPS50/1</v>
          </cell>
        </row>
        <row r="806">
          <cell r="A806" t="str">
            <v>HPS600/1</v>
          </cell>
        </row>
        <row r="807">
          <cell r="A807" t="str">
            <v>HPS70/1</v>
          </cell>
        </row>
        <row r="808">
          <cell r="A808" t="str">
            <v>HPS750/1</v>
          </cell>
        </row>
        <row r="811">
          <cell r="A811" t="str">
            <v>MH100/1</v>
          </cell>
        </row>
        <row r="812">
          <cell r="A812" t="str">
            <v>MH1000/1</v>
          </cell>
        </row>
        <row r="813">
          <cell r="A813" t="str">
            <v>MH150/1</v>
          </cell>
        </row>
        <row r="814">
          <cell r="A814" t="str">
            <v>MH1500/1</v>
          </cell>
        </row>
        <row r="815">
          <cell r="A815" t="str">
            <v>MH175/1</v>
          </cell>
        </row>
        <row r="816">
          <cell r="A816" t="str">
            <v>MH1800/1</v>
          </cell>
        </row>
        <row r="817">
          <cell r="A817" t="str">
            <v>MH200/1</v>
          </cell>
        </row>
        <row r="818">
          <cell r="A818" t="str">
            <v>MH250/1</v>
          </cell>
        </row>
        <row r="819">
          <cell r="A819" t="str">
            <v>MH32/1</v>
          </cell>
        </row>
        <row r="820">
          <cell r="A820" t="str">
            <v>MH300/1</v>
          </cell>
        </row>
        <row r="821">
          <cell r="A821" t="str">
            <v>MH320/1</v>
          </cell>
        </row>
        <row r="822">
          <cell r="A822" t="str">
            <v>MH350/1</v>
          </cell>
        </row>
        <row r="823">
          <cell r="A823" t="str">
            <v>MH360/1</v>
          </cell>
        </row>
        <row r="824">
          <cell r="A824" t="str">
            <v>MH400/1</v>
          </cell>
        </row>
        <row r="825">
          <cell r="A825" t="str">
            <v>MH400/2</v>
          </cell>
        </row>
        <row r="826">
          <cell r="A826" t="str">
            <v>MH450/1</v>
          </cell>
        </row>
        <row r="827">
          <cell r="A827" t="str">
            <v>MH35/1</v>
          </cell>
        </row>
        <row r="828">
          <cell r="A828" t="str">
            <v>MH50/1</v>
          </cell>
        </row>
        <row r="829">
          <cell r="A829" t="str">
            <v>MH70/1</v>
          </cell>
        </row>
        <row r="830">
          <cell r="A830" t="str">
            <v>MH750/1</v>
          </cell>
        </row>
        <row r="831">
          <cell r="A831" t="str">
            <v>MHPS/LR/100/1</v>
          </cell>
        </row>
        <row r="832">
          <cell r="A832" t="str">
            <v>MHPS/LR/150/1</v>
          </cell>
        </row>
        <row r="833">
          <cell r="A833" t="str">
            <v>MHPS/LR/175/1</v>
          </cell>
        </row>
        <row r="834">
          <cell r="A834" t="str">
            <v>MHPS/LR/200/1</v>
          </cell>
        </row>
        <row r="835">
          <cell r="A835" t="str">
            <v>MHPS/LR/250/1</v>
          </cell>
        </row>
        <row r="836">
          <cell r="A836" t="str">
            <v>MHPS/LR/300/1</v>
          </cell>
        </row>
        <row r="837">
          <cell r="A837" t="str">
            <v>MHPS/LR/320/1</v>
          </cell>
        </row>
        <row r="838">
          <cell r="A838" t="str">
            <v>MHPS/LR/350/1</v>
          </cell>
        </row>
        <row r="839">
          <cell r="A839" t="str">
            <v>MHPS/LR/400/1</v>
          </cell>
        </row>
        <row r="840">
          <cell r="A840" t="str">
            <v>MHPS/LR/450/1</v>
          </cell>
        </row>
        <row r="841">
          <cell r="A841" t="str">
            <v>MHPS/LR/750/1</v>
          </cell>
        </row>
        <row r="842">
          <cell r="A842" t="str">
            <v>MHPS/SCWA/100/1</v>
          </cell>
        </row>
        <row r="843">
          <cell r="A843" t="str">
            <v>MHPS/SCWA/1000/1</v>
          </cell>
        </row>
        <row r="844">
          <cell r="A844" t="str">
            <v>MHPS/SCWA/150/1</v>
          </cell>
        </row>
        <row r="845">
          <cell r="A845" t="str">
            <v>MHPS/SCWA/175/1</v>
          </cell>
        </row>
        <row r="846">
          <cell r="A846" t="str">
            <v>MHPS/SCWA/200/1</v>
          </cell>
        </row>
        <row r="847">
          <cell r="A847" t="str">
            <v>MHPS/SCWA/250/1</v>
          </cell>
        </row>
        <row r="848">
          <cell r="A848" t="str">
            <v>MHPS/SCWA/300/1</v>
          </cell>
        </row>
        <row r="849">
          <cell r="A849" t="str">
            <v>MHPS/SCWA/320/1</v>
          </cell>
        </row>
        <row r="850">
          <cell r="A850" t="str">
            <v>MHPS/SCWA/350/1</v>
          </cell>
        </row>
        <row r="851">
          <cell r="A851" t="str">
            <v>MHPS/SCWA/400/1</v>
          </cell>
        </row>
        <row r="852">
          <cell r="A852" t="str">
            <v>MHPS/SCWA/450/1</v>
          </cell>
        </row>
        <row r="853">
          <cell r="A853" t="str">
            <v>MHPS/SCWA/750/1</v>
          </cell>
        </row>
        <row r="856">
          <cell r="A856" t="str">
            <v>MV100/1</v>
          </cell>
        </row>
        <row r="857">
          <cell r="A857" t="str">
            <v>MV1000/1</v>
          </cell>
        </row>
        <row r="858">
          <cell r="A858" t="str">
            <v>MV175/1</v>
          </cell>
        </row>
        <row r="859">
          <cell r="A859" t="str">
            <v>MV250/1</v>
          </cell>
        </row>
        <row r="860">
          <cell r="A860" t="str">
            <v>MV40/1</v>
          </cell>
        </row>
        <row r="861">
          <cell r="A861" t="str">
            <v>MV400/1</v>
          </cell>
        </row>
        <row r="862">
          <cell r="A862" t="str">
            <v>MV400/2</v>
          </cell>
        </row>
        <row r="863">
          <cell r="A863" t="str">
            <v>MV50/1</v>
          </cell>
        </row>
        <row r="864">
          <cell r="A864" t="str">
            <v>MV700/1</v>
          </cell>
        </row>
        <row r="865">
          <cell r="A865" t="str">
            <v>MV75/1</v>
          </cell>
        </row>
        <row r="868">
          <cell r="A868" t="str">
            <v>N/A</v>
          </cell>
        </row>
        <row r="869">
          <cell r="A869" t="str">
            <v>Add</v>
          </cell>
        </row>
        <row r="870">
          <cell r="A870" t="str">
            <v>Removed</v>
          </cell>
        </row>
        <row r="873">
          <cell r="A873" t="str">
            <v>Cut Sheet 1</v>
          </cell>
        </row>
        <row r="874">
          <cell r="A874" t="str">
            <v>Cut Sheet 2</v>
          </cell>
        </row>
        <row r="875">
          <cell r="A875" t="str">
            <v>Cut Sheet 3</v>
          </cell>
        </row>
        <row r="876">
          <cell r="A876" t="str">
            <v>Cut Sheet 4</v>
          </cell>
        </row>
        <row r="877">
          <cell r="A877" t="str">
            <v>Cut Sheet 5</v>
          </cell>
        </row>
        <row r="878">
          <cell r="A878" t="str">
            <v>Cut Sheet 6</v>
          </cell>
        </row>
        <row r="879">
          <cell r="A879" t="str">
            <v>Cut Sheet 7</v>
          </cell>
        </row>
        <row r="880">
          <cell r="A880" t="str">
            <v>Cut Sheet 8</v>
          </cell>
        </row>
        <row r="881">
          <cell r="A881" t="str">
            <v>Cut Sheet 9</v>
          </cell>
        </row>
        <row r="882">
          <cell r="A882" t="str">
            <v>Cut Sheet 10</v>
          </cell>
        </row>
        <row r="883">
          <cell r="A883" t="str">
            <v>Cut Sheet 11</v>
          </cell>
        </row>
        <row r="884">
          <cell r="A884" t="str">
            <v>Cut Sheet 12</v>
          </cell>
        </row>
        <row r="885">
          <cell r="A885" t="str">
            <v>Cut Sheet 13</v>
          </cell>
        </row>
        <row r="886">
          <cell r="A886" t="str">
            <v>Cut Sheet 14</v>
          </cell>
        </row>
        <row r="887">
          <cell r="A887" t="str">
            <v>Cut Sheet 15</v>
          </cell>
        </row>
        <row r="888">
          <cell r="A888" t="str">
            <v>Cut Sheet 16</v>
          </cell>
        </row>
        <row r="889">
          <cell r="A889" t="str">
            <v>Cut Sheet 17</v>
          </cell>
        </row>
        <row r="890">
          <cell r="A890" t="str">
            <v>Cut Sheet 18</v>
          </cell>
        </row>
        <row r="891">
          <cell r="A891" t="str">
            <v>Cut Sheet 19</v>
          </cell>
        </row>
        <row r="892">
          <cell r="A892" t="str">
            <v>Cut Sheet 20</v>
          </cell>
        </row>
        <row r="893">
          <cell r="A893" t="str">
            <v>Cut Sheet 21</v>
          </cell>
        </row>
        <row r="894">
          <cell r="A894" t="str">
            <v>Cut Sheet 22</v>
          </cell>
        </row>
        <row r="895">
          <cell r="A895" t="str">
            <v>Cut Sheet 23</v>
          </cell>
        </row>
        <row r="896">
          <cell r="A896" t="str">
            <v>Cut Sheet 24</v>
          </cell>
        </row>
        <row r="897">
          <cell r="A897" t="str">
            <v>Cut Sheet 25</v>
          </cell>
        </row>
        <row r="898">
          <cell r="A898" t="str">
            <v>Cut Sheet 26</v>
          </cell>
        </row>
        <row r="899">
          <cell r="A899" t="str">
            <v>Cut Sheet 27</v>
          </cell>
        </row>
        <row r="900">
          <cell r="A900" t="str">
            <v>Cut Sheet 28</v>
          </cell>
        </row>
        <row r="901">
          <cell r="A901" t="str">
            <v>Cut Sheet 29</v>
          </cell>
        </row>
        <row r="902">
          <cell r="A902" t="str">
            <v>Cut Sheet 30</v>
          </cell>
        </row>
        <row r="903">
          <cell r="A903" t="str">
            <v>Cut Sheet 31</v>
          </cell>
        </row>
        <row r="904">
          <cell r="A904" t="str">
            <v>Cut Sheet 32</v>
          </cell>
        </row>
        <row r="905">
          <cell r="A905" t="str">
            <v>Cut Sheet 33</v>
          </cell>
        </row>
        <row r="906">
          <cell r="A906" t="str">
            <v>Cut Sheet 34</v>
          </cell>
        </row>
        <row r="907">
          <cell r="A907" t="str">
            <v>Cut Sheet 35</v>
          </cell>
        </row>
        <row r="908">
          <cell r="A908" t="str">
            <v>Cut Sheet 36</v>
          </cell>
        </row>
        <row r="909">
          <cell r="A909" t="str">
            <v>Cut Sheet 37</v>
          </cell>
        </row>
        <row r="910">
          <cell r="A910" t="str">
            <v>Cut Sheet 38</v>
          </cell>
        </row>
        <row r="911">
          <cell r="A911" t="str">
            <v>Cut Sheet 39</v>
          </cell>
        </row>
        <row r="912">
          <cell r="A912" t="str">
            <v>Cut Sheet 40</v>
          </cell>
        </row>
        <row r="913">
          <cell r="A913" t="str">
            <v>Cut Sheet 41</v>
          </cell>
        </row>
        <row r="914">
          <cell r="A914" t="str">
            <v>Cut Sheet 42</v>
          </cell>
        </row>
        <row r="915">
          <cell r="A915" t="str">
            <v>Cut Sheet 43</v>
          </cell>
        </row>
        <row r="916">
          <cell r="A916" t="str">
            <v>Cut Sheet 44</v>
          </cell>
        </row>
        <row r="917">
          <cell r="A917" t="str">
            <v>Cut Sheet 45</v>
          </cell>
        </row>
        <row r="918">
          <cell r="A918" t="str">
            <v>Cut Sheet 46</v>
          </cell>
        </row>
        <row r="919">
          <cell r="A919" t="str">
            <v>Cut Sheet 47</v>
          </cell>
        </row>
        <row r="920">
          <cell r="A920" t="str">
            <v>Cut Sheet 48</v>
          </cell>
        </row>
        <row r="921">
          <cell r="A921" t="str">
            <v>Cut Sheet 49</v>
          </cell>
        </row>
        <row r="922">
          <cell r="A922" t="str">
            <v>Cut Sheet 50</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7"/>
  <sheetViews>
    <sheetView tabSelected="1" workbookViewId="0"/>
  </sheetViews>
  <sheetFormatPr defaultRowHeight="15" x14ac:dyDescent="0.25"/>
  <cols>
    <col min="1" max="1" width="95.140625" style="158" customWidth="1"/>
    <col min="2" max="2" width="9.140625" style="158"/>
    <col min="3" max="3" width="19.5703125" style="158" bestFit="1" customWidth="1"/>
    <col min="4" max="7" width="9.140625" style="158"/>
    <col min="8" max="8" width="14.85546875" style="158" customWidth="1"/>
    <col min="9" max="256" width="9.140625" style="158"/>
    <col min="257" max="257" width="95.140625" style="158" customWidth="1"/>
    <col min="258" max="258" width="9.140625" style="158"/>
    <col min="259" max="259" width="19.5703125" style="158" bestFit="1" customWidth="1"/>
    <col min="260" max="263" width="9.140625" style="158"/>
    <col min="264" max="264" width="14.85546875" style="158" customWidth="1"/>
    <col min="265" max="512" width="9.140625" style="158"/>
    <col min="513" max="513" width="95.140625" style="158" customWidth="1"/>
    <col min="514" max="514" width="9.140625" style="158"/>
    <col min="515" max="515" width="19.5703125" style="158" bestFit="1" customWidth="1"/>
    <col min="516" max="519" width="9.140625" style="158"/>
    <col min="520" max="520" width="14.85546875" style="158" customWidth="1"/>
    <col min="521" max="768" width="9.140625" style="158"/>
    <col min="769" max="769" width="95.140625" style="158" customWidth="1"/>
    <col min="770" max="770" width="9.140625" style="158"/>
    <col min="771" max="771" width="19.5703125" style="158" bestFit="1" customWidth="1"/>
    <col min="772" max="775" width="9.140625" style="158"/>
    <col min="776" max="776" width="14.85546875" style="158" customWidth="1"/>
    <col min="777" max="1024" width="9.140625" style="158"/>
    <col min="1025" max="1025" width="95.140625" style="158" customWidth="1"/>
    <col min="1026" max="1026" width="9.140625" style="158"/>
    <col min="1027" max="1027" width="19.5703125" style="158" bestFit="1" customWidth="1"/>
    <col min="1028" max="1031" width="9.140625" style="158"/>
    <col min="1032" max="1032" width="14.85546875" style="158" customWidth="1"/>
    <col min="1033" max="1280" width="9.140625" style="158"/>
    <col min="1281" max="1281" width="95.140625" style="158" customWidth="1"/>
    <col min="1282" max="1282" width="9.140625" style="158"/>
    <col min="1283" max="1283" width="19.5703125" style="158" bestFit="1" customWidth="1"/>
    <col min="1284" max="1287" width="9.140625" style="158"/>
    <col min="1288" max="1288" width="14.85546875" style="158" customWidth="1"/>
    <col min="1289" max="1536" width="9.140625" style="158"/>
    <col min="1537" max="1537" width="95.140625" style="158" customWidth="1"/>
    <col min="1538" max="1538" width="9.140625" style="158"/>
    <col min="1539" max="1539" width="19.5703125" style="158" bestFit="1" customWidth="1"/>
    <col min="1540" max="1543" width="9.140625" style="158"/>
    <col min="1544" max="1544" width="14.85546875" style="158" customWidth="1"/>
    <col min="1545" max="1792" width="9.140625" style="158"/>
    <col min="1793" max="1793" width="95.140625" style="158" customWidth="1"/>
    <col min="1794" max="1794" width="9.140625" style="158"/>
    <col min="1795" max="1795" width="19.5703125" style="158" bestFit="1" customWidth="1"/>
    <col min="1796" max="1799" width="9.140625" style="158"/>
    <col min="1800" max="1800" width="14.85546875" style="158" customWidth="1"/>
    <col min="1801" max="2048" width="9.140625" style="158"/>
    <col min="2049" max="2049" width="95.140625" style="158" customWidth="1"/>
    <col min="2050" max="2050" width="9.140625" style="158"/>
    <col min="2051" max="2051" width="19.5703125" style="158" bestFit="1" customWidth="1"/>
    <col min="2052" max="2055" width="9.140625" style="158"/>
    <col min="2056" max="2056" width="14.85546875" style="158" customWidth="1"/>
    <col min="2057" max="2304" width="9.140625" style="158"/>
    <col min="2305" max="2305" width="95.140625" style="158" customWidth="1"/>
    <col min="2306" max="2306" width="9.140625" style="158"/>
    <col min="2307" max="2307" width="19.5703125" style="158" bestFit="1" customWidth="1"/>
    <col min="2308" max="2311" width="9.140625" style="158"/>
    <col min="2312" max="2312" width="14.85546875" style="158" customWidth="1"/>
    <col min="2313" max="2560" width="9.140625" style="158"/>
    <col min="2561" max="2561" width="95.140625" style="158" customWidth="1"/>
    <col min="2562" max="2562" width="9.140625" style="158"/>
    <col min="2563" max="2563" width="19.5703125" style="158" bestFit="1" customWidth="1"/>
    <col min="2564" max="2567" width="9.140625" style="158"/>
    <col min="2568" max="2568" width="14.85546875" style="158" customWidth="1"/>
    <col min="2569" max="2816" width="9.140625" style="158"/>
    <col min="2817" max="2817" width="95.140625" style="158" customWidth="1"/>
    <col min="2818" max="2818" width="9.140625" style="158"/>
    <col min="2819" max="2819" width="19.5703125" style="158" bestFit="1" customWidth="1"/>
    <col min="2820" max="2823" width="9.140625" style="158"/>
    <col min="2824" max="2824" width="14.85546875" style="158" customWidth="1"/>
    <col min="2825" max="3072" width="9.140625" style="158"/>
    <col min="3073" max="3073" width="95.140625" style="158" customWidth="1"/>
    <col min="3074" max="3074" width="9.140625" style="158"/>
    <col min="3075" max="3075" width="19.5703125" style="158" bestFit="1" customWidth="1"/>
    <col min="3076" max="3079" width="9.140625" style="158"/>
    <col min="3080" max="3080" width="14.85546875" style="158" customWidth="1"/>
    <col min="3081" max="3328" width="9.140625" style="158"/>
    <col min="3329" max="3329" width="95.140625" style="158" customWidth="1"/>
    <col min="3330" max="3330" width="9.140625" style="158"/>
    <col min="3331" max="3331" width="19.5703125" style="158" bestFit="1" customWidth="1"/>
    <col min="3332" max="3335" width="9.140625" style="158"/>
    <col min="3336" max="3336" width="14.85546875" style="158" customWidth="1"/>
    <col min="3337" max="3584" width="9.140625" style="158"/>
    <col min="3585" max="3585" width="95.140625" style="158" customWidth="1"/>
    <col min="3586" max="3586" width="9.140625" style="158"/>
    <col min="3587" max="3587" width="19.5703125" style="158" bestFit="1" customWidth="1"/>
    <col min="3588" max="3591" width="9.140625" style="158"/>
    <col min="3592" max="3592" width="14.85546875" style="158" customWidth="1"/>
    <col min="3593" max="3840" width="9.140625" style="158"/>
    <col min="3841" max="3841" width="95.140625" style="158" customWidth="1"/>
    <col min="3842" max="3842" width="9.140625" style="158"/>
    <col min="3843" max="3843" width="19.5703125" style="158" bestFit="1" customWidth="1"/>
    <col min="3844" max="3847" width="9.140625" style="158"/>
    <col min="3848" max="3848" width="14.85546875" style="158" customWidth="1"/>
    <col min="3849" max="4096" width="9.140625" style="158"/>
    <col min="4097" max="4097" width="95.140625" style="158" customWidth="1"/>
    <col min="4098" max="4098" width="9.140625" style="158"/>
    <col min="4099" max="4099" width="19.5703125" style="158" bestFit="1" customWidth="1"/>
    <col min="4100" max="4103" width="9.140625" style="158"/>
    <col min="4104" max="4104" width="14.85546875" style="158" customWidth="1"/>
    <col min="4105" max="4352" width="9.140625" style="158"/>
    <col min="4353" max="4353" width="95.140625" style="158" customWidth="1"/>
    <col min="4354" max="4354" width="9.140625" style="158"/>
    <col min="4355" max="4355" width="19.5703125" style="158" bestFit="1" customWidth="1"/>
    <col min="4356" max="4359" width="9.140625" style="158"/>
    <col min="4360" max="4360" width="14.85546875" style="158" customWidth="1"/>
    <col min="4361" max="4608" width="9.140625" style="158"/>
    <col min="4609" max="4609" width="95.140625" style="158" customWidth="1"/>
    <col min="4610" max="4610" width="9.140625" style="158"/>
    <col min="4611" max="4611" width="19.5703125" style="158" bestFit="1" customWidth="1"/>
    <col min="4612" max="4615" width="9.140625" style="158"/>
    <col min="4616" max="4616" width="14.85546875" style="158" customWidth="1"/>
    <col min="4617" max="4864" width="9.140625" style="158"/>
    <col min="4865" max="4865" width="95.140625" style="158" customWidth="1"/>
    <col min="4866" max="4866" width="9.140625" style="158"/>
    <col min="4867" max="4867" width="19.5703125" style="158" bestFit="1" customWidth="1"/>
    <col min="4868" max="4871" width="9.140625" style="158"/>
    <col min="4872" max="4872" width="14.85546875" style="158" customWidth="1"/>
    <col min="4873" max="5120" width="9.140625" style="158"/>
    <col min="5121" max="5121" width="95.140625" style="158" customWidth="1"/>
    <col min="5122" max="5122" width="9.140625" style="158"/>
    <col min="5123" max="5123" width="19.5703125" style="158" bestFit="1" customWidth="1"/>
    <col min="5124" max="5127" width="9.140625" style="158"/>
    <col min="5128" max="5128" width="14.85546875" style="158" customWidth="1"/>
    <col min="5129" max="5376" width="9.140625" style="158"/>
    <col min="5377" max="5377" width="95.140625" style="158" customWidth="1"/>
    <col min="5378" max="5378" width="9.140625" style="158"/>
    <col min="5379" max="5379" width="19.5703125" style="158" bestFit="1" customWidth="1"/>
    <col min="5380" max="5383" width="9.140625" style="158"/>
    <col min="5384" max="5384" width="14.85546875" style="158" customWidth="1"/>
    <col min="5385" max="5632" width="9.140625" style="158"/>
    <col min="5633" max="5633" width="95.140625" style="158" customWidth="1"/>
    <col min="5634" max="5634" width="9.140625" style="158"/>
    <col min="5635" max="5635" width="19.5703125" style="158" bestFit="1" customWidth="1"/>
    <col min="5636" max="5639" width="9.140625" style="158"/>
    <col min="5640" max="5640" width="14.85546875" style="158" customWidth="1"/>
    <col min="5641" max="5888" width="9.140625" style="158"/>
    <col min="5889" max="5889" width="95.140625" style="158" customWidth="1"/>
    <col min="5890" max="5890" width="9.140625" style="158"/>
    <col min="5891" max="5891" width="19.5703125" style="158" bestFit="1" customWidth="1"/>
    <col min="5892" max="5895" width="9.140625" style="158"/>
    <col min="5896" max="5896" width="14.85546875" style="158" customWidth="1"/>
    <col min="5897" max="6144" width="9.140625" style="158"/>
    <col min="6145" max="6145" width="95.140625" style="158" customWidth="1"/>
    <col min="6146" max="6146" width="9.140625" style="158"/>
    <col min="6147" max="6147" width="19.5703125" style="158" bestFit="1" customWidth="1"/>
    <col min="6148" max="6151" width="9.140625" style="158"/>
    <col min="6152" max="6152" width="14.85546875" style="158" customWidth="1"/>
    <col min="6153" max="6400" width="9.140625" style="158"/>
    <col min="6401" max="6401" width="95.140625" style="158" customWidth="1"/>
    <col min="6402" max="6402" width="9.140625" style="158"/>
    <col min="6403" max="6403" width="19.5703125" style="158" bestFit="1" customWidth="1"/>
    <col min="6404" max="6407" width="9.140625" style="158"/>
    <col min="6408" max="6408" width="14.85546875" style="158" customWidth="1"/>
    <col min="6409" max="6656" width="9.140625" style="158"/>
    <col min="6657" max="6657" width="95.140625" style="158" customWidth="1"/>
    <col min="6658" max="6658" width="9.140625" style="158"/>
    <col min="6659" max="6659" width="19.5703125" style="158" bestFit="1" customWidth="1"/>
    <col min="6660" max="6663" width="9.140625" style="158"/>
    <col min="6664" max="6664" width="14.85546875" style="158" customWidth="1"/>
    <col min="6665" max="6912" width="9.140625" style="158"/>
    <col min="6913" max="6913" width="95.140625" style="158" customWidth="1"/>
    <col min="6914" max="6914" width="9.140625" style="158"/>
    <col min="6915" max="6915" width="19.5703125" style="158" bestFit="1" customWidth="1"/>
    <col min="6916" max="6919" width="9.140625" style="158"/>
    <col min="6920" max="6920" width="14.85546875" style="158" customWidth="1"/>
    <col min="6921" max="7168" width="9.140625" style="158"/>
    <col min="7169" max="7169" width="95.140625" style="158" customWidth="1"/>
    <col min="7170" max="7170" width="9.140625" style="158"/>
    <col min="7171" max="7171" width="19.5703125" style="158" bestFit="1" customWidth="1"/>
    <col min="7172" max="7175" width="9.140625" style="158"/>
    <col min="7176" max="7176" width="14.85546875" style="158" customWidth="1"/>
    <col min="7177" max="7424" width="9.140625" style="158"/>
    <col min="7425" max="7425" width="95.140625" style="158" customWidth="1"/>
    <col min="7426" max="7426" width="9.140625" style="158"/>
    <col min="7427" max="7427" width="19.5703125" style="158" bestFit="1" customWidth="1"/>
    <col min="7428" max="7431" width="9.140625" style="158"/>
    <col min="7432" max="7432" width="14.85546875" style="158" customWidth="1"/>
    <col min="7433" max="7680" width="9.140625" style="158"/>
    <col min="7681" max="7681" width="95.140625" style="158" customWidth="1"/>
    <col min="7682" max="7682" width="9.140625" style="158"/>
    <col min="7683" max="7683" width="19.5703125" style="158" bestFit="1" customWidth="1"/>
    <col min="7684" max="7687" width="9.140625" style="158"/>
    <col min="7688" max="7688" width="14.85546875" style="158" customWidth="1"/>
    <col min="7689" max="7936" width="9.140625" style="158"/>
    <col min="7937" max="7937" width="95.140625" style="158" customWidth="1"/>
    <col min="7938" max="7938" width="9.140625" style="158"/>
    <col min="7939" max="7939" width="19.5703125" style="158" bestFit="1" customWidth="1"/>
    <col min="7940" max="7943" width="9.140625" style="158"/>
    <col min="7944" max="7944" width="14.85546875" style="158" customWidth="1"/>
    <col min="7945" max="8192" width="9.140625" style="158"/>
    <col min="8193" max="8193" width="95.140625" style="158" customWidth="1"/>
    <col min="8194" max="8194" width="9.140625" style="158"/>
    <col min="8195" max="8195" width="19.5703125" style="158" bestFit="1" customWidth="1"/>
    <col min="8196" max="8199" width="9.140625" style="158"/>
    <col min="8200" max="8200" width="14.85546875" style="158" customWidth="1"/>
    <col min="8201" max="8448" width="9.140625" style="158"/>
    <col min="8449" max="8449" width="95.140625" style="158" customWidth="1"/>
    <col min="8450" max="8450" width="9.140625" style="158"/>
    <col min="8451" max="8451" width="19.5703125" style="158" bestFit="1" customWidth="1"/>
    <col min="8452" max="8455" width="9.140625" style="158"/>
    <col min="8456" max="8456" width="14.85546875" style="158" customWidth="1"/>
    <col min="8457" max="8704" width="9.140625" style="158"/>
    <col min="8705" max="8705" width="95.140625" style="158" customWidth="1"/>
    <col min="8706" max="8706" width="9.140625" style="158"/>
    <col min="8707" max="8707" width="19.5703125" style="158" bestFit="1" customWidth="1"/>
    <col min="8708" max="8711" width="9.140625" style="158"/>
    <col min="8712" max="8712" width="14.85546875" style="158" customWidth="1"/>
    <col min="8713" max="8960" width="9.140625" style="158"/>
    <col min="8961" max="8961" width="95.140625" style="158" customWidth="1"/>
    <col min="8962" max="8962" width="9.140625" style="158"/>
    <col min="8963" max="8963" width="19.5703125" style="158" bestFit="1" customWidth="1"/>
    <col min="8964" max="8967" width="9.140625" style="158"/>
    <col min="8968" max="8968" width="14.85546875" style="158" customWidth="1"/>
    <col min="8969" max="9216" width="9.140625" style="158"/>
    <col min="9217" max="9217" width="95.140625" style="158" customWidth="1"/>
    <col min="9218" max="9218" width="9.140625" style="158"/>
    <col min="9219" max="9219" width="19.5703125" style="158" bestFit="1" customWidth="1"/>
    <col min="9220" max="9223" width="9.140625" style="158"/>
    <col min="9224" max="9224" width="14.85546875" style="158" customWidth="1"/>
    <col min="9225" max="9472" width="9.140625" style="158"/>
    <col min="9473" max="9473" width="95.140625" style="158" customWidth="1"/>
    <col min="9474" max="9474" width="9.140625" style="158"/>
    <col min="9475" max="9475" width="19.5703125" style="158" bestFit="1" customWidth="1"/>
    <col min="9476" max="9479" width="9.140625" style="158"/>
    <col min="9480" max="9480" width="14.85546875" style="158" customWidth="1"/>
    <col min="9481" max="9728" width="9.140625" style="158"/>
    <col min="9729" max="9729" width="95.140625" style="158" customWidth="1"/>
    <col min="9730" max="9730" width="9.140625" style="158"/>
    <col min="9731" max="9731" width="19.5703125" style="158" bestFit="1" customWidth="1"/>
    <col min="9732" max="9735" width="9.140625" style="158"/>
    <col min="9736" max="9736" width="14.85546875" style="158" customWidth="1"/>
    <col min="9737" max="9984" width="9.140625" style="158"/>
    <col min="9985" max="9985" width="95.140625" style="158" customWidth="1"/>
    <col min="9986" max="9986" width="9.140625" style="158"/>
    <col min="9987" max="9987" width="19.5703125" style="158" bestFit="1" customWidth="1"/>
    <col min="9988" max="9991" width="9.140625" style="158"/>
    <col min="9992" max="9992" width="14.85546875" style="158" customWidth="1"/>
    <col min="9993" max="10240" width="9.140625" style="158"/>
    <col min="10241" max="10241" width="95.140625" style="158" customWidth="1"/>
    <col min="10242" max="10242" width="9.140625" style="158"/>
    <col min="10243" max="10243" width="19.5703125" style="158" bestFit="1" customWidth="1"/>
    <col min="10244" max="10247" width="9.140625" style="158"/>
    <col min="10248" max="10248" width="14.85546875" style="158" customWidth="1"/>
    <col min="10249" max="10496" width="9.140625" style="158"/>
    <col min="10497" max="10497" width="95.140625" style="158" customWidth="1"/>
    <col min="10498" max="10498" width="9.140625" style="158"/>
    <col min="10499" max="10499" width="19.5703125" style="158" bestFit="1" customWidth="1"/>
    <col min="10500" max="10503" width="9.140625" style="158"/>
    <col min="10504" max="10504" width="14.85546875" style="158" customWidth="1"/>
    <col min="10505" max="10752" width="9.140625" style="158"/>
    <col min="10753" max="10753" width="95.140625" style="158" customWidth="1"/>
    <col min="10754" max="10754" width="9.140625" style="158"/>
    <col min="10755" max="10755" width="19.5703125" style="158" bestFit="1" customWidth="1"/>
    <col min="10756" max="10759" width="9.140625" style="158"/>
    <col min="10760" max="10760" width="14.85546875" style="158" customWidth="1"/>
    <col min="10761" max="11008" width="9.140625" style="158"/>
    <col min="11009" max="11009" width="95.140625" style="158" customWidth="1"/>
    <col min="11010" max="11010" width="9.140625" style="158"/>
    <col min="11011" max="11011" width="19.5703125" style="158" bestFit="1" customWidth="1"/>
    <col min="11012" max="11015" width="9.140625" style="158"/>
    <col min="11016" max="11016" width="14.85546875" style="158" customWidth="1"/>
    <col min="11017" max="11264" width="9.140625" style="158"/>
    <col min="11265" max="11265" width="95.140625" style="158" customWidth="1"/>
    <col min="11266" max="11266" width="9.140625" style="158"/>
    <col min="11267" max="11267" width="19.5703125" style="158" bestFit="1" customWidth="1"/>
    <col min="11268" max="11271" width="9.140625" style="158"/>
    <col min="11272" max="11272" width="14.85546875" style="158" customWidth="1"/>
    <col min="11273" max="11520" width="9.140625" style="158"/>
    <col min="11521" max="11521" width="95.140625" style="158" customWidth="1"/>
    <col min="11522" max="11522" width="9.140625" style="158"/>
    <col min="11523" max="11523" width="19.5703125" style="158" bestFit="1" customWidth="1"/>
    <col min="11524" max="11527" width="9.140625" style="158"/>
    <col min="11528" max="11528" width="14.85546875" style="158" customWidth="1"/>
    <col min="11529" max="11776" width="9.140625" style="158"/>
    <col min="11777" max="11777" width="95.140625" style="158" customWidth="1"/>
    <col min="11778" max="11778" width="9.140625" style="158"/>
    <col min="11779" max="11779" width="19.5703125" style="158" bestFit="1" customWidth="1"/>
    <col min="11780" max="11783" width="9.140625" style="158"/>
    <col min="11784" max="11784" width="14.85546875" style="158" customWidth="1"/>
    <col min="11785" max="12032" width="9.140625" style="158"/>
    <col min="12033" max="12033" width="95.140625" style="158" customWidth="1"/>
    <col min="12034" max="12034" width="9.140625" style="158"/>
    <col min="12035" max="12035" width="19.5703125" style="158" bestFit="1" customWidth="1"/>
    <col min="12036" max="12039" width="9.140625" style="158"/>
    <col min="12040" max="12040" width="14.85546875" style="158" customWidth="1"/>
    <col min="12041" max="12288" width="9.140625" style="158"/>
    <col min="12289" max="12289" width="95.140625" style="158" customWidth="1"/>
    <col min="12290" max="12290" width="9.140625" style="158"/>
    <col min="12291" max="12291" width="19.5703125" style="158" bestFit="1" customWidth="1"/>
    <col min="12292" max="12295" width="9.140625" style="158"/>
    <col min="12296" max="12296" width="14.85546875" style="158" customWidth="1"/>
    <col min="12297" max="12544" width="9.140625" style="158"/>
    <col min="12545" max="12545" width="95.140625" style="158" customWidth="1"/>
    <col min="12546" max="12546" width="9.140625" style="158"/>
    <col min="12547" max="12547" width="19.5703125" style="158" bestFit="1" customWidth="1"/>
    <col min="12548" max="12551" width="9.140625" style="158"/>
    <col min="12552" max="12552" width="14.85546875" style="158" customWidth="1"/>
    <col min="12553" max="12800" width="9.140625" style="158"/>
    <col min="12801" max="12801" width="95.140625" style="158" customWidth="1"/>
    <col min="12802" max="12802" width="9.140625" style="158"/>
    <col min="12803" max="12803" width="19.5703125" style="158" bestFit="1" customWidth="1"/>
    <col min="12804" max="12807" width="9.140625" style="158"/>
    <col min="12808" max="12808" width="14.85546875" style="158" customWidth="1"/>
    <col min="12809" max="13056" width="9.140625" style="158"/>
    <col min="13057" max="13057" width="95.140625" style="158" customWidth="1"/>
    <col min="13058" max="13058" width="9.140625" style="158"/>
    <col min="13059" max="13059" width="19.5703125" style="158" bestFit="1" customWidth="1"/>
    <col min="13060" max="13063" width="9.140625" style="158"/>
    <col min="13064" max="13064" width="14.85546875" style="158" customWidth="1"/>
    <col min="13065" max="13312" width="9.140625" style="158"/>
    <col min="13313" max="13313" width="95.140625" style="158" customWidth="1"/>
    <col min="13314" max="13314" width="9.140625" style="158"/>
    <col min="13315" max="13315" width="19.5703125" style="158" bestFit="1" customWidth="1"/>
    <col min="13316" max="13319" width="9.140625" style="158"/>
    <col min="13320" max="13320" width="14.85546875" style="158" customWidth="1"/>
    <col min="13321" max="13568" width="9.140625" style="158"/>
    <col min="13569" max="13569" width="95.140625" style="158" customWidth="1"/>
    <col min="13570" max="13570" width="9.140625" style="158"/>
    <col min="13571" max="13571" width="19.5703125" style="158" bestFit="1" customWidth="1"/>
    <col min="13572" max="13575" width="9.140625" style="158"/>
    <col min="13576" max="13576" width="14.85546875" style="158" customWidth="1"/>
    <col min="13577" max="13824" width="9.140625" style="158"/>
    <col min="13825" max="13825" width="95.140625" style="158" customWidth="1"/>
    <col min="13826" max="13826" width="9.140625" style="158"/>
    <col min="13827" max="13827" width="19.5703125" style="158" bestFit="1" customWidth="1"/>
    <col min="13828" max="13831" width="9.140625" style="158"/>
    <col min="13832" max="13832" width="14.85546875" style="158" customWidth="1"/>
    <col min="13833" max="14080" width="9.140625" style="158"/>
    <col min="14081" max="14081" width="95.140625" style="158" customWidth="1"/>
    <col min="14082" max="14082" width="9.140625" style="158"/>
    <col min="14083" max="14083" width="19.5703125" style="158" bestFit="1" customWidth="1"/>
    <col min="14084" max="14087" width="9.140625" style="158"/>
    <col min="14088" max="14088" width="14.85546875" style="158" customWidth="1"/>
    <col min="14089" max="14336" width="9.140625" style="158"/>
    <col min="14337" max="14337" width="95.140625" style="158" customWidth="1"/>
    <col min="14338" max="14338" width="9.140625" style="158"/>
    <col min="14339" max="14339" width="19.5703125" style="158" bestFit="1" customWidth="1"/>
    <col min="14340" max="14343" width="9.140625" style="158"/>
    <col min="14344" max="14344" width="14.85546875" style="158" customWidth="1"/>
    <col min="14345" max="14592" width="9.140625" style="158"/>
    <col min="14593" max="14593" width="95.140625" style="158" customWidth="1"/>
    <col min="14594" max="14594" width="9.140625" style="158"/>
    <col min="14595" max="14595" width="19.5703125" style="158" bestFit="1" customWidth="1"/>
    <col min="14596" max="14599" width="9.140625" style="158"/>
    <col min="14600" max="14600" width="14.85546875" style="158" customWidth="1"/>
    <col min="14601" max="14848" width="9.140625" style="158"/>
    <col min="14849" max="14849" width="95.140625" style="158" customWidth="1"/>
    <col min="14850" max="14850" width="9.140625" style="158"/>
    <col min="14851" max="14851" width="19.5703125" style="158" bestFit="1" customWidth="1"/>
    <col min="14852" max="14855" width="9.140625" style="158"/>
    <col min="14856" max="14856" width="14.85546875" style="158" customWidth="1"/>
    <col min="14857" max="15104" width="9.140625" style="158"/>
    <col min="15105" max="15105" width="95.140625" style="158" customWidth="1"/>
    <col min="15106" max="15106" width="9.140625" style="158"/>
    <col min="15107" max="15107" width="19.5703125" style="158" bestFit="1" customWidth="1"/>
    <col min="15108" max="15111" width="9.140625" style="158"/>
    <col min="15112" max="15112" width="14.85546875" style="158" customWidth="1"/>
    <col min="15113" max="15360" width="9.140625" style="158"/>
    <col min="15361" max="15361" width="95.140625" style="158" customWidth="1"/>
    <col min="15362" max="15362" width="9.140625" style="158"/>
    <col min="15363" max="15363" width="19.5703125" style="158" bestFit="1" customWidth="1"/>
    <col min="15364" max="15367" width="9.140625" style="158"/>
    <col min="15368" max="15368" width="14.85546875" style="158" customWidth="1"/>
    <col min="15369" max="15616" width="9.140625" style="158"/>
    <col min="15617" max="15617" width="95.140625" style="158" customWidth="1"/>
    <col min="15618" max="15618" width="9.140625" style="158"/>
    <col min="15619" max="15619" width="19.5703125" style="158" bestFit="1" customWidth="1"/>
    <col min="15620" max="15623" width="9.140625" style="158"/>
    <col min="15624" max="15624" width="14.85546875" style="158" customWidth="1"/>
    <col min="15625" max="15872" width="9.140625" style="158"/>
    <col min="15873" max="15873" width="95.140625" style="158" customWidth="1"/>
    <col min="15874" max="15874" width="9.140625" style="158"/>
    <col min="15875" max="15875" width="19.5703125" style="158" bestFit="1" customWidth="1"/>
    <col min="15876" max="15879" width="9.140625" style="158"/>
    <col min="15880" max="15880" width="14.85546875" style="158" customWidth="1"/>
    <col min="15881" max="16128" width="9.140625" style="158"/>
    <col min="16129" max="16129" width="95.140625" style="158" customWidth="1"/>
    <col min="16130" max="16130" width="9.140625" style="158"/>
    <col min="16131" max="16131" width="19.5703125" style="158" bestFit="1" customWidth="1"/>
    <col min="16132" max="16135" width="9.140625" style="158"/>
    <col min="16136" max="16136" width="14.85546875" style="158" customWidth="1"/>
    <col min="16137" max="16384" width="9.140625" style="158"/>
  </cols>
  <sheetData>
    <row r="1" spans="1:7" ht="15.75" x14ac:dyDescent="0.25">
      <c r="A1" s="271" t="s">
        <v>2432</v>
      </c>
      <c r="C1" s="159"/>
    </row>
    <row r="2" spans="1:7" ht="15.75" x14ac:dyDescent="0.25">
      <c r="A2" s="160" t="s">
        <v>2184</v>
      </c>
    </row>
    <row r="3" spans="1:7" ht="12.75" customHeight="1" thickBot="1" x14ac:dyDescent="0.3">
      <c r="A3" s="161"/>
      <c r="C3" s="162"/>
      <c r="G3" s="162"/>
    </row>
    <row r="4" spans="1:7" ht="12.75" customHeight="1" thickTop="1" x14ac:dyDescent="0.25">
      <c r="A4" s="163"/>
      <c r="C4" s="162"/>
      <c r="G4" s="162"/>
    </row>
    <row r="5" spans="1:7" ht="12.75" customHeight="1" x14ac:dyDescent="0.25">
      <c r="A5" s="159" t="s">
        <v>2185</v>
      </c>
      <c r="C5" s="162"/>
      <c r="G5" s="162"/>
    </row>
    <row r="6" spans="1:7" ht="15" customHeight="1" x14ac:dyDescent="0.25">
      <c r="A6" s="300" t="s">
        <v>2186</v>
      </c>
      <c r="C6" s="162"/>
      <c r="G6" s="162"/>
    </row>
    <row r="7" spans="1:7" ht="15" customHeight="1" x14ac:dyDescent="0.25">
      <c r="A7" s="300" t="s">
        <v>2187</v>
      </c>
      <c r="C7" s="162"/>
      <c r="G7" s="162"/>
    </row>
    <row r="8" spans="1:7" ht="12.75" customHeight="1" x14ac:dyDescent="0.25">
      <c r="A8" s="299" t="s">
        <v>2188</v>
      </c>
      <c r="C8" s="162"/>
      <c r="G8" s="162"/>
    </row>
    <row r="9" spans="1:7" ht="12.75" customHeight="1" x14ac:dyDescent="0.25">
      <c r="A9" s="299" t="s">
        <v>2451</v>
      </c>
      <c r="C9" s="162"/>
      <c r="G9" s="162"/>
    </row>
    <row r="10" spans="1:7" ht="12.75" customHeight="1" thickBot="1" x14ac:dyDescent="0.3">
      <c r="A10" s="164"/>
      <c r="C10" s="162"/>
      <c r="G10" s="162"/>
    </row>
    <row r="11" spans="1:7" ht="15.75" thickTop="1" x14ac:dyDescent="0.25">
      <c r="A11" s="165"/>
      <c r="C11" s="162"/>
      <c r="G11" s="162"/>
    </row>
    <row r="12" spans="1:7" x14ac:dyDescent="0.25">
      <c r="A12" s="159" t="s">
        <v>2189</v>
      </c>
      <c r="G12" s="162"/>
    </row>
    <row r="13" spans="1:7" x14ac:dyDescent="0.25">
      <c r="A13" s="166" t="s">
        <v>2433</v>
      </c>
      <c r="B13" s="167"/>
      <c r="G13" s="162"/>
    </row>
    <row r="14" spans="1:7" x14ac:dyDescent="0.25">
      <c r="A14" s="168" t="s">
        <v>2434</v>
      </c>
      <c r="B14" s="167"/>
      <c r="G14" s="162"/>
    </row>
    <row r="15" spans="1:7" x14ac:dyDescent="0.25">
      <c r="A15" s="168" t="s">
        <v>2435</v>
      </c>
      <c r="B15" s="167"/>
      <c r="C15" s="162"/>
    </row>
    <row r="16" spans="1:7" x14ac:dyDescent="0.25">
      <c r="A16" s="169"/>
      <c r="B16" s="167"/>
      <c r="C16" s="162"/>
    </row>
    <row r="18" spans="1:9" x14ac:dyDescent="0.25">
      <c r="A18" s="159" t="s">
        <v>2190</v>
      </c>
    </row>
    <row r="19" spans="1:9" x14ac:dyDescent="0.25">
      <c r="A19" s="170" t="s">
        <v>2450</v>
      </c>
    </row>
    <row r="20" spans="1:9" x14ac:dyDescent="0.25">
      <c r="A20" s="162"/>
    </row>
    <row r="21" spans="1:9" x14ac:dyDescent="0.25">
      <c r="A21" s="301" t="s">
        <v>2191</v>
      </c>
    </row>
    <row r="22" spans="1:9" x14ac:dyDescent="0.25">
      <c r="A22" s="171" t="s">
        <v>2436</v>
      </c>
      <c r="B22" s="172"/>
      <c r="C22" s="173"/>
      <c r="D22" s="172"/>
      <c r="E22" s="172"/>
      <c r="F22" s="172"/>
      <c r="G22" s="172"/>
      <c r="H22" s="172"/>
      <c r="I22" s="172"/>
    </row>
    <row r="23" spans="1:9" x14ac:dyDescent="0.25">
      <c r="A23" s="171"/>
      <c r="B23" s="172"/>
      <c r="C23" s="173"/>
      <c r="D23" s="172"/>
      <c r="E23" s="172"/>
      <c r="F23" s="172"/>
      <c r="G23" s="172"/>
      <c r="H23" s="172"/>
      <c r="I23" s="172"/>
    </row>
    <row r="24" spans="1:9" x14ac:dyDescent="0.25">
      <c r="A24" s="301" t="s">
        <v>2192</v>
      </c>
      <c r="B24" s="172"/>
      <c r="C24" s="173"/>
      <c r="D24" s="172"/>
      <c r="E24" s="172"/>
      <c r="F24" s="172"/>
      <c r="G24" s="172"/>
      <c r="H24" s="172"/>
      <c r="I24" s="172"/>
    </row>
    <row r="25" spans="1:9" x14ac:dyDescent="0.25">
      <c r="A25" s="174" t="s">
        <v>2193</v>
      </c>
      <c r="B25" s="172"/>
      <c r="C25" s="173"/>
      <c r="D25" s="172"/>
      <c r="E25" s="172"/>
      <c r="F25" s="172"/>
      <c r="G25" s="172"/>
      <c r="H25" s="172"/>
      <c r="I25" s="172"/>
    </row>
    <row r="26" spans="1:9" x14ac:dyDescent="0.25">
      <c r="A26" s="171"/>
      <c r="B26" s="172"/>
      <c r="C26" s="173"/>
      <c r="D26" s="172"/>
      <c r="E26" s="172"/>
      <c r="F26" s="172"/>
      <c r="G26" s="172"/>
      <c r="H26" s="172"/>
      <c r="I26" s="172"/>
    </row>
    <row r="27" spans="1:9" x14ac:dyDescent="0.25">
      <c r="A27" s="301" t="s">
        <v>2194</v>
      </c>
      <c r="B27" s="172"/>
      <c r="C27" s="173"/>
      <c r="D27" s="172"/>
      <c r="E27" s="172"/>
      <c r="F27" s="172"/>
      <c r="G27" s="172"/>
      <c r="H27" s="172"/>
      <c r="I27" s="172"/>
    </row>
    <row r="28" spans="1:9" ht="12.75" customHeight="1" x14ac:dyDescent="0.25">
      <c r="A28" s="331" t="s">
        <v>2437</v>
      </c>
      <c r="B28" s="172"/>
      <c r="C28" s="175"/>
      <c r="D28" s="329"/>
      <c r="E28" s="329"/>
      <c r="F28" s="329"/>
      <c r="G28" s="329"/>
      <c r="H28" s="175"/>
      <c r="I28" s="172"/>
    </row>
    <row r="29" spans="1:9" ht="12.75" customHeight="1" x14ac:dyDescent="0.25">
      <c r="A29" s="331"/>
      <c r="B29" s="172"/>
      <c r="C29" s="268"/>
      <c r="D29" s="268"/>
      <c r="E29" s="268"/>
      <c r="F29" s="268"/>
      <c r="G29" s="268"/>
      <c r="H29" s="268"/>
      <c r="I29" s="172"/>
    </row>
    <row r="30" spans="1:9" ht="12.75" customHeight="1" x14ac:dyDescent="0.25">
      <c r="A30" s="174"/>
      <c r="B30" s="172"/>
      <c r="C30" s="175"/>
      <c r="D30" s="175"/>
      <c r="E30" s="175"/>
      <c r="F30" s="175"/>
      <c r="G30" s="175"/>
      <c r="H30" s="175"/>
      <c r="I30" s="172"/>
    </row>
    <row r="31" spans="1:9" ht="12.75" customHeight="1" x14ac:dyDescent="0.25">
      <c r="A31" s="301" t="s">
        <v>2438</v>
      </c>
      <c r="B31" s="172"/>
      <c r="C31" s="175"/>
      <c r="D31" s="329"/>
      <c r="E31" s="329"/>
      <c r="F31" s="329"/>
      <c r="G31" s="329"/>
      <c r="H31" s="175"/>
      <c r="I31" s="172"/>
    </row>
    <row r="32" spans="1:9" ht="12.75" customHeight="1" x14ac:dyDescent="0.25">
      <c r="A32" s="331" t="s">
        <v>2439</v>
      </c>
      <c r="B32" s="172"/>
      <c r="D32" s="175"/>
      <c r="E32" s="175"/>
      <c r="F32" s="175"/>
      <c r="G32" s="175"/>
      <c r="H32" s="175"/>
      <c r="I32" s="172"/>
    </row>
    <row r="33" spans="1:9" ht="12.75" customHeight="1" x14ac:dyDescent="0.25">
      <c r="A33" s="331"/>
      <c r="B33" s="172"/>
      <c r="C33" s="175"/>
      <c r="D33" s="175"/>
      <c r="E33" s="175"/>
      <c r="F33" s="175"/>
      <c r="G33" s="175"/>
      <c r="H33" s="175"/>
      <c r="I33" s="172"/>
    </row>
    <row r="34" spans="1:9" ht="12.75" customHeight="1" x14ac:dyDescent="0.25">
      <c r="A34" s="331"/>
      <c r="B34" s="172"/>
      <c r="C34" s="268"/>
      <c r="D34" s="268"/>
      <c r="E34" s="268"/>
      <c r="F34" s="268"/>
      <c r="G34" s="268"/>
      <c r="H34" s="268"/>
      <c r="I34" s="172"/>
    </row>
    <row r="35" spans="1:9" ht="12.75" customHeight="1" x14ac:dyDescent="0.25">
      <c r="A35" s="167"/>
      <c r="B35" s="172"/>
      <c r="C35" s="175"/>
      <c r="D35" s="175"/>
      <c r="E35" s="175"/>
      <c r="F35" s="175"/>
      <c r="G35" s="175"/>
      <c r="H35" s="175"/>
      <c r="I35" s="172"/>
    </row>
    <row r="36" spans="1:9" ht="12.75" customHeight="1" x14ac:dyDescent="0.25">
      <c r="A36" s="301" t="s">
        <v>2440</v>
      </c>
    </row>
    <row r="37" spans="1:9" ht="12.75" customHeight="1" x14ac:dyDescent="0.25">
      <c r="A37" s="330" t="s">
        <v>2441</v>
      </c>
      <c r="C37" s="176"/>
    </row>
    <row r="38" spans="1:9" ht="12.75" customHeight="1" x14ac:dyDescent="0.25">
      <c r="A38" s="330"/>
      <c r="C38" s="162"/>
    </row>
    <row r="39" spans="1:9" ht="12.75" customHeight="1" x14ac:dyDescent="0.25">
      <c r="A39" s="177"/>
      <c r="C39" s="162"/>
    </row>
    <row r="40" spans="1:9" ht="12.75" customHeight="1" x14ac:dyDescent="0.25">
      <c r="A40" s="331" t="s">
        <v>2611</v>
      </c>
    </row>
    <row r="41" spans="1:9" ht="12.75" customHeight="1" x14ac:dyDescent="0.25">
      <c r="A41" s="331"/>
    </row>
    <row r="42" spans="1:9" ht="12.75" customHeight="1" x14ac:dyDescent="0.25">
      <c r="A42" s="331"/>
    </row>
    <row r="43" spans="1:9" ht="12.75" customHeight="1" x14ac:dyDescent="0.25">
      <c r="A43" s="331"/>
    </row>
    <row r="44" spans="1:9" ht="20.25" customHeight="1" x14ac:dyDescent="0.25">
      <c r="A44" s="331"/>
    </row>
    <row r="45" spans="1:9" ht="16.5" customHeight="1" x14ac:dyDescent="0.25">
      <c r="A45" s="331"/>
    </row>
    <row r="46" spans="1:9" ht="12" customHeight="1" x14ac:dyDescent="0.25">
      <c r="A46" s="167"/>
    </row>
    <row r="47" spans="1:9" ht="12.75" customHeight="1" x14ac:dyDescent="0.25">
      <c r="A47" s="301" t="s">
        <v>2443</v>
      </c>
      <c r="B47" s="172"/>
      <c r="C47" s="268"/>
      <c r="D47" s="268"/>
      <c r="E47" s="268"/>
      <c r="F47" s="268"/>
      <c r="G47" s="268"/>
      <c r="H47" s="268"/>
      <c r="I47" s="172"/>
    </row>
    <row r="48" spans="1:9" ht="12.75" customHeight="1" x14ac:dyDescent="0.25">
      <c r="A48" s="331" t="s">
        <v>2442</v>
      </c>
      <c r="B48" s="172"/>
      <c r="C48" s="268"/>
      <c r="D48" s="268"/>
      <c r="E48" s="268"/>
      <c r="F48" s="268"/>
      <c r="G48" s="268"/>
      <c r="H48" s="268"/>
      <c r="I48" s="172"/>
    </row>
    <row r="49" spans="1:9" ht="12.75" customHeight="1" x14ac:dyDescent="0.25">
      <c r="A49" s="331"/>
      <c r="B49" s="172"/>
      <c r="C49" s="268"/>
      <c r="D49" s="268"/>
      <c r="E49" s="268"/>
      <c r="F49" s="268"/>
      <c r="G49" s="268"/>
      <c r="H49" s="268"/>
      <c r="I49" s="172"/>
    </row>
    <row r="50" spans="1:9" ht="12.75" customHeight="1" x14ac:dyDescent="0.25">
      <c r="A50" s="331"/>
      <c r="B50" s="172"/>
      <c r="C50" s="268"/>
      <c r="D50" s="268"/>
      <c r="E50" s="268"/>
      <c r="F50" s="268"/>
      <c r="G50" s="268"/>
      <c r="H50" s="268"/>
      <c r="I50" s="172"/>
    </row>
    <row r="51" spans="1:9" ht="12.75" customHeight="1" x14ac:dyDescent="0.25">
      <c r="A51" s="270"/>
      <c r="B51" s="172"/>
      <c r="C51" s="268"/>
      <c r="D51" s="268"/>
      <c r="E51" s="268"/>
      <c r="F51" s="268"/>
      <c r="G51" s="268"/>
      <c r="H51" s="268"/>
      <c r="I51" s="172"/>
    </row>
    <row r="52" spans="1:9" ht="12.75" customHeight="1" x14ac:dyDescent="0.25">
      <c r="A52" s="301" t="s">
        <v>2444</v>
      </c>
    </row>
    <row r="53" spans="1:9" ht="12.75" customHeight="1" x14ac:dyDescent="0.25">
      <c r="A53" s="330" t="s">
        <v>2445</v>
      </c>
      <c r="C53" s="176"/>
    </row>
    <row r="54" spans="1:9" ht="12.75" customHeight="1" x14ac:dyDescent="0.25">
      <c r="A54" s="330"/>
      <c r="C54" s="162"/>
    </row>
    <row r="55" spans="1:9" ht="12.75" customHeight="1" x14ac:dyDescent="0.25">
      <c r="A55" s="177"/>
      <c r="C55" s="162" t="s">
        <v>2446</v>
      </c>
    </row>
    <row r="56" spans="1:9" ht="12.75" customHeight="1" x14ac:dyDescent="0.25">
      <c r="A56" s="331" t="s">
        <v>2612</v>
      </c>
    </row>
    <row r="57" spans="1:9" ht="12.75" customHeight="1" x14ac:dyDescent="0.25">
      <c r="A57" s="331"/>
    </row>
    <row r="58" spans="1:9" ht="12.75" customHeight="1" x14ac:dyDescent="0.25">
      <c r="A58" s="331"/>
    </row>
    <row r="59" spans="1:9" ht="24" customHeight="1" x14ac:dyDescent="0.25">
      <c r="A59" s="331"/>
    </row>
    <row r="60" spans="1:9" ht="12.75" customHeight="1" x14ac:dyDescent="0.25">
      <c r="A60" s="331"/>
    </row>
    <row r="61" spans="1:9" ht="12.75" customHeight="1" x14ac:dyDescent="0.25">
      <c r="A61" s="331"/>
    </row>
    <row r="62" spans="1:9" ht="12.75" customHeight="1" x14ac:dyDescent="0.25">
      <c r="A62" s="270"/>
      <c r="B62" s="172"/>
      <c r="C62" s="268"/>
      <c r="D62" s="268"/>
      <c r="E62" s="268"/>
      <c r="F62" s="268"/>
      <c r="G62" s="268"/>
      <c r="H62" s="268"/>
      <c r="I62" s="172"/>
    </row>
    <row r="63" spans="1:9" x14ac:dyDescent="0.25">
      <c r="A63" s="301" t="s">
        <v>2447</v>
      </c>
      <c r="B63" s="178"/>
      <c r="C63" s="175"/>
      <c r="D63" s="329"/>
      <c r="E63" s="329"/>
      <c r="F63" s="329"/>
      <c r="G63" s="329"/>
      <c r="H63" s="175"/>
      <c r="I63" s="172"/>
    </row>
    <row r="64" spans="1:9" ht="12.75" customHeight="1" x14ac:dyDescent="0.25">
      <c r="A64" s="330" t="s">
        <v>2195</v>
      </c>
    </row>
    <row r="65" spans="1:9" ht="12.75" customHeight="1" x14ac:dyDescent="0.25">
      <c r="A65" s="330"/>
    </row>
    <row r="66" spans="1:9" ht="12.75" customHeight="1" x14ac:dyDescent="0.25">
      <c r="A66" s="330"/>
    </row>
    <row r="67" spans="1:9" ht="12.75" customHeight="1" x14ac:dyDescent="0.25">
      <c r="A67" s="330"/>
    </row>
    <row r="68" spans="1:9" ht="12.75" customHeight="1" x14ac:dyDescent="0.25">
      <c r="A68" s="170"/>
    </row>
    <row r="69" spans="1:9" x14ac:dyDescent="0.25">
      <c r="A69" s="301" t="s">
        <v>2448</v>
      </c>
      <c r="B69" s="178"/>
      <c r="C69" s="175"/>
      <c r="D69" s="329"/>
      <c r="E69" s="329"/>
      <c r="F69" s="329"/>
      <c r="G69" s="329"/>
      <c r="H69" s="175"/>
      <c r="I69" s="172"/>
    </row>
    <row r="70" spans="1:9" ht="12.75" customHeight="1" x14ac:dyDescent="0.25">
      <c r="A70" s="330" t="s">
        <v>2196</v>
      </c>
    </row>
    <row r="71" spans="1:9" ht="12.75" customHeight="1" x14ac:dyDescent="0.25">
      <c r="A71" s="330"/>
    </row>
    <row r="72" spans="1:9" ht="12.75" customHeight="1" x14ac:dyDescent="0.25">
      <c r="A72" s="170"/>
    </row>
    <row r="73" spans="1:9" x14ac:dyDescent="0.25">
      <c r="A73" s="301" t="s">
        <v>2449</v>
      </c>
      <c r="B73" s="178"/>
      <c r="C73" s="175"/>
      <c r="D73" s="329"/>
      <c r="E73" s="329"/>
      <c r="F73" s="329"/>
      <c r="G73" s="329"/>
      <c r="H73" s="175"/>
      <c r="I73" s="172"/>
    </row>
    <row r="74" spans="1:9" ht="12.75" customHeight="1" x14ac:dyDescent="0.25">
      <c r="A74" s="330" t="s">
        <v>2197</v>
      </c>
    </row>
    <row r="75" spans="1:9" ht="12.75" customHeight="1" x14ac:dyDescent="0.25">
      <c r="A75" s="330"/>
    </row>
    <row r="76" spans="1:9" ht="12.75" customHeight="1" x14ac:dyDescent="0.25">
      <c r="A76" s="330"/>
    </row>
    <row r="77" spans="1:9" ht="12.75" customHeight="1" x14ac:dyDescent="0.25">
      <c r="A77" s="179"/>
    </row>
    <row r="78" spans="1:9" ht="12.75" customHeight="1" x14ac:dyDescent="0.25">
      <c r="A78" s="269"/>
    </row>
    <row r="79" spans="1:9" x14ac:dyDescent="0.25">
      <c r="A79" s="159" t="s">
        <v>2198</v>
      </c>
      <c r="F79" s="172"/>
      <c r="G79" s="172"/>
      <c r="H79" s="172"/>
    </row>
    <row r="80" spans="1:9" ht="12.75" customHeight="1" x14ac:dyDescent="0.25">
      <c r="A80" s="325" t="s">
        <v>2461</v>
      </c>
      <c r="C80" s="180"/>
      <c r="F80" s="172"/>
      <c r="G80" s="172"/>
      <c r="H80" s="172"/>
    </row>
    <row r="81" spans="1:8" ht="12.75" customHeight="1" x14ac:dyDescent="0.25">
      <c r="A81" s="325"/>
      <c r="C81" s="180"/>
      <c r="F81" s="172"/>
      <c r="G81" s="172"/>
      <c r="H81" s="172"/>
    </row>
    <row r="82" spans="1:8" ht="12.75" customHeight="1" x14ac:dyDescent="0.25">
      <c r="A82" s="325"/>
      <c r="C82" s="180"/>
      <c r="F82" s="172"/>
      <c r="G82" s="172"/>
      <c r="H82" s="172"/>
    </row>
    <row r="83" spans="1:8" ht="12.75" customHeight="1" x14ac:dyDescent="0.25">
      <c r="A83" s="325"/>
      <c r="C83" s="180"/>
      <c r="F83" s="172"/>
      <c r="G83" s="172"/>
      <c r="H83" s="172"/>
    </row>
    <row r="84" spans="1:8" ht="12.75" customHeight="1" x14ac:dyDescent="0.25">
      <c r="A84" s="325"/>
      <c r="C84" s="180"/>
      <c r="F84" s="172"/>
      <c r="G84" s="172"/>
      <c r="H84" s="172"/>
    </row>
    <row r="85" spans="1:8" ht="12.75" customHeight="1" x14ac:dyDescent="0.25">
      <c r="A85" s="325"/>
      <c r="C85" s="180"/>
      <c r="F85" s="172"/>
      <c r="G85" s="172"/>
      <c r="H85" s="172"/>
    </row>
    <row r="86" spans="1:8" ht="12.75" customHeight="1" x14ac:dyDescent="0.25">
      <c r="A86" s="325"/>
      <c r="C86" s="180"/>
      <c r="F86" s="172"/>
      <c r="G86" s="172"/>
      <c r="H86" s="172"/>
    </row>
    <row r="87" spans="1:8" ht="12.75" customHeight="1" x14ac:dyDescent="0.25">
      <c r="A87" s="320"/>
      <c r="C87" s="180"/>
      <c r="F87" s="172"/>
      <c r="G87" s="172"/>
      <c r="H87" s="172"/>
    </row>
    <row r="88" spans="1:8" x14ac:dyDescent="0.25">
      <c r="A88" s="325" t="s">
        <v>2462</v>
      </c>
      <c r="F88" s="172"/>
      <c r="G88" s="172"/>
      <c r="H88" s="172"/>
    </row>
    <row r="89" spans="1:8" x14ac:dyDescent="0.25">
      <c r="A89" s="325"/>
      <c r="F89" s="172"/>
      <c r="G89" s="172"/>
      <c r="H89" s="172"/>
    </row>
    <row r="90" spans="1:8" x14ac:dyDescent="0.25">
      <c r="A90" s="320"/>
      <c r="F90" s="172"/>
      <c r="G90" s="172"/>
      <c r="H90" s="172"/>
    </row>
    <row r="91" spans="1:8" x14ac:dyDescent="0.25">
      <c r="A91" s="325" t="s">
        <v>2463</v>
      </c>
      <c r="F91" s="172"/>
      <c r="G91" s="172"/>
      <c r="H91" s="172"/>
    </row>
    <row r="92" spans="1:8" x14ac:dyDescent="0.25">
      <c r="A92" s="325"/>
      <c r="F92" s="172"/>
      <c r="G92" s="172"/>
      <c r="H92" s="172"/>
    </row>
    <row r="93" spans="1:8" x14ac:dyDescent="0.25">
      <c r="A93" s="320"/>
      <c r="F93" s="172"/>
      <c r="G93" s="172"/>
      <c r="H93" s="172"/>
    </row>
    <row r="94" spans="1:8" ht="15" customHeight="1" x14ac:dyDescent="0.25">
      <c r="A94" s="326" t="s">
        <v>2464</v>
      </c>
      <c r="F94" s="172"/>
      <c r="G94" s="172"/>
      <c r="H94" s="172"/>
    </row>
    <row r="95" spans="1:8" x14ac:dyDescent="0.25">
      <c r="A95" s="326"/>
      <c r="F95" s="172"/>
      <c r="G95" s="172"/>
      <c r="H95" s="172"/>
    </row>
    <row r="96" spans="1:8" x14ac:dyDescent="0.25">
      <c r="A96" s="326"/>
      <c r="F96" s="172"/>
      <c r="G96" s="172"/>
      <c r="H96" s="172"/>
    </row>
    <row r="97" spans="1:8" x14ac:dyDescent="0.25">
      <c r="A97" s="326"/>
      <c r="F97" s="172"/>
      <c r="G97" s="172"/>
      <c r="H97" s="172"/>
    </row>
    <row r="98" spans="1:8" x14ac:dyDescent="0.25">
      <c r="A98" s="321"/>
      <c r="F98" s="172"/>
      <c r="G98" s="172"/>
      <c r="H98" s="172"/>
    </row>
    <row r="99" spans="1:8" ht="15" customHeight="1" x14ac:dyDescent="0.25">
      <c r="A99" s="325" t="s">
        <v>2465</v>
      </c>
    </row>
    <row r="100" spans="1:8" x14ac:dyDescent="0.25">
      <c r="A100" s="325"/>
    </row>
    <row r="101" spans="1:8" x14ac:dyDescent="0.25">
      <c r="A101" s="325"/>
    </row>
    <row r="102" spans="1:8" x14ac:dyDescent="0.25">
      <c r="A102" s="325"/>
    </row>
    <row r="103" spans="1:8" x14ac:dyDescent="0.25">
      <c r="A103" s="325"/>
    </row>
    <row r="104" spans="1:8" x14ac:dyDescent="0.25">
      <c r="A104" s="325"/>
    </row>
    <row r="105" spans="1:8" x14ac:dyDescent="0.25">
      <c r="A105" s="325"/>
    </row>
    <row r="106" spans="1:8" x14ac:dyDescent="0.25">
      <c r="A106" s="320"/>
    </row>
    <row r="107" spans="1:8" ht="12.75" customHeight="1" x14ac:dyDescent="0.25">
      <c r="A107" s="327" t="s">
        <v>2466</v>
      </c>
    </row>
    <row r="108" spans="1:8" ht="12.75" customHeight="1" x14ac:dyDescent="0.25">
      <c r="A108" s="327"/>
    </row>
    <row r="109" spans="1:8" ht="12.75" customHeight="1" x14ac:dyDescent="0.25">
      <c r="A109" s="327"/>
    </row>
    <row r="110" spans="1:8" ht="12.75" customHeight="1" x14ac:dyDescent="0.25">
      <c r="A110" s="327"/>
    </row>
    <row r="111" spans="1:8" ht="12.75" customHeight="1" x14ac:dyDescent="0.25">
      <c r="A111" s="327"/>
    </row>
    <row r="112" spans="1:8" x14ac:dyDescent="0.25">
      <c r="A112" s="327" t="s">
        <v>2613</v>
      </c>
    </row>
    <row r="113" spans="1:1" x14ac:dyDescent="0.25">
      <c r="A113" s="327"/>
    </row>
    <row r="114" spans="1:1" ht="21" customHeight="1" x14ac:dyDescent="0.25">
      <c r="A114" s="327"/>
    </row>
    <row r="115" spans="1:1" ht="22.5" customHeight="1" x14ac:dyDescent="0.25">
      <c r="A115" s="327"/>
    </row>
    <row r="116" spans="1:1" ht="22.5" customHeight="1" x14ac:dyDescent="0.25">
      <c r="A116" s="324"/>
    </row>
    <row r="117" spans="1:1" x14ac:dyDescent="0.25">
      <c r="A117" s="326" t="s">
        <v>2467</v>
      </c>
    </row>
    <row r="118" spans="1:1" x14ac:dyDescent="0.25">
      <c r="A118" s="326"/>
    </row>
    <row r="119" spans="1:1" x14ac:dyDescent="0.25">
      <c r="A119" s="326"/>
    </row>
    <row r="120" spans="1:1" x14ac:dyDescent="0.25">
      <c r="A120" s="321"/>
    </row>
    <row r="121" spans="1:1" x14ac:dyDescent="0.25">
      <c r="A121" s="325" t="s">
        <v>2468</v>
      </c>
    </row>
    <row r="122" spans="1:1" x14ac:dyDescent="0.25">
      <c r="A122" s="325"/>
    </row>
    <row r="123" spans="1:1" x14ac:dyDescent="0.25">
      <c r="A123" s="325"/>
    </row>
    <row r="124" spans="1:1" x14ac:dyDescent="0.25">
      <c r="A124" s="325"/>
    </row>
    <row r="125" spans="1:1" ht="12.75" customHeight="1" x14ac:dyDescent="0.25">
      <c r="A125" s="327" t="s">
        <v>2469</v>
      </c>
    </row>
    <row r="126" spans="1:1" ht="12.75" customHeight="1" x14ac:dyDescent="0.25">
      <c r="A126" s="327"/>
    </row>
    <row r="127" spans="1:1" ht="12.75" customHeight="1" x14ac:dyDescent="0.25">
      <c r="A127" s="327"/>
    </row>
    <row r="128" spans="1:1" ht="12.75" customHeight="1" x14ac:dyDescent="0.25">
      <c r="A128" s="327"/>
    </row>
    <row r="129" spans="1:9" ht="12.75" customHeight="1" x14ac:dyDescent="0.25">
      <c r="A129" s="327"/>
    </row>
    <row r="130" spans="1:9" ht="12.75" customHeight="1" x14ac:dyDescent="0.25">
      <c r="A130" s="320"/>
    </row>
    <row r="131" spans="1:9" x14ac:dyDescent="0.25">
      <c r="A131" s="325" t="s">
        <v>2470</v>
      </c>
    </row>
    <row r="132" spans="1:9" x14ac:dyDescent="0.25">
      <c r="A132" s="325"/>
    </row>
    <row r="133" spans="1:9" x14ac:dyDescent="0.25">
      <c r="A133" s="320"/>
    </row>
    <row r="134" spans="1:9" x14ac:dyDescent="0.25">
      <c r="A134" s="325" t="s">
        <v>2471</v>
      </c>
    </row>
    <row r="135" spans="1:9" x14ac:dyDescent="0.25">
      <c r="A135" s="325"/>
    </row>
    <row r="136" spans="1:9" x14ac:dyDescent="0.25">
      <c r="A136" s="320"/>
    </row>
    <row r="137" spans="1:9" x14ac:dyDescent="0.25">
      <c r="A137" s="325" t="s">
        <v>2472</v>
      </c>
      <c r="C137" s="162"/>
    </row>
    <row r="138" spans="1:9" x14ac:dyDescent="0.25">
      <c r="A138" s="325"/>
      <c r="I138" s="172"/>
    </row>
    <row r="139" spans="1:9" ht="12.75" customHeight="1" x14ac:dyDescent="0.25">
      <c r="A139" s="179"/>
    </row>
    <row r="140" spans="1:9" x14ac:dyDescent="0.25">
      <c r="A140" s="181" t="s">
        <v>2199</v>
      </c>
    </row>
    <row r="141" spans="1:9" ht="12.75" customHeight="1" x14ac:dyDescent="0.25">
      <c r="A141" s="328" t="s">
        <v>2200</v>
      </c>
    </row>
    <row r="142" spans="1:9" x14ac:dyDescent="0.25">
      <c r="A142" s="328"/>
    </row>
    <row r="143" spans="1:9" ht="15.75" thickBot="1" x14ac:dyDescent="0.3">
      <c r="A143" s="182"/>
    </row>
    <row r="144" spans="1:9" ht="15.75" thickTop="1" x14ac:dyDescent="0.25">
      <c r="A144" s="167"/>
    </row>
    <row r="145" spans="1:9" ht="15.75" x14ac:dyDescent="0.25">
      <c r="A145" s="183"/>
    </row>
    <row r="147" spans="1:9" x14ac:dyDescent="0.25">
      <c r="B147" s="172"/>
      <c r="C147" s="175"/>
      <c r="D147" s="329"/>
      <c r="E147" s="329"/>
      <c r="F147" s="329"/>
      <c r="G147" s="329"/>
      <c r="H147" s="175"/>
      <c r="I147" s="172"/>
    </row>
  </sheetData>
  <mergeCells count="30">
    <mergeCell ref="A64:A67"/>
    <mergeCell ref="D69:G69"/>
    <mergeCell ref="A70:A71"/>
    <mergeCell ref="D73:G73"/>
    <mergeCell ref="A74:A76"/>
    <mergeCell ref="D63:G63"/>
    <mergeCell ref="D28:G28"/>
    <mergeCell ref="D31:G31"/>
    <mergeCell ref="A37:A38"/>
    <mergeCell ref="A28:A29"/>
    <mergeCell ref="A32:A34"/>
    <mergeCell ref="A40:A45"/>
    <mergeCell ref="A48:A50"/>
    <mergeCell ref="A53:A54"/>
    <mergeCell ref="A56:A61"/>
    <mergeCell ref="A141:A142"/>
    <mergeCell ref="D147:G147"/>
    <mergeCell ref="A125:A129"/>
    <mergeCell ref="A117:A119"/>
    <mergeCell ref="A121:A124"/>
    <mergeCell ref="A131:A132"/>
    <mergeCell ref="A134:A135"/>
    <mergeCell ref="A137:A138"/>
    <mergeCell ref="A80:A86"/>
    <mergeCell ref="A88:A89"/>
    <mergeCell ref="A94:A97"/>
    <mergeCell ref="A107:A111"/>
    <mergeCell ref="A112:A115"/>
    <mergeCell ref="A99:A105"/>
    <mergeCell ref="A91:A92"/>
  </mergeCells>
  <hyperlinks>
    <hyperlink ref="A21" location="Manual!A1" display="(1) Manual"/>
    <hyperlink ref="A27" location="Glossary!A1" display="(3) Glossary"/>
    <hyperlink ref="A31" location="'01 Interior Lighting Form'!A1" display="(4) Interior Lighting Form"/>
    <hyperlink ref="A63" location="'06 Wattage Table'!A1" display="(8) Wattage Table"/>
    <hyperlink ref="A69" location="'07 Fixture Code Legend'!A1" display="(9) Fixture Code Legend"/>
    <hyperlink ref="A73" location="'08 Fixture Code Locator'!A1" display="(10) Fixture Code Locator"/>
    <hyperlink ref="A36" location="'02 Interior User Input'!A1" display="(5) Interior User Input"/>
    <hyperlink ref="A24" location="Changelog!A1" display="(2) Changelog"/>
    <hyperlink ref="A6" location="Manual!A12" display="I.  Purpose"/>
    <hyperlink ref="A47" location="'03 Exterior Lighting Form'!A1" display="(6) Exterior Lighting Form"/>
    <hyperlink ref="A52" location="'04 Exterior User Input'!A1" display="(7) Exterior User Input"/>
    <hyperlink ref="A7" location="Manual!A18" display="II.  Organization"/>
    <hyperlink ref="A8" location="Manual!A79" display="III.  User Guide"/>
    <hyperlink ref="A9" location="Manual!A130" display="IV.  Disclaimer"/>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71"/>
  <sheetViews>
    <sheetView workbookViewId="0">
      <selection activeCell="V7" sqref="V7:V8"/>
    </sheetView>
  </sheetViews>
  <sheetFormatPr defaultRowHeight="15" x14ac:dyDescent="0.25"/>
  <cols>
    <col min="1" max="1" width="34.85546875" style="47" customWidth="1"/>
    <col min="2" max="2" width="32.140625" style="47" customWidth="1"/>
    <col min="3" max="3" width="8.42578125" style="209" hidden="1" customWidth="1"/>
    <col min="4" max="4" width="5.7109375" style="210" hidden="1" customWidth="1"/>
    <col min="5" max="5" width="19.85546875" style="210" hidden="1" customWidth="1"/>
    <col min="6" max="10" width="3.7109375" style="210" hidden="1" customWidth="1"/>
    <col min="11" max="14" width="5.7109375" style="210" hidden="1" customWidth="1"/>
    <col min="15" max="15" width="11.140625" style="210" hidden="1" customWidth="1"/>
    <col min="16" max="16" width="3.42578125" style="210" hidden="1" customWidth="1"/>
    <col min="17" max="17" width="9.140625" style="210" customWidth="1"/>
    <col min="18" max="18" width="28.140625" style="210" customWidth="1"/>
    <col min="19" max="256" width="9.140625" style="47"/>
    <col min="257" max="257" width="34.85546875" style="47" customWidth="1"/>
    <col min="258" max="258" width="32.140625" style="47" customWidth="1"/>
    <col min="259" max="272" width="0" style="47" hidden="1" customWidth="1"/>
    <col min="273" max="273" width="9.140625" style="47" customWidth="1"/>
    <col min="274" max="274" width="28.140625" style="47" customWidth="1"/>
    <col min="275" max="512" width="9.140625" style="47"/>
    <col min="513" max="513" width="34.85546875" style="47" customWidth="1"/>
    <col min="514" max="514" width="32.140625" style="47" customWidth="1"/>
    <col min="515" max="528" width="0" style="47" hidden="1" customWidth="1"/>
    <col min="529" max="529" width="9.140625" style="47" customWidth="1"/>
    <col min="530" max="530" width="28.140625" style="47" customWidth="1"/>
    <col min="531" max="768" width="9.140625" style="47"/>
    <col min="769" max="769" width="34.85546875" style="47" customWidth="1"/>
    <col min="770" max="770" width="32.140625" style="47" customWidth="1"/>
    <col min="771" max="784" width="0" style="47" hidden="1" customWidth="1"/>
    <col min="785" max="785" width="9.140625" style="47" customWidth="1"/>
    <col min="786" max="786" width="28.140625" style="47" customWidth="1"/>
    <col min="787" max="1024" width="9.140625" style="47"/>
    <col min="1025" max="1025" width="34.85546875" style="47" customWidth="1"/>
    <col min="1026" max="1026" width="32.140625" style="47" customWidth="1"/>
    <col min="1027" max="1040" width="0" style="47" hidden="1" customWidth="1"/>
    <col min="1041" max="1041" width="9.140625" style="47" customWidth="1"/>
    <col min="1042" max="1042" width="28.140625" style="47" customWidth="1"/>
    <col min="1043" max="1280" width="9.140625" style="47"/>
    <col min="1281" max="1281" width="34.85546875" style="47" customWidth="1"/>
    <col min="1282" max="1282" width="32.140625" style="47" customWidth="1"/>
    <col min="1283" max="1296" width="0" style="47" hidden="1" customWidth="1"/>
    <col min="1297" max="1297" width="9.140625" style="47" customWidth="1"/>
    <col min="1298" max="1298" width="28.140625" style="47" customWidth="1"/>
    <col min="1299" max="1536" width="9.140625" style="47"/>
    <col min="1537" max="1537" width="34.85546875" style="47" customWidth="1"/>
    <col min="1538" max="1538" width="32.140625" style="47" customWidth="1"/>
    <col min="1539" max="1552" width="0" style="47" hidden="1" customWidth="1"/>
    <col min="1553" max="1553" width="9.140625" style="47" customWidth="1"/>
    <col min="1554" max="1554" width="28.140625" style="47" customWidth="1"/>
    <col min="1555" max="1792" width="9.140625" style="47"/>
    <col min="1793" max="1793" width="34.85546875" style="47" customWidth="1"/>
    <col min="1794" max="1794" width="32.140625" style="47" customWidth="1"/>
    <col min="1795" max="1808" width="0" style="47" hidden="1" customWidth="1"/>
    <col min="1809" max="1809" width="9.140625" style="47" customWidth="1"/>
    <col min="1810" max="1810" width="28.140625" style="47" customWidth="1"/>
    <col min="1811" max="2048" width="9.140625" style="47"/>
    <col min="2049" max="2049" width="34.85546875" style="47" customWidth="1"/>
    <col min="2050" max="2050" width="32.140625" style="47" customWidth="1"/>
    <col min="2051" max="2064" width="0" style="47" hidden="1" customWidth="1"/>
    <col min="2065" max="2065" width="9.140625" style="47" customWidth="1"/>
    <col min="2066" max="2066" width="28.140625" style="47" customWidth="1"/>
    <col min="2067" max="2304" width="9.140625" style="47"/>
    <col min="2305" max="2305" width="34.85546875" style="47" customWidth="1"/>
    <col min="2306" max="2306" width="32.140625" style="47" customWidth="1"/>
    <col min="2307" max="2320" width="0" style="47" hidden="1" customWidth="1"/>
    <col min="2321" max="2321" width="9.140625" style="47" customWidth="1"/>
    <col min="2322" max="2322" width="28.140625" style="47" customWidth="1"/>
    <col min="2323" max="2560" width="9.140625" style="47"/>
    <col min="2561" max="2561" width="34.85546875" style="47" customWidth="1"/>
    <col min="2562" max="2562" width="32.140625" style="47" customWidth="1"/>
    <col min="2563" max="2576" width="0" style="47" hidden="1" customWidth="1"/>
    <col min="2577" max="2577" width="9.140625" style="47" customWidth="1"/>
    <col min="2578" max="2578" width="28.140625" style="47" customWidth="1"/>
    <col min="2579" max="2816" width="9.140625" style="47"/>
    <col min="2817" max="2817" width="34.85546875" style="47" customWidth="1"/>
    <col min="2818" max="2818" width="32.140625" style="47" customWidth="1"/>
    <col min="2819" max="2832" width="0" style="47" hidden="1" customWidth="1"/>
    <col min="2833" max="2833" width="9.140625" style="47" customWidth="1"/>
    <col min="2834" max="2834" width="28.140625" style="47" customWidth="1"/>
    <col min="2835" max="3072" width="9.140625" style="47"/>
    <col min="3073" max="3073" width="34.85546875" style="47" customWidth="1"/>
    <col min="3074" max="3074" width="32.140625" style="47" customWidth="1"/>
    <col min="3075" max="3088" width="0" style="47" hidden="1" customWidth="1"/>
    <col min="3089" max="3089" width="9.140625" style="47" customWidth="1"/>
    <col min="3090" max="3090" width="28.140625" style="47" customWidth="1"/>
    <col min="3091" max="3328" width="9.140625" style="47"/>
    <col min="3329" max="3329" width="34.85546875" style="47" customWidth="1"/>
    <col min="3330" max="3330" width="32.140625" style="47" customWidth="1"/>
    <col min="3331" max="3344" width="0" style="47" hidden="1" customWidth="1"/>
    <col min="3345" max="3345" width="9.140625" style="47" customWidth="1"/>
    <col min="3346" max="3346" width="28.140625" style="47" customWidth="1"/>
    <col min="3347" max="3584" width="9.140625" style="47"/>
    <col min="3585" max="3585" width="34.85546875" style="47" customWidth="1"/>
    <col min="3586" max="3586" width="32.140625" style="47" customWidth="1"/>
    <col min="3587" max="3600" width="0" style="47" hidden="1" customWidth="1"/>
    <col min="3601" max="3601" width="9.140625" style="47" customWidth="1"/>
    <col min="3602" max="3602" width="28.140625" style="47" customWidth="1"/>
    <col min="3603" max="3840" width="9.140625" style="47"/>
    <col min="3841" max="3841" width="34.85546875" style="47" customWidth="1"/>
    <col min="3842" max="3842" width="32.140625" style="47" customWidth="1"/>
    <col min="3843" max="3856" width="0" style="47" hidden="1" customWidth="1"/>
    <col min="3857" max="3857" width="9.140625" style="47" customWidth="1"/>
    <col min="3858" max="3858" width="28.140625" style="47" customWidth="1"/>
    <col min="3859" max="4096" width="9.140625" style="47"/>
    <col min="4097" max="4097" width="34.85546875" style="47" customWidth="1"/>
    <col min="4098" max="4098" width="32.140625" style="47" customWidth="1"/>
    <col min="4099" max="4112" width="0" style="47" hidden="1" customWidth="1"/>
    <col min="4113" max="4113" width="9.140625" style="47" customWidth="1"/>
    <col min="4114" max="4114" width="28.140625" style="47" customWidth="1"/>
    <col min="4115" max="4352" width="9.140625" style="47"/>
    <col min="4353" max="4353" width="34.85546875" style="47" customWidth="1"/>
    <col min="4354" max="4354" width="32.140625" style="47" customWidth="1"/>
    <col min="4355" max="4368" width="0" style="47" hidden="1" customWidth="1"/>
    <col min="4369" max="4369" width="9.140625" style="47" customWidth="1"/>
    <col min="4370" max="4370" width="28.140625" style="47" customWidth="1"/>
    <col min="4371" max="4608" width="9.140625" style="47"/>
    <col min="4609" max="4609" width="34.85546875" style="47" customWidth="1"/>
    <col min="4610" max="4610" width="32.140625" style="47" customWidth="1"/>
    <col min="4611" max="4624" width="0" style="47" hidden="1" customWidth="1"/>
    <col min="4625" max="4625" width="9.140625" style="47" customWidth="1"/>
    <col min="4626" max="4626" width="28.140625" style="47" customWidth="1"/>
    <col min="4627" max="4864" width="9.140625" style="47"/>
    <col min="4865" max="4865" width="34.85546875" style="47" customWidth="1"/>
    <col min="4866" max="4866" width="32.140625" style="47" customWidth="1"/>
    <col min="4867" max="4880" width="0" style="47" hidden="1" customWidth="1"/>
    <col min="4881" max="4881" width="9.140625" style="47" customWidth="1"/>
    <col min="4882" max="4882" width="28.140625" style="47" customWidth="1"/>
    <col min="4883" max="5120" width="9.140625" style="47"/>
    <col min="5121" max="5121" width="34.85546875" style="47" customWidth="1"/>
    <col min="5122" max="5122" width="32.140625" style="47" customWidth="1"/>
    <col min="5123" max="5136" width="0" style="47" hidden="1" customWidth="1"/>
    <col min="5137" max="5137" width="9.140625" style="47" customWidth="1"/>
    <col min="5138" max="5138" width="28.140625" style="47" customWidth="1"/>
    <col min="5139" max="5376" width="9.140625" style="47"/>
    <col min="5377" max="5377" width="34.85546875" style="47" customWidth="1"/>
    <col min="5378" max="5378" width="32.140625" style="47" customWidth="1"/>
    <col min="5379" max="5392" width="0" style="47" hidden="1" customWidth="1"/>
    <col min="5393" max="5393" width="9.140625" style="47" customWidth="1"/>
    <col min="5394" max="5394" width="28.140625" style="47" customWidth="1"/>
    <col min="5395" max="5632" width="9.140625" style="47"/>
    <col min="5633" max="5633" width="34.85546875" style="47" customWidth="1"/>
    <col min="5634" max="5634" width="32.140625" style="47" customWidth="1"/>
    <col min="5635" max="5648" width="0" style="47" hidden="1" customWidth="1"/>
    <col min="5649" max="5649" width="9.140625" style="47" customWidth="1"/>
    <col min="5650" max="5650" width="28.140625" style="47" customWidth="1"/>
    <col min="5651" max="5888" width="9.140625" style="47"/>
    <col min="5889" max="5889" width="34.85546875" style="47" customWidth="1"/>
    <col min="5890" max="5890" width="32.140625" style="47" customWidth="1"/>
    <col min="5891" max="5904" width="0" style="47" hidden="1" customWidth="1"/>
    <col min="5905" max="5905" width="9.140625" style="47" customWidth="1"/>
    <col min="5906" max="5906" width="28.140625" style="47" customWidth="1"/>
    <col min="5907" max="6144" width="9.140625" style="47"/>
    <col min="6145" max="6145" width="34.85546875" style="47" customWidth="1"/>
    <col min="6146" max="6146" width="32.140625" style="47" customWidth="1"/>
    <col min="6147" max="6160" width="0" style="47" hidden="1" customWidth="1"/>
    <col min="6161" max="6161" width="9.140625" style="47" customWidth="1"/>
    <col min="6162" max="6162" width="28.140625" style="47" customWidth="1"/>
    <col min="6163" max="6400" width="9.140625" style="47"/>
    <col min="6401" max="6401" width="34.85546875" style="47" customWidth="1"/>
    <col min="6402" max="6402" width="32.140625" style="47" customWidth="1"/>
    <col min="6403" max="6416" width="0" style="47" hidden="1" customWidth="1"/>
    <col min="6417" max="6417" width="9.140625" style="47" customWidth="1"/>
    <col min="6418" max="6418" width="28.140625" style="47" customWidth="1"/>
    <col min="6419" max="6656" width="9.140625" style="47"/>
    <col min="6657" max="6657" width="34.85546875" style="47" customWidth="1"/>
    <col min="6658" max="6658" width="32.140625" style="47" customWidth="1"/>
    <col min="6659" max="6672" width="0" style="47" hidden="1" customWidth="1"/>
    <col min="6673" max="6673" width="9.140625" style="47" customWidth="1"/>
    <col min="6674" max="6674" width="28.140625" style="47" customWidth="1"/>
    <col min="6675" max="6912" width="9.140625" style="47"/>
    <col min="6913" max="6913" width="34.85546875" style="47" customWidth="1"/>
    <col min="6914" max="6914" width="32.140625" style="47" customWidth="1"/>
    <col min="6915" max="6928" width="0" style="47" hidden="1" customWidth="1"/>
    <col min="6929" max="6929" width="9.140625" style="47" customWidth="1"/>
    <col min="6930" max="6930" width="28.140625" style="47" customWidth="1"/>
    <col min="6931" max="7168" width="9.140625" style="47"/>
    <col min="7169" max="7169" width="34.85546875" style="47" customWidth="1"/>
    <col min="7170" max="7170" width="32.140625" style="47" customWidth="1"/>
    <col min="7171" max="7184" width="0" style="47" hidden="1" customWidth="1"/>
    <col min="7185" max="7185" width="9.140625" style="47" customWidth="1"/>
    <col min="7186" max="7186" width="28.140625" style="47" customWidth="1"/>
    <col min="7187" max="7424" width="9.140625" style="47"/>
    <col min="7425" max="7425" width="34.85546875" style="47" customWidth="1"/>
    <col min="7426" max="7426" width="32.140625" style="47" customWidth="1"/>
    <col min="7427" max="7440" width="0" style="47" hidden="1" customWidth="1"/>
    <col min="7441" max="7441" width="9.140625" style="47" customWidth="1"/>
    <col min="7442" max="7442" width="28.140625" style="47" customWidth="1"/>
    <col min="7443" max="7680" width="9.140625" style="47"/>
    <col min="7681" max="7681" width="34.85546875" style="47" customWidth="1"/>
    <col min="7682" max="7682" width="32.140625" style="47" customWidth="1"/>
    <col min="7683" max="7696" width="0" style="47" hidden="1" customWidth="1"/>
    <col min="7697" max="7697" width="9.140625" style="47" customWidth="1"/>
    <col min="7698" max="7698" width="28.140625" style="47" customWidth="1"/>
    <col min="7699" max="7936" width="9.140625" style="47"/>
    <col min="7937" max="7937" width="34.85546875" style="47" customWidth="1"/>
    <col min="7938" max="7938" width="32.140625" style="47" customWidth="1"/>
    <col min="7939" max="7952" width="0" style="47" hidden="1" customWidth="1"/>
    <col min="7953" max="7953" width="9.140625" style="47" customWidth="1"/>
    <col min="7954" max="7954" width="28.140625" style="47" customWidth="1"/>
    <col min="7955" max="8192" width="9.140625" style="47"/>
    <col min="8193" max="8193" width="34.85546875" style="47" customWidth="1"/>
    <col min="8194" max="8194" width="32.140625" style="47" customWidth="1"/>
    <col min="8195" max="8208" width="0" style="47" hidden="1" customWidth="1"/>
    <col min="8209" max="8209" width="9.140625" style="47" customWidth="1"/>
    <col min="8210" max="8210" width="28.140625" style="47" customWidth="1"/>
    <col min="8211" max="8448" width="9.140625" style="47"/>
    <col min="8449" max="8449" width="34.85546875" style="47" customWidth="1"/>
    <col min="8450" max="8450" width="32.140625" style="47" customWidth="1"/>
    <col min="8451" max="8464" width="0" style="47" hidden="1" customWidth="1"/>
    <col min="8465" max="8465" width="9.140625" style="47" customWidth="1"/>
    <col min="8466" max="8466" width="28.140625" style="47" customWidth="1"/>
    <col min="8467" max="8704" width="9.140625" style="47"/>
    <col min="8705" max="8705" width="34.85546875" style="47" customWidth="1"/>
    <col min="8706" max="8706" width="32.140625" style="47" customWidth="1"/>
    <col min="8707" max="8720" width="0" style="47" hidden="1" customWidth="1"/>
    <col min="8721" max="8721" width="9.140625" style="47" customWidth="1"/>
    <col min="8722" max="8722" width="28.140625" style="47" customWidth="1"/>
    <col min="8723" max="8960" width="9.140625" style="47"/>
    <col min="8961" max="8961" width="34.85546875" style="47" customWidth="1"/>
    <col min="8962" max="8962" width="32.140625" style="47" customWidth="1"/>
    <col min="8963" max="8976" width="0" style="47" hidden="1" customWidth="1"/>
    <col min="8977" max="8977" width="9.140625" style="47" customWidth="1"/>
    <col min="8978" max="8978" width="28.140625" style="47" customWidth="1"/>
    <col min="8979" max="9216" width="9.140625" style="47"/>
    <col min="9217" max="9217" width="34.85546875" style="47" customWidth="1"/>
    <col min="9218" max="9218" width="32.140625" style="47" customWidth="1"/>
    <col min="9219" max="9232" width="0" style="47" hidden="1" customWidth="1"/>
    <col min="9233" max="9233" width="9.140625" style="47" customWidth="1"/>
    <col min="9234" max="9234" width="28.140625" style="47" customWidth="1"/>
    <col min="9235" max="9472" width="9.140625" style="47"/>
    <col min="9473" max="9473" width="34.85546875" style="47" customWidth="1"/>
    <col min="9474" max="9474" width="32.140625" style="47" customWidth="1"/>
    <col min="9475" max="9488" width="0" style="47" hidden="1" customWidth="1"/>
    <col min="9489" max="9489" width="9.140625" style="47" customWidth="1"/>
    <col min="9490" max="9490" width="28.140625" style="47" customWidth="1"/>
    <col min="9491" max="9728" width="9.140625" style="47"/>
    <col min="9729" max="9729" width="34.85546875" style="47" customWidth="1"/>
    <col min="9730" max="9730" width="32.140625" style="47" customWidth="1"/>
    <col min="9731" max="9744" width="0" style="47" hidden="1" customWidth="1"/>
    <col min="9745" max="9745" width="9.140625" style="47" customWidth="1"/>
    <col min="9746" max="9746" width="28.140625" style="47" customWidth="1"/>
    <col min="9747" max="9984" width="9.140625" style="47"/>
    <col min="9985" max="9985" width="34.85546875" style="47" customWidth="1"/>
    <col min="9986" max="9986" width="32.140625" style="47" customWidth="1"/>
    <col min="9987" max="10000" width="0" style="47" hidden="1" customWidth="1"/>
    <col min="10001" max="10001" width="9.140625" style="47" customWidth="1"/>
    <col min="10002" max="10002" width="28.140625" style="47" customWidth="1"/>
    <col min="10003" max="10240" width="9.140625" style="47"/>
    <col min="10241" max="10241" width="34.85546875" style="47" customWidth="1"/>
    <col min="10242" max="10242" width="32.140625" style="47" customWidth="1"/>
    <col min="10243" max="10256" width="0" style="47" hidden="1" customWidth="1"/>
    <col min="10257" max="10257" width="9.140625" style="47" customWidth="1"/>
    <col min="10258" max="10258" width="28.140625" style="47" customWidth="1"/>
    <col min="10259" max="10496" width="9.140625" style="47"/>
    <col min="10497" max="10497" width="34.85546875" style="47" customWidth="1"/>
    <col min="10498" max="10498" width="32.140625" style="47" customWidth="1"/>
    <col min="10499" max="10512" width="0" style="47" hidden="1" customWidth="1"/>
    <col min="10513" max="10513" width="9.140625" style="47" customWidth="1"/>
    <col min="10514" max="10514" width="28.140625" style="47" customWidth="1"/>
    <col min="10515" max="10752" width="9.140625" style="47"/>
    <col min="10753" max="10753" width="34.85546875" style="47" customWidth="1"/>
    <col min="10754" max="10754" width="32.140625" style="47" customWidth="1"/>
    <col min="10755" max="10768" width="0" style="47" hidden="1" customWidth="1"/>
    <col min="10769" max="10769" width="9.140625" style="47" customWidth="1"/>
    <col min="10770" max="10770" width="28.140625" style="47" customWidth="1"/>
    <col min="10771" max="11008" width="9.140625" style="47"/>
    <col min="11009" max="11009" width="34.85546875" style="47" customWidth="1"/>
    <col min="11010" max="11010" width="32.140625" style="47" customWidth="1"/>
    <col min="11011" max="11024" width="0" style="47" hidden="1" customWidth="1"/>
    <col min="11025" max="11025" width="9.140625" style="47" customWidth="1"/>
    <col min="11026" max="11026" width="28.140625" style="47" customWidth="1"/>
    <col min="11027" max="11264" width="9.140625" style="47"/>
    <col min="11265" max="11265" width="34.85546875" style="47" customWidth="1"/>
    <col min="11266" max="11266" width="32.140625" style="47" customWidth="1"/>
    <col min="11267" max="11280" width="0" style="47" hidden="1" customWidth="1"/>
    <col min="11281" max="11281" width="9.140625" style="47" customWidth="1"/>
    <col min="11282" max="11282" width="28.140625" style="47" customWidth="1"/>
    <col min="11283" max="11520" width="9.140625" style="47"/>
    <col min="11521" max="11521" width="34.85546875" style="47" customWidth="1"/>
    <col min="11522" max="11522" width="32.140625" style="47" customWidth="1"/>
    <col min="11523" max="11536" width="0" style="47" hidden="1" customWidth="1"/>
    <col min="11537" max="11537" width="9.140625" style="47" customWidth="1"/>
    <col min="11538" max="11538" width="28.140625" style="47" customWidth="1"/>
    <col min="11539" max="11776" width="9.140625" style="47"/>
    <col min="11777" max="11777" width="34.85546875" style="47" customWidth="1"/>
    <col min="11778" max="11778" width="32.140625" style="47" customWidth="1"/>
    <col min="11779" max="11792" width="0" style="47" hidden="1" customWidth="1"/>
    <col min="11793" max="11793" width="9.140625" style="47" customWidth="1"/>
    <col min="11794" max="11794" width="28.140625" style="47" customWidth="1"/>
    <col min="11795" max="12032" width="9.140625" style="47"/>
    <col min="12033" max="12033" width="34.85546875" style="47" customWidth="1"/>
    <col min="12034" max="12034" width="32.140625" style="47" customWidth="1"/>
    <col min="12035" max="12048" width="0" style="47" hidden="1" customWidth="1"/>
    <col min="12049" max="12049" width="9.140625" style="47" customWidth="1"/>
    <col min="12050" max="12050" width="28.140625" style="47" customWidth="1"/>
    <col min="12051" max="12288" width="9.140625" style="47"/>
    <col min="12289" max="12289" width="34.85546875" style="47" customWidth="1"/>
    <col min="12290" max="12290" width="32.140625" style="47" customWidth="1"/>
    <col min="12291" max="12304" width="0" style="47" hidden="1" customWidth="1"/>
    <col min="12305" max="12305" width="9.140625" style="47" customWidth="1"/>
    <col min="12306" max="12306" width="28.140625" style="47" customWidth="1"/>
    <col min="12307" max="12544" width="9.140625" style="47"/>
    <col min="12545" max="12545" width="34.85546875" style="47" customWidth="1"/>
    <col min="12546" max="12546" width="32.140625" style="47" customWidth="1"/>
    <col min="12547" max="12560" width="0" style="47" hidden="1" customWidth="1"/>
    <col min="12561" max="12561" width="9.140625" style="47" customWidth="1"/>
    <col min="12562" max="12562" width="28.140625" style="47" customWidth="1"/>
    <col min="12563" max="12800" width="9.140625" style="47"/>
    <col min="12801" max="12801" width="34.85546875" style="47" customWidth="1"/>
    <col min="12802" max="12802" width="32.140625" style="47" customWidth="1"/>
    <col min="12803" max="12816" width="0" style="47" hidden="1" customWidth="1"/>
    <col min="12817" max="12817" width="9.140625" style="47" customWidth="1"/>
    <col min="12818" max="12818" width="28.140625" style="47" customWidth="1"/>
    <col min="12819" max="13056" width="9.140625" style="47"/>
    <col min="13057" max="13057" width="34.85546875" style="47" customWidth="1"/>
    <col min="13058" max="13058" width="32.140625" style="47" customWidth="1"/>
    <col min="13059" max="13072" width="0" style="47" hidden="1" customWidth="1"/>
    <col min="13073" max="13073" width="9.140625" style="47" customWidth="1"/>
    <col min="13074" max="13074" width="28.140625" style="47" customWidth="1"/>
    <col min="13075" max="13312" width="9.140625" style="47"/>
    <col min="13313" max="13313" width="34.85546875" style="47" customWidth="1"/>
    <col min="13314" max="13314" width="32.140625" style="47" customWidth="1"/>
    <col min="13315" max="13328" width="0" style="47" hidden="1" customWidth="1"/>
    <col min="13329" max="13329" width="9.140625" style="47" customWidth="1"/>
    <col min="13330" max="13330" width="28.140625" style="47" customWidth="1"/>
    <col min="13331" max="13568" width="9.140625" style="47"/>
    <col min="13569" max="13569" width="34.85546875" style="47" customWidth="1"/>
    <col min="13570" max="13570" width="32.140625" style="47" customWidth="1"/>
    <col min="13571" max="13584" width="0" style="47" hidden="1" customWidth="1"/>
    <col min="13585" max="13585" width="9.140625" style="47" customWidth="1"/>
    <col min="13586" max="13586" width="28.140625" style="47" customWidth="1"/>
    <col min="13587" max="13824" width="9.140625" style="47"/>
    <col min="13825" max="13825" width="34.85546875" style="47" customWidth="1"/>
    <col min="13826" max="13826" width="32.140625" style="47" customWidth="1"/>
    <col min="13827" max="13840" width="0" style="47" hidden="1" customWidth="1"/>
    <col min="13841" max="13841" width="9.140625" style="47" customWidth="1"/>
    <col min="13842" max="13842" width="28.140625" style="47" customWidth="1"/>
    <col min="13843" max="14080" width="9.140625" style="47"/>
    <col min="14081" max="14081" width="34.85546875" style="47" customWidth="1"/>
    <col min="14082" max="14082" width="32.140625" style="47" customWidth="1"/>
    <col min="14083" max="14096" width="0" style="47" hidden="1" customWidth="1"/>
    <col min="14097" max="14097" width="9.140625" style="47" customWidth="1"/>
    <col min="14098" max="14098" width="28.140625" style="47" customWidth="1"/>
    <col min="14099" max="14336" width="9.140625" style="47"/>
    <col min="14337" max="14337" width="34.85546875" style="47" customWidth="1"/>
    <col min="14338" max="14338" width="32.140625" style="47" customWidth="1"/>
    <col min="14339" max="14352" width="0" style="47" hidden="1" customWidth="1"/>
    <col min="14353" max="14353" width="9.140625" style="47" customWidth="1"/>
    <col min="14354" max="14354" width="28.140625" style="47" customWidth="1"/>
    <col min="14355" max="14592" width="9.140625" style="47"/>
    <col min="14593" max="14593" width="34.85546875" style="47" customWidth="1"/>
    <col min="14594" max="14594" width="32.140625" style="47" customWidth="1"/>
    <col min="14595" max="14608" width="0" style="47" hidden="1" customWidth="1"/>
    <col min="14609" max="14609" width="9.140625" style="47" customWidth="1"/>
    <col min="14610" max="14610" width="28.140625" style="47" customWidth="1"/>
    <col min="14611" max="14848" width="9.140625" style="47"/>
    <col min="14849" max="14849" width="34.85546875" style="47" customWidth="1"/>
    <col min="14850" max="14850" width="32.140625" style="47" customWidth="1"/>
    <col min="14851" max="14864" width="0" style="47" hidden="1" customWidth="1"/>
    <col min="14865" max="14865" width="9.140625" style="47" customWidth="1"/>
    <col min="14866" max="14866" width="28.140625" style="47" customWidth="1"/>
    <col min="14867" max="15104" width="9.140625" style="47"/>
    <col min="15105" max="15105" width="34.85546875" style="47" customWidth="1"/>
    <col min="15106" max="15106" width="32.140625" style="47" customWidth="1"/>
    <col min="15107" max="15120" width="0" style="47" hidden="1" customWidth="1"/>
    <col min="15121" max="15121" width="9.140625" style="47" customWidth="1"/>
    <col min="15122" max="15122" width="28.140625" style="47" customWidth="1"/>
    <col min="15123" max="15360" width="9.140625" style="47"/>
    <col min="15361" max="15361" width="34.85546875" style="47" customWidth="1"/>
    <col min="15362" max="15362" width="32.140625" style="47" customWidth="1"/>
    <col min="15363" max="15376" width="0" style="47" hidden="1" customWidth="1"/>
    <col min="15377" max="15377" width="9.140625" style="47" customWidth="1"/>
    <col min="15378" max="15378" width="28.140625" style="47" customWidth="1"/>
    <col min="15379" max="15616" width="9.140625" style="47"/>
    <col min="15617" max="15617" width="34.85546875" style="47" customWidth="1"/>
    <col min="15618" max="15618" width="32.140625" style="47" customWidth="1"/>
    <col min="15619" max="15632" width="0" style="47" hidden="1" customWidth="1"/>
    <col min="15633" max="15633" width="9.140625" style="47" customWidth="1"/>
    <col min="15634" max="15634" width="28.140625" style="47" customWidth="1"/>
    <col min="15635" max="15872" width="9.140625" style="47"/>
    <col min="15873" max="15873" width="34.85546875" style="47" customWidth="1"/>
    <col min="15874" max="15874" width="32.140625" style="47" customWidth="1"/>
    <col min="15875" max="15888" width="0" style="47" hidden="1" customWidth="1"/>
    <col min="15889" max="15889" width="9.140625" style="47" customWidth="1"/>
    <col min="15890" max="15890" width="28.140625" style="47" customWidth="1"/>
    <col min="15891" max="16128" width="9.140625" style="47"/>
    <col min="16129" max="16129" width="34.85546875" style="47" customWidth="1"/>
    <col min="16130" max="16130" width="32.140625" style="47" customWidth="1"/>
    <col min="16131" max="16144" width="0" style="47" hidden="1" customWidth="1"/>
    <col min="16145" max="16145" width="9.140625" style="47" customWidth="1"/>
    <col min="16146" max="16146" width="28.140625" style="47" customWidth="1"/>
    <col min="16147" max="16384" width="9.140625" style="47"/>
  </cols>
  <sheetData>
    <row r="1" spans="1:22" ht="18" x14ac:dyDescent="0.25">
      <c r="A1" s="437" t="s">
        <v>2432</v>
      </c>
      <c r="B1" s="437"/>
      <c r="C1" s="437"/>
      <c r="D1" s="437"/>
      <c r="E1" s="437"/>
      <c r="F1" s="437"/>
      <c r="G1" s="437"/>
      <c r="H1" s="437"/>
      <c r="I1" s="437"/>
      <c r="J1" s="437"/>
      <c r="K1" s="437"/>
      <c r="L1" s="437"/>
      <c r="M1" s="437"/>
      <c r="N1" s="437"/>
      <c r="O1" s="437"/>
      <c r="P1" s="437"/>
      <c r="Q1" s="437"/>
      <c r="R1" s="437"/>
    </row>
    <row r="2" spans="1:22" ht="15.75" x14ac:dyDescent="0.25">
      <c r="A2" s="440" t="s">
        <v>2354</v>
      </c>
      <c r="B2" s="440"/>
      <c r="D2" s="211"/>
      <c r="E2" s="211"/>
      <c r="R2" s="176" t="s">
        <v>2355</v>
      </c>
    </row>
    <row r="3" spans="1:22" x14ac:dyDescent="0.25">
      <c r="A3" s="212"/>
      <c r="D3" s="211"/>
      <c r="E3" s="211"/>
    </row>
    <row r="4" spans="1:22" x14ac:dyDescent="0.25">
      <c r="A4" s="212" t="s">
        <v>2356</v>
      </c>
      <c r="B4" s="213" t="s">
        <v>2357</v>
      </c>
      <c r="D4" s="211"/>
      <c r="E4" s="211"/>
    </row>
    <row r="5" spans="1:22" ht="15.75" thickBot="1" x14ac:dyDescent="0.3">
      <c r="A5" s="212" t="s">
        <v>2358</v>
      </c>
      <c r="E5" s="214" t="s">
        <v>2359</v>
      </c>
      <c r="F5" s="214" t="str">
        <f>IF(ISBLANK(B23),"",IF(VLOOKUP($B$23,$E$6:$J$15,2,FALSE)=0,"",VLOOKUP($B$23,$E$6:$J$15,2,FALSE)))</f>
        <v/>
      </c>
      <c r="G5" s="214" t="str">
        <f>IF(ISBLANK(B23),"",IF(VLOOKUP($B$23,$E$6:$J$15,3,FALSE)=0,"",VLOOKUP($B$23,$E$6:$J$15,3,FALSE)))</f>
        <v/>
      </c>
      <c r="H5" s="214" t="str">
        <f>IF(ISBLANK(B23),"",IF(VLOOKUP($B$23,$E$6:$J$15,4,FALSE)=0,"",VLOOKUP($B$23,$E$6:$J$15,4,FALSE)))</f>
        <v/>
      </c>
      <c r="I5" s="214" t="str">
        <f>IF(ISBLANK(B23),"",IF(VLOOKUP($B$23,$E$6:$J$15,5,FALSE)=0,"",VLOOKUP($B$23,$E$6:$J$15,5,FALSE)))</f>
        <v/>
      </c>
      <c r="J5" s="214" t="str">
        <f>IF(ISBLANK(B23),"",IF(VLOOKUP($B$23,$E$6:$J$15,6,FALSE)=0,"",VLOOKUP($B$23,$E$6:$J$15,6,FALSE)))</f>
        <v/>
      </c>
      <c r="K5" s="214" t="s">
        <v>2217</v>
      </c>
      <c r="O5" s="214" t="s">
        <v>2228</v>
      </c>
      <c r="R5" s="215" t="s">
        <v>2360</v>
      </c>
      <c r="S5" s="210"/>
      <c r="T5" s="210"/>
    </row>
    <row r="6" spans="1:22" ht="15.75" thickBot="1" x14ac:dyDescent="0.3">
      <c r="A6" s="441" t="s">
        <v>2361</v>
      </c>
      <c r="B6" s="442"/>
      <c r="E6" s="216" t="s">
        <v>2233</v>
      </c>
      <c r="F6" s="217" t="s">
        <v>2362</v>
      </c>
      <c r="G6" s="217" t="s">
        <v>2363</v>
      </c>
      <c r="H6" s="217" t="s">
        <v>2364</v>
      </c>
      <c r="I6" s="217" t="s">
        <v>2365</v>
      </c>
      <c r="J6" s="217" t="s">
        <v>2366</v>
      </c>
      <c r="K6" s="216" t="s">
        <v>2233</v>
      </c>
      <c r="L6" s="217" t="s">
        <v>2362</v>
      </c>
      <c r="M6" s="218" t="str">
        <f>CONCATENATE(K6,L6)</f>
        <v>Compact FluorescentStandard</v>
      </c>
      <c r="N6" s="219" t="s">
        <v>1703</v>
      </c>
      <c r="O6" s="217" t="s">
        <v>2367</v>
      </c>
      <c r="P6" s="219" t="s">
        <v>2318</v>
      </c>
      <c r="Q6" s="211"/>
      <c r="R6" s="220" t="s">
        <v>2303</v>
      </c>
      <c r="S6" s="218"/>
      <c r="T6" s="219"/>
      <c r="V6" s="221"/>
    </row>
    <row r="7" spans="1:22" x14ac:dyDescent="0.25">
      <c r="C7" s="222"/>
      <c r="E7" s="223" t="s">
        <v>2219</v>
      </c>
      <c r="F7" s="215" t="s">
        <v>2368</v>
      </c>
      <c r="G7" s="215" t="s">
        <v>2369</v>
      </c>
      <c r="H7" s="215"/>
      <c r="I7" s="211"/>
      <c r="J7" s="211"/>
      <c r="K7" s="224" t="s">
        <v>2233</v>
      </c>
      <c r="L7" s="215" t="s">
        <v>2363</v>
      </c>
      <c r="M7" s="211" t="str">
        <f t="shared" ref="M7:M30" si="0">CONCATENATE(K7,L7)</f>
        <v>Compact FluorescentDouble-D shape</v>
      </c>
      <c r="N7" s="225" t="s">
        <v>2234</v>
      </c>
      <c r="O7" s="215" t="s">
        <v>2370</v>
      </c>
      <c r="P7" s="225" t="s">
        <v>2321</v>
      </c>
      <c r="Q7" s="211"/>
      <c r="R7" s="224" t="s">
        <v>2304</v>
      </c>
      <c r="S7" s="211"/>
      <c r="T7" s="225"/>
      <c r="V7" s="226"/>
    </row>
    <row r="8" spans="1:22" x14ac:dyDescent="0.25">
      <c r="A8" s="227" t="s">
        <v>2371</v>
      </c>
      <c r="B8" s="228" t="s">
        <v>2219</v>
      </c>
      <c r="E8" s="223" t="s">
        <v>2273</v>
      </c>
      <c r="F8" s="215" t="s">
        <v>2362</v>
      </c>
      <c r="G8" s="215" t="s">
        <v>2372</v>
      </c>
      <c r="H8" s="211"/>
      <c r="I8" s="211"/>
      <c r="J8" s="211"/>
      <c r="K8" s="224" t="s">
        <v>2233</v>
      </c>
      <c r="L8" s="215" t="s">
        <v>2364</v>
      </c>
      <c r="M8" s="211" t="str">
        <f t="shared" si="0"/>
        <v>Compact FluorescentSpiral</v>
      </c>
      <c r="N8" s="225" t="s">
        <v>2238</v>
      </c>
      <c r="O8" s="215" t="s">
        <v>2373</v>
      </c>
      <c r="P8" s="225" t="s">
        <v>2308</v>
      </c>
      <c r="Q8" s="211"/>
      <c r="R8" s="224" t="s">
        <v>2307</v>
      </c>
      <c r="S8" s="211"/>
      <c r="T8" s="225"/>
      <c r="V8" s="229"/>
    </row>
    <row r="9" spans="1:22" x14ac:dyDescent="0.25">
      <c r="A9" s="227" t="s">
        <v>2374</v>
      </c>
      <c r="B9" s="228" t="s">
        <v>2375</v>
      </c>
      <c r="C9" s="209" t="str">
        <f>IF(OR(ISBLANK(B8),ISBLANK(B9)),"",VLOOKUP(CONCATENATE(B8,B9),M6:N25,2,FALSE))</f>
        <v>F</v>
      </c>
      <c r="E9" s="224" t="s">
        <v>2281</v>
      </c>
      <c r="F9" s="215" t="s">
        <v>2362</v>
      </c>
      <c r="G9" s="211"/>
      <c r="H9" s="211"/>
      <c r="I9" s="211"/>
      <c r="J9" s="211"/>
      <c r="K9" s="224" t="s">
        <v>2233</v>
      </c>
      <c r="L9" s="215" t="s">
        <v>2365</v>
      </c>
      <c r="M9" s="211" t="str">
        <f t="shared" si="0"/>
        <v>Compact FluorescentTwin tube (including "Biaxial")</v>
      </c>
      <c r="N9" s="225" t="s">
        <v>2242</v>
      </c>
      <c r="O9" s="215" t="s">
        <v>2376</v>
      </c>
      <c r="P9" s="225" t="s">
        <v>2311</v>
      </c>
      <c r="Q9" s="211"/>
      <c r="R9" s="224" t="s">
        <v>2310</v>
      </c>
      <c r="S9" s="211"/>
      <c r="T9" s="225"/>
      <c r="V9" s="229"/>
    </row>
    <row r="10" spans="1:22" x14ac:dyDescent="0.25">
      <c r="A10" s="227" t="s">
        <v>2377</v>
      </c>
      <c r="B10" s="230"/>
      <c r="C10" s="209" t="str">
        <f>IF(ISBLANK(B10),"",VLOOKUP(B10,E28:F34,2,FALSE))</f>
        <v/>
      </c>
      <c r="E10" s="224" t="s">
        <v>2283</v>
      </c>
      <c r="F10" s="215" t="s">
        <v>2362</v>
      </c>
      <c r="G10" s="211"/>
      <c r="H10" s="211"/>
      <c r="I10" s="211"/>
      <c r="J10" s="211"/>
      <c r="K10" s="224" t="s">
        <v>2233</v>
      </c>
      <c r="L10" s="215" t="s">
        <v>2366</v>
      </c>
      <c r="M10" s="211" t="str">
        <f t="shared" si="0"/>
        <v>Compact FluorescentQuad tube</v>
      </c>
      <c r="N10" s="225" t="s">
        <v>2249</v>
      </c>
      <c r="O10" s="215" t="s">
        <v>2378</v>
      </c>
      <c r="P10" s="225" t="s">
        <v>2314</v>
      </c>
      <c r="Q10" s="211"/>
      <c r="R10" s="224" t="s">
        <v>2313</v>
      </c>
      <c r="S10" s="211"/>
      <c r="T10" s="225"/>
      <c r="V10" s="229"/>
    </row>
    <row r="11" spans="1:22" x14ac:dyDescent="0.25">
      <c r="A11" s="227" t="s">
        <v>2379</v>
      </c>
      <c r="B11" s="230"/>
      <c r="C11" s="231" t="str">
        <f>IF(ISBLANK(B11),"",VLOOKUP(B11,E37:F44,2,FALSE))</f>
        <v/>
      </c>
      <c r="E11" s="224" t="s">
        <v>2300</v>
      </c>
      <c r="F11" s="215" t="s">
        <v>2362</v>
      </c>
      <c r="G11" s="211"/>
      <c r="H11" s="211"/>
      <c r="I11" s="211"/>
      <c r="J11" s="211"/>
      <c r="K11" s="223" t="s">
        <v>2380</v>
      </c>
      <c r="L11" s="215" t="s">
        <v>2233</v>
      </c>
      <c r="M11" s="211" t="str">
        <f t="shared" si="0"/>
        <v>Exit SignCompact Fluorescent</v>
      </c>
      <c r="N11" s="225" t="s">
        <v>2253</v>
      </c>
      <c r="O11" s="215" t="s">
        <v>2381</v>
      </c>
      <c r="P11" s="225" t="s">
        <v>2271</v>
      </c>
      <c r="Q11" s="211"/>
      <c r="R11" s="224"/>
      <c r="S11" s="211"/>
      <c r="T11" s="225"/>
      <c r="V11" s="229"/>
    </row>
    <row r="12" spans="1:22" x14ac:dyDescent="0.25">
      <c r="A12" s="227" t="s">
        <v>2382</v>
      </c>
      <c r="B12" s="230"/>
      <c r="C12" s="231" t="str">
        <f>IF(ISBLANK(B12),"",VLOOKUP(B12,O6:P20,2,FALSE))</f>
        <v/>
      </c>
      <c r="E12" s="224" t="s">
        <v>2290</v>
      </c>
      <c r="F12" s="215" t="s">
        <v>2362</v>
      </c>
      <c r="G12" s="215" t="s">
        <v>2383</v>
      </c>
      <c r="H12" s="211"/>
      <c r="I12" s="211"/>
      <c r="J12" s="211"/>
      <c r="K12" s="223" t="s">
        <v>2380</v>
      </c>
      <c r="L12" s="215" t="s">
        <v>2283</v>
      </c>
      <c r="M12" s="211" t="str">
        <f t="shared" si="0"/>
        <v>Exit SignIncandescent</v>
      </c>
      <c r="N12" s="225" t="s">
        <v>2257</v>
      </c>
      <c r="O12" s="215" t="s">
        <v>2343</v>
      </c>
      <c r="P12" s="225" t="s">
        <v>2287</v>
      </c>
      <c r="Q12" s="211"/>
      <c r="R12" s="232" t="s">
        <v>2317</v>
      </c>
      <c r="S12" s="211"/>
      <c r="T12" s="225"/>
      <c r="V12" s="229"/>
    </row>
    <row r="13" spans="1:22" x14ac:dyDescent="0.25">
      <c r="A13" s="227" t="s">
        <v>2384</v>
      </c>
      <c r="B13" s="230"/>
      <c r="C13" s="231" t="str">
        <f>IF(ISBLANK(B13),"",VLOOKUP(B13,E18:F20,2,FALSE))</f>
        <v/>
      </c>
      <c r="E13" s="224" t="s">
        <v>2297</v>
      </c>
      <c r="F13" s="215" t="s">
        <v>2362</v>
      </c>
      <c r="G13" s="211"/>
      <c r="H13" s="211"/>
      <c r="I13" s="211"/>
      <c r="J13" s="211"/>
      <c r="K13" s="223" t="s">
        <v>2380</v>
      </c>
      <c r="L13" s="215" t="s">
        <v>2285</v>
      </c>
      <c r="M13" s="211" t="str">
        <f t="shared" si="0"/>
        <v>Exit SignLED</v>
      </c>
      <c r="N13" s="225" t="s">
        <v>2261</v>
      </c>
      <c r="O13" s="215" t="s">
        <v>2385</v>
      </c>
      <c r="P13" s="225" t="s">
        <v>2278</v>
      </c>
      <c r="Q13" s="211"/>
      <c r="R13" s="224" t="s">
        <v>2320</v>
      </c>
      <c r="S13" s="211"/>
      <c r="T13" s="225"/>
      <c r="V13" s="229"/>
    </row>
    <row r="14" spans="1:22" x14ac:dyDescent="0.25">
      <c r="A14" s="227" t="s">
        <v>2386</v>
      </c>
      <c r="B14" s="230"/>
      <c r="C14" s="231" t="str">
        <f>IF(ISBLANK(B14),"",VLOOKUP(B14,E47:F48,2,FALSE))</f>
        <v/>
      </c>
      <c r="E14" s="223" t="s">
        <v>2380</v>
      </c>
      <c r="F14" s="215" t="s">
        <v>2233</v>
      </c>
      <c r="G14" s="215" t="s">
        <v>2283</v>
      </c>
      <c r="H14" s="215" t="s">
        <v>2285</v>
      </c>
      <c r="I14" s="211"/>
      <c r="J14" s="211"/>
      <c r="K14" s="223" t="s">
        <v>2219</v>
      </c>
      <c r="L14" s="215" t="s">
        <v>2375</v>
      </c>
      <c r="M14" s="211" t="str">
        <f t="shared" si="0"/>
        <v>FluorescentLinear</v>
      </c>
      <c r="N14" s="225" t="s">
        <v>2263</v>
      </c>
      <c r="O14" s="215" t="s">
        <v>2387</v>
      </c>
      <c r="P14" s="225" t="s">
        <v>2326</v>
      </c>
      <c r="Q14" s="211"/>
      <c r="R14" s="224" t="s">
        <v>2323</v>
      </c>
      <c r="S14" s="211"/>
      <c r="T14" s="225"/>
      <c r="V14" s="229"/>
    </row>
    <row r="15" spans="1:22" x14ac:dyDescent="0.25">
      <c r="A15" s="227" t="s">
        <v>2388</v>
      </c>
      <c r="B15" s="230"/>
      <c r="C15" s="209" t="str">
        <f>IF(ISBLANK(B15),"",B15)</f>
        <v/>
      </c>
      <c r="E15" s="233" t="s">
        <v>2389</v>
      </c>
      <c r="F15" s="234" t="s">
        <v>2237</v>
      </c>
      <c r="G15" s="234" t="s">
        <v>2241</v>
      </c>
      <c r="H15" s="234" t="s">
        <v>2245</v>
      </c>
      <c r="I15" s="234" t="s">
        <v>2248</v>
      </c>
      <c r="J15" s="234" t="s">
        <v>2260</v>
      </c>
      <c r="K15" s="223" t="s">
        <v>2219</v>
      </c>
      <c r="L15" s="215" t="s">
        <v>2368</v>
      </c>
      <c r="M15" s="211" t="str">
        <f t="shared" si="0"/>
        <v>FluorescentCircline</v>
      </c>
      <c r="N15" s="225" t="s">
        <v>2266</v>
      </c>
      <c r="O15" s="215" t="s">
        <v>2390</v>
      </c>
      <c r="P15" s="225" t="s">
        <v>2257</v>
      </c>
      <c r="Q15" s="211"/>
      <c r="R15" s="224" t="s">
        <v>2325</v>
      </c>
      <c r="S15" s="211"/>
      <c r="T15" s="225"/>
      <c r="V15" s="229"/>
    </row>
    <row r="16" spans="1:22" x14ac:dyDescent="0.25">
      <c r="A16" s="227" t="s">
        <v>2391</v>
      </c>
      <c r="B16" s="230"/>
      <c r="C16" s="231" t="str">
        <f>IF(ISBLANK(B16),"",IF(AND(ISBLANK(B15),ISBLANK(B14)),VLOOKUP(B16,E23:F25,2,FALSE),VLOOKUP(B16,E23:F25,2,FALSE)))</f>
        <v/>
      </c>
      <c r="K16" s="223" t="s">
        <v>2219</v>
      </c>
      <c r="L16" s="215" t="s">
        <v>2369</v>
      </c>
      <c r="M16" s="211" t="str">
        <f t="shared" si="0"/>
        <v>FluorescentU-Tube</v>
      </c>
      <c r="N16" s="225" t="s">
        <v>2269</v>
      </c>
      <c r="O16" s="215" t="s">
        <v>2392</v>
      </c>
      <c r="P16" s="225" t="s">
        <v>2330</v>
      </c>
      <c r="Q16" s="211"/>
      <c r="R16" s="224" t="s">
        <v>2328</v>
      </c>
      <c r="S16" s="211"/>
      <c r="T16" s="225"/>
      <c r="V16" s="229"/>
    </row>
    <row r="17" spans="1:22" x14ac:dyDescent="0.25">
      <c r="A17" s="235"/>
      <c r="B17" s="236"/>
      <c r="E17" s="214" t="s">
        <v>2224</v>
      </c>
      <c r="K17" s="223" t="s">
        <v>2273</v>
      </c>
      <c r="L17" s="215" t="s">
        <v>2362</v>
      </c>
      <c r="M17" s="211" t="str">
        <f t="shared" si="0"/>
        <v>HalogenStandard</v>
      </c>
      <c r="N17" s="225" t="s">
        <v>2272</v>
      </c>
      <c r="O17" s="215" t="s">
        <v>2333</v>
      </c>
      <c r="P17" s="225" t="s">
        <v>2274</v>
      </c>
      <c r="Q17" s="211"/>
      <c r="R17" s="224"/>
      <c r="S17" s="211"/>
      <c r="T17" s="225"/>
      <c r="V17" s="229"/>
    </row>
    <row r="18" spans="1:22" x14ac:dyDescent="0.25">
      <c r="A18" s="237" t="s">
        <v>2393</v>
      </c>
      <c r="B18" s="238" t="str">
        <f>IF(OR(B10="",B11="",B12="",B13=""),"Fill In All Applicable Fields",IF(ISERROR(VLOOKUP(C18,'[2]Wattage Table'!A4:A922,1,FALSE)),"Code Not Found in Wattage Table",VLOOKUP(C18,'[2]Wattage Table'!A4:A922,1,FALSE)))</f>
        <v>Fill In All Applicable Fields</v>
      </c>
      <c r="C18" s="209" t="str">
        <f>CONCATENATE(C9,C10,C11,C12,C13,IF(AND(ISBLANK(B14),ISBLANK(B15)),"","/"),C14,C15,C16)</f>
        <v>F</v>
      </c>
      <c r="E18" s="239" t="s">
        <v>1736</v>
      </c>
      <c r="F18" s="240" t="s">
        <v>2271</v>
      </c>
      <c r="K18" s="223" t="s">
        <v>2273</v>
      </c>
      <c r="L18" s="215" t="s">
        <v>2372</v>
      </c>
      <c r="M18" s="211" t="str">
        <f t="shared" si="0"/>
        <v>HalogenLow Voltage</v>
      </c>
      <c r="N18" s="225" t="s">
        <v>2276</v>
      </c>
      <c r="O18" s="215" t="s">
        <v>2335</v>
      </c>
      <c r="P18" s="225" t="s">
        <v>2311</v>
      </c>
      <c r="Q18" s="211"/>
      <c r="R18" s="232" t="s">
        <v>2332</v>
      </c>
      <c r="S18" s="211"/>
      <c r="T18" s="225"/>
      <c r="V18" s="229"/>
    </row>
    <row r="19" spans="1:22" x14ac:dyDescent="0.25">
      <c r="E19" s="223" t="s">
        <v>2394</v>
      </c>
      <c r="F19" s="241" t="s">
        <v>2274</v>
      </c>
      <c r="K19" s="224" t="s">
        <v>2281</v>
      </c>
      <c r="L19" s="215" t="s">
        <v>2362</v>
      </c>
      <c r="M19" s="211" t="str">
        <f t="shared" si="0"/>
        <v>High Pressure SodiumStandard</v>
      </c>
      <c r="N19" s="225" t="s">
        <v>2280</v>
      </c>
      <c r="O19" s="215" t="s">
        <v>2338</v>
      </c>
      <c r="P19" s="225" t="s">
        <v>2337</v>
      </c>
      <c r="Q19" s="211"/>
      <c r="R19" s="224" t="s">
        <v>2334</v>
      </c>
      <c r="S19" s="211"/>
      <c r="T19" s="225"/>
      <c r="V19" s="229"/>
    </row>
    <row r="20" spans="1:22" ht="15.75" thickBot="1" x14ac:dyDescent="0.3">
      <c r="E20" s="233" t="s">
        <v>2395</v>
      </c>
      <c r="F20" s="242" t="s">
        <v>2278</v>
      </c>
      <c r="K20" s="224" t="s">
        <v>2283</v>
      </c>
      <c r="L20" s="215" t="s">
        <v>2362</v>
      </c>
      <c r="M20" s="211" t="str">
        <f t="shared" si="0"/>
        <v>IncandescentStandard</v>
      </c>
      <c r="N20" s="225" t="s">
        <v>2282</v>
      </c>
      <c r="O20" s="243" t="s">
        <v>2341</v>
      </c>
      <c r="P20" s="244" t="s">
        <v>2340</v>
      </c>
      <c r="Q20" s="211"/>
      <c r="R20" s="224" t="s">
        <v>2336</v>
      </c>
      <c r="S20" s="211"/>
      <c r="T20" s="225"/>
      <c r="V20" s="229"/>
    </row>
    <row r="21" spans="1:22" ht="15.75" thickBot="1" x14ac:dyDescent="0.3">
      <c r="A21" s="441" t="s">
        <v>2396</v>
      </c>
      <c r="B21" s="442"/>
      <c r="K21" s="223" t="s">
        <v>2397</v>
      </c>
      <c r="L21" s="215" t="s">
        <v>2285</v>
      </c>
      <c r="M21" s="211" t="str">
        <f t="shared" si="0"/>
        <v>Traffic SignalLED</v>
      </c>
      <c r="N21" s="225" t="s">
        <v>2285</v>
      </c>
      <c r="O21" s="217"/>
      <c r="P21" s="218"/>
      <c r="Q21" s="211"/>
      <c r="R21" s="224" t="s">
        <v>2339</v>
      </c>
      <c r="S21" s="211"/>
      <c r="T21" s="225"/>
      <c r="V21" s="229"/>
    </row>
    <row r="22" spans="1:22" x14ac:dyDescent="0.25">
      <c r="E22" s="214" t="s">
        <v>2220</v>
      </c>
      <c r="K22" s="224" t="s">
        <v>2290</v>
      </c>
      <c r="L22" s="215" t="s">
        <v>2362</v>
      </c>
      <c r="M22" s="211" t="str">
        <f t="shared" si="0"/>
        <v>Metal HalideStandard</v>
      </c>
      <c r="N22" s="225" t="s">
        <v>2289</v>
      </c>
      <c r="O22" s="215"/>
      <c r="P22" s="211"/>
      <c r="R22" s="224" t="s">
        <v>2342</v>
      </c>
      <c r="S22" s="211"/>
      <c r="T22" s="225"/>
      <c r="V22" s="229"/>
    </row>
    <row r="23" spans="1:22" x14ac:dyDescent="0.25">
      <c r="A23" s="227" t="s">
        <v>2371</v>
      </c>
      <c r="B23" s="230"/>
      <c r="E23" s="239" t="s">
        <v>2222</v>
      </c>
      <c r="F23" s="245" t="s">
        <v>2398</v>
      </c>
      <c r="K23" s="224" t="s">
        <v>2290</v>
      </c>
      <c r="L23" s="215" t="s">
        <v>2383</v>
      </c>
      <c r="M23" s="211" t="str">
        <f t="shared" si="0"/>
        <v>Metal HalidePulse Start</v>
      </c>
      <c r="N23" s="225" t="s">
        <v>2293</v>
      </c>
      <c r="O23" s="211"/>
      <c r="P23" s="211"/>
      <c r="R23" s="246" t="s">
        <v>2344</v>
      </c>
      <c r="S23" s="234"/>
      <c r="T23" s="244"/>
      <c r="V23" s="229"/>
    </row>
    <row r="24" spans="1:22" x14ac:dyDescent="0.25">
      <c r="A24" s="227" t="s">
        <v>2374</v>
      </c>
      <c r="B24" s="230"/>
      <c r="C24" s="209" t="str">
        <f>IF(OR(ISBLANK(B23),ISBLANK(B24)),"",VLOOKUP(CONCATENATE(B23,B24),M6:N30,2,FALSE))</f>
        <v/>
      </c>
      <c r="E24" s="223" t="s">
        <v>2399</v>
      </c>
      <c r="F24" s="247" t="s">
        <v>2400</v>
      </c>
      <c r="K24" s="224" t="s">
        <v>2297</v>
      </c>
      <c r="L24" s="215" t="s">
        <v>2362</v>
      </c>
      <c r="M24" s="211" t="str">
        <f t="shared" si="0"/>
        <v>Mercury VaporStandard</v>
      </c>
      <c r="N24" s="225" t="s">
        <v>2296</v>
      </c>
      <c r="O24" s="211"/>
      <c r="P24" s="211"/>
      <c r="V24" s="229"/>
    </row>
    <row r="25" spans="1:22" x14ac:dyDescent="0.25">
      <c r="A25" s="248" t="s">
        <v>2401</v>
      </c>
      <c r="B25" s="230"/>
      <c r="C25" s="231" t="str">
        <f>IF(ISBLANK(B25),"",B25)</f>
        <v/>
      </c>
      <c r="E25" s="233" t="s">
        <v>2402</v>
      </c>
      <c r="F25" s="249" t="s">
        <v>2403</v>
      </c>
      <c r="K25" s="224" t="s">
        <v>2300</v>
      </c>
      <c r="L25" s="215" t="s">
        <v>2362</v>
      </c>
      <c r="M25" s="211" t="str">
        <f t="shared" si="0"/>
        <v>InductionStandard</v>
      </c>
      <c r="N25" s="225" t="s">
        <v>2299</v>
      </c>
      <c r="O25" s="215"/>
      <c r="P25" s="211"/>
      <c r="R25" s="214" t="s">
        <v>2404</v>
      </c>
      <c r="V25" s="229"/>
    </row>
    <row r="26" spans="1:22" x14ac:dyDescent="0.25">
      <c r="A26" s="248" t="s">
        <v>2405</v>
      </c>
      <c r="B26" s="230"/>
      <c r="C26" s="231" t="str">
        <f>IF(ISBLANK(B26),"",VLOOKUP(B26,E37:F44,2,FALSE))</f>
        <v/>
      </c>
      <c r="D26" s="211"/>
      <c r="K26" s="223" t="s">
        <v>2389</v>
      </c>
      <c r="L26" s="211" t="s">
        <v>2237</v>
      </c>
      <c r="M26" s="211" t="str">
        <f t="shared" si="0"/>
        <v>Traffic Signal LED12" Green Arrow</v>
      </c>
      <c r="N26" s="225" t="s">
        <v>2236</v>
      </c>
      <c r="O26" s="215"/>
      <c r="P26" s="211"/>
      <c r="R26" s="214"/>
    </row>
    <row r="27" spans="1:22" ht="12.75" customHeight="1" x14ac:dyDescent="0.25">
      <c r="A27" s="248" t="s">
        <v>2406</v>
      </c>
      <c r="B27" s="230"/>
      <c r="C27" s="231" t="str">
        <f>IF(ISBLANK(B27),"",IF(ISBLANK(B26),VLOOKUP(B27,E18:F20,2,FALSE),"-"&amp;VLOOKUP(B27,E18:F20,2,FALSE)))</f>
        <v/>
      </c>
      <c r="D27" s="211"/>
      <c r="E27" s="214" t="s">
        <v>2221</v>
      </c>
      <c r="K27" s="223" t="s">
        <v>2389</v>
      </c>
      <c r="L27" s="211" t="s">
        <v>2241</v>
      </c>
      <c r="M27" s="211" t="str">
        <f t="shared" si="0"/>
        <v>Traffic Signal LED12" Green Ball</v>
      </c>
      <c r="N27" s="225" t="s">
        <v>2240</v>
      </c>
      <c r="O27" s="211"/>
      <c r="P27" s="211"/>
      <c r="R27" s="436" t="s">
        <v>2407</v>
      </c>
      <c r="S27" s="436"/>
      <c r="T27" s="436"/>
    </row>
    <row r="28" spans="1:22" x14ac:dyDescent="0.25">
      <c r="A28" s="250"/>
      <c r="B28" s="221"/>
      <c r="C28" s="231"/>
      <c r="D28" s="211"/>
      <c r="E28" s="239" t="s">
        <v>2408</v>
      </c>
      <c r="F28" s="251">
        <v>1.5</v>
      </c>
      <c r="K28" s="223" t="s">
        <v>2389</v>
      </c>
      <c r="L28" s="211" t="s">
        <v>2245</v>
      </c>
      <c r="M28" s="211" t="str">
        <f t="shared" si="0"/>
        <v>Traffic Signal LED12" Red Arrow</v>
      </c>
      <c r="N28" s="225" t="s">
        <v>2244</v>
      </c>
      <c r="O28" s="211"/>
      <c r="P28" s="211"/>
      <c r="R28" s="436"/>
      <c r="S28" s="436"/>
      <c r="T28" s="436"/>
    </row>
    <row r="29" spans="1:22" x14ac:dyDescent="0.25">
      <c r="A29" s="237" t="s">
        <v>2393</v>
      </c>
      <c r="B29" s="238" t="str">
        <f>IF(OR(B23="",B24="",B25=""),"Fill In All Applicable Fields",IF(ISERROR(VLOOKUP(C29,'[2]Wattage Table'!A4:A922,1,FALSE)),"Code Not Found in Wattage Table",VLOOKUP(C29,'[2]Wattage Table'!A4:A922,1,FALSE)))</f>
        <v>Fill In All Applicable Fields</v>
      </c>
      <c r="C29" s="231" t="str">
        <f>CONCATENATE(C24,C25,IF(AND(ISBLANK(B26),ISBLANK(B27)),"","/"),C26,C27)</f>
        <v/>
      </c>
      <c r="E29" s="223" t="s">
        <v>2409</v>
      </c>
      <c r="F29" s="225">
        <v>2</v>
      </c>
      <c r="J29" s="211"/>
      <c r="K29" s="223" t="s">
        <v>2389</v>
      </c>
      <c r="L29" s="211" t="s">
        <v>2248</v>
      </c>
      <c r="M29" s="211" t="str">
        <f t="shared" si="0"/>
        <v>Traffic Signal LED12" Red Ball</v>
      </c>
      <c r="N29" s="225" t="s">
        <v>2247</v>
      </c>
      <c r="O29" s="215"/>
      <c r="P29" s="211"/>
      <c r="R29" s="436"/>
      <c r="S29" s="436"/>
      <c r="T29" s="436"/>
    </row>
    <row r="30" spans="1:22" x14ac:dyDescent="0.25">
      <c r="B30" s="221"/>
      <c r="C30" s="231"/>
      <c r="E30" s="223" t="s">
        <v>2410</v>
      </c>
      <c r="F30" s="225">
        <v>3</v>
      </c>
      <c r="J30" s="211"/>
      <c r="K30" s="233" t="s">
        <v>2389</v>
      </c>
      <c r="L30" s="234" t="s">
        <v>2260</v>
      </c>
      <c r="M30" s="234" t="str">
        <f t="shared" si="0"/>
        <v>Traffic Signal LEDPedestrian Hand signal</v>
      </c>
      <c r="N30" s="244" t="s">
        <v>2259</v>
      </c>
      <c r="O30" s="215"/>
      <c r="P30" s="211"/>
      <c r="Q30" s="252"/>
      <c r="R30" s="211"/>
    </row>
    <row r="31" spans="1:22" x14ac:dyDescent="0.25">
      <c r="B31" s="221"/>
      <c r="C31" s="231"/>
      <c r="E31" s="223" t="s">
        <v>2411</v>
      </c>
      <c r="F31" s="225">
        <v>4</v>
      </c>
      <c r="J31" s="211"/>
      <c r="K31" s="215"/>
      <c r="L31" s="211"/>
      <c r="M31" s="211"/>
      <c r="N31" s="211"/>
      <c r="Q31" s="211"/>
      <c r="R31" s="211"/>
    </row>
    <row r="32" spans="1:22" x14ac:dyDescent="0.25">
      <c r="A32" s="438" t="s">
        <v>2412</v>
      </c>
      <c r="B32" s="439"/>
      <c r="C32" s="231"/>
      <c r="E32" s="223" t="s">
        <v>2413</v>
      </c>
      <c r="F32" s="225">
        <v>5</v>
      </c>
      <c r="J32" s="211"/>
      <c r="K32" s="215"/>
      <c r="L32" s="211"/>
      <c r="M32" s="211"/>
      <c r="N32" s="211"/>
      <c r="Q32" s="211"/>
      <c r="R32" s="211"/>
    </row>
    <row r="33" spans="1:18" x14ac:dyDescent="0.25">
      <c r="A33" s="439"/>
      <c r="B33" s="439"/>
      <c r="C33" s="231"/>
      <c r="E33" s="223" t="s">
        <v>2414</v>
      </c>
      <c r="F33" s="225">
        <v>6</v>
      </c>
      <c r="J33" s="211"/>
      <c r="K33" s="215"/>
      <c r="L33" s="211"/>
      <c r="M33" s="211"/>
      <c r="N33" s="211"/>
      <c r="Q33" s="211"/>
      <c r="R33" s="211"/>
    </row>
    <row r="34" spans="1:18" ht="12.75" customHeight="1" x14ac:dyDescent="0.25">
      <c r="A34" s="439"/>
      <c r="B34" s="439"/>
      <c r="C34" s="231"/>
      <c r="E34" s="233" t="s">
        <v>2415</v>
      </c>
      <c r="F34" s="244">
        <v>8</v>
      </c>
      <c r="J34" s="211"/>
      <c r="K34" s="215"/>
      <c r="L34" s="211"/>
      <c r="M34" s="211"/>
      <c r="N34" s="211"/>
      <c r="Q34" s="211"/>
      <c r="R34" s="211"/>
    </row>
    <row r="35" spans="1:18" x14ac:dyDescent="0.25">
      <c r="A35" s="439"/>
      <c r="B35" s="439"/>
      <c r="C35" s="231"/>
      <c r="E35" s="211"/>
      <c r="F35" s="214"/>
      <c r="G35" s="214"/>
      <c r="H35" s="214"/>
      <c r="I35" s="214"/>
      <c r="J35" s="215"/>
      <c r="K35" s="215"/>
      <c r="L35" s="211"/>
      <c r="M35" s="211"/>
      <c r="N35" s="211"/>
      <c r="Q35" s="211"/>
      <c r="R35" s="211"/>
    </row>
    <row r="36" spans="1:18" x14ac:dyDescent="0.25">
      <c r="A36" s="253"/>
      <c r="B36" s="253"/>
      <c r="C36" s="231"/>
      <c r="E36" s="214" t="s">
        <v>2211</v>
      </c>
      <c r="G36" s="214"/>
      <c r="H36" s="214"/>
      <c r="J36" s="211"/>
      <c r="M36" s="211"/>
      <c r="Q36" s="252"/>
      <c r="R36" s="211"/>
    </row>
    <row r="37" spans="1:18" x14ac:dyDescent="0.25">
      <c r="A37" s="253"/>
      <c r="B37" s="253"/>
      <c r="C37" s="231"/>
      <c r="E37" s="239" t="s">
        <v>2416</v>
      </c>
      <c r="F37" s="254">
        <v>1</v>
      </c>
      <c r="G37" s="214"/>
      <c r="J37" s="211"/>
      <c r="K37" s="211"/>
      <c r="L37" s="211"/>
      <c r="M37" s="211"/>
      <c r="N37" s="211"/>
      <c r="R37" s="211"/>
    </row>
    <row r="38" spans="1:18" x14ac:dyDescent="0.25">
      <c r="A38" s="255"/>
      <c r="B38" s="255"/>
      <c r="C38" s="231"/>
      <c r="E38" s="223" t="s">
        <v>2417</v>
      </c>
      <c r="F38" s="225">
        <v>2</v>
      </c>
      <c r="J38" s="211"/>
      <c r="K38" s="211"/>
      <c r="L38" s="211"/>
      <c r="M38" s="211"/>
      <c r="N38" s="211"/>
      <c r="R38" s="211"/>
    </row>
    <row r="39" spans="1:18" x14ac:dyDescent="0.25">
      <c r="A39" s="255"/>
      <c r="B39" s="255"/>
      <c r="C39" s="231"/>
      <c r="E39" s="223" t="s">
        <v>2418</v>
      </c>
      <c r="F39" s="225">
        <v>3</v>
      </c>
      <c r="R39" s="211"/>
    </row>
    <row r="40" spans="1:18" x14ac:dyDescent="0.25">
      <c r="A40" s="255"/>
      <c r="B40" s="255"/>
      <c r="C40" s="231"/>
      <c r="E40" s="223" t="s">
        <v>2419</v>
      </c>
      <c r="F40" s="225">
        <v>4</v>
      </c>
      <c r="R40" s="211"/>
    </row>
    <row r="41" spans="1:18" x14ac:dyDescent="0.25">
      <c r="A41" s="255"/>
      <c r="B41" s="255"/>
      <c r="C41" s="231"/>
      <c r="E41" s="223" t="s">
        <v>2420</v>
      </c>
      <c r="F41" s="225">
        <v>5</v>
      </c>
      <c r="G41" s="214"/>
      <c r="R41" s="211"/>
    </row>
    <row r="42" spans="1:18" x14ac:dyDescent="0.25">
      <c r="A42" s="255"/>
      <c r="B42" s="255"/>
      <c r="C42" s="231"/>
      <c r="E42" s="223" t="s">
        <v>2421</v>
      </c>
      <c r="F42" s="225">
        <v>6</v>
      </c>
      <c r="R42" s="211"/>
    </row>
    <row r="43" spans="1:18" x14ac:dyDescent="0.25">
      <c r="A43" s="255"/>
      <c r="B43" s="255"/>
      <c r="C43" s="231"/>
      <c r="E43" s="223" t="s">
        <v>2422</v>
      </c>
      <c r="F43" s="225">
        <v>7</v>
      </c>
      <c r="G43" s="214"/>
      <c r="H43" s="214"/>
      <c r="R43" s="211"/>
    </row>
    <row r="44" spans="1:18" x14ac:dyDescent="0.25">
      <c r="C44" s="231"/>
      <c r="E44" s="233" t="s">
        <v>2423</v>
      </c>
      <c r="F44" s="244">
        <v>8</v>
      </c>
      <c r="R44" s="211"/>
    </row>
    <row r="45" spans="1:18" x14ac:dyDescent="0.25">
      <c r="C45" s="231"/>
      <c r="D45" s="211"/>
      <c r="E45" s="215"/>
      <c r="F45" s="211"/>
      <c r="G45" s="211"/>
      <c r="H45" s="211"/>
      <c r="I45" s="211"/>
      <c r="R45" s="211"/>
    </row>
    <row r="46" spans="1:18" x14ac:dyDescent="0.25">
      <c r="D46" s="211"/>
      <c r="E46" s="215" t="s">
        <v>2424</v>
      </c>
      <c r="F46" s="211"/>
      <c r="G46" s="211"/>
      <c r="H46" s="211"/>
      <c r="I46" s="211"/>
      <c r="R46" s="211"/>
    </row>
    <row r="47" spans="1:18" x14ac:dyDescent="0.25">
      <c r="D47" s="211"/>
      <c r="E47" s="239" t="s">
        <v>2425</v>
      </c>
      <c r="F47" s="240" t="s">
        <v>2287</v>
      </c>
      <c r="G47" s="211"/>
      <c r="H47" s="211"/>
      <c r="I47" s="211"/>
      <c r="R47" s="211"/>
    </row>
    <row r="48" spans="1:18" x14ac:dyDescent="0.25">
      <c r="D48" s="211"/>
      <c r="E48" s="233" t="s">
        <v>2426</v>
      </c>
      <c r="F48" s="242" t="s">
        <v>2291</v>
      </c>
      <c r="G48" s="211"/>
      <c r="H48" s="211"/>
      <c r="I48" s="211"/>
      <c r="R48" s="211"/>
    </row>
    <row r="49" spans="4:18" x14ac:dyDescent="0.25">
      <c r="D49" s="211"/>
      <c r="E49" s="215"/>
      <c r="F49" s="211"/>
      <c r="G49" s="211"/>
      <c r="H49" s="211"/>
      <c r="I49" s="211"/>
      <c r="R49" s="211"/>
    </row>
    <row r="50" spans="4:18" x14ac:dyDescent="0.25">
      <c r="D50" s="211"/>
      <c r="E50" s="252"/>
      <c r="F50" s="211"/>
      <c r="G50" s="211"/>
      <c r="H50" s="211"/>
      <c r="I50" s="211"/>
      <c r="J50" s="211"/>
      <c r="K50" s="211"/>
      <c r="L50" s="211"/>
      <c r="M50" s="211"/>
      <c r="N50" s="211"/>
      <c r="R50" s="211"/>
    </row>
    <row r="51" spans="4:18" x14ac:dyDescent="0.25">
      <c r="D51" s="211"/>
      <c r="E51" s="211"/>
      <c r="F51" s="211"/>
      <c r="G51" s="211"/>
      <c r="H51" s="211"/>
      <c r="I51" s="211"/>
      <c r="J51" s="211"/>
      <c r="K51" s="211"/>
      <c r="L51" s="211"/>
      <c r="M51" s="211"/>
      <c r="N51" s="211"/>
      <c r="R51" s="211"/>
    </row>
    <row r="52" spans="4:18" x14ac:dyDescent="0.25">
      <c r="D52" s="211"/>
      <c r="E52" s="211"/>
      <c r="F52" s="211"/>
      <c r="G52" s="211"/>
      <c r="H52" s="211"/>
      <c r="I52" s="211"/>
      <c r="J52" s="211"/>
      <c r="K52" s="211"/>
      <c r="L52" s="211"/>
      <c r="M52" s="211"/>
      <c r="N52" s="211"/>
      <c r="R52" s="211"/>
    </row>
    <row r="53" spans="4:18" x14ac:dyDescent="0.25">
      <c r="D53" s="211"/>
      <c r="E53" s="211"/>
      <c r="F53" s="211"/>
      <c r="G53" s="211"/>
      <c r="H53" s="211"/>
      <c r="I53" s="211"/>
      <c r="J53" s="211"/>
      <c r="K53" s="211"/>
      <c r="L53" s="211"/>
      <c r="M53" s="211"/>
      <c r="N53" s="211"/>
      <c r="R53" s="211"/>
    </row>
    <row r="54" spans="4:18" x14ac:dyDescent="0.25">
      <c r="D54" s="211"/>
      <c r="E54" s="211"/>
      <c r="F54" s="211"/>
      <c r="G54" s="211"/>
      <c r="H54" s="211"/>
      <c r="I54" s="211"/>
      <c r="J54" s="211"/>
      <c r="K54" s="211"/>
      <c r="L54" s="211"/>
      <c r="M54" s="211"/>
      <c r="N54" s="211"/>
      <c r="R54" s="211"/>
    </row>
    <row r="55" spans="4:18" x14ac:dyDescent="0.25">
      <c r="D55" s="211"/>
      <c r="E55" s="211"/>
      <c r="F55" s="211"/>
      <c r="G55" s="211"/>
      <c r="H55" s="211"/>
      <c r="I55" s="211"/>
      <c r="J55" s="211"/>
      <c r="K55" s="211"/>
      <c r="L55" s="211"/>
      <c r="M55" s="211"/>
      <c r="N55" s="211"/>
    </row>
    <row r="56" spans="4:18" x14ac:dyDescent="0.25">
      <c r="D56" s="211"/>
      <c r="E56" s="252"/>
      <c r="F56" s="211"/>
      <c r="G56" s="211"/>
      <c r="H56" s="211"/>
      <c r="I56" s="211"/>
      <c r="J56" s="211"/>
      <c r="K56" s="211"/>
      <c r="L56" s="211"/>
      <c r="M56" s="211"/>
      <c r="N56" s="211"/>
    </row>
    <row r="57" spans="4:18" x14ac:dyDescent="0.25">
      <c r="D57" s="211"/>
      <c r="E57" s="211"/>
      <c r="F57" s="211"/>
      <c r="G57" s="211"/>
      <c r="H57" s="211"/>
      <c r="I57" s="211"/>
      <c r="J57" s="211"/>
      <c r="K57" s="211"/>
      <c r="L57" s="211"/>
      <c r="M57" s="211"/>
      <c r="N57" s="211"/>
    </row>
    <row r="58" spans="4:18" x14ac:dyDescent="0.25">
      <c r="D58" s="211"/>
      <c r="E58" s="211"/>
      <c r="F58" s="211"/>
      <c r="G58" s="211"/>
      <c r="H58" s="211"/>
      <c r="I58" s="211"/>
      <c r="J58" s="211"/>
      <c r="K58" s="211"/>
      <c r="L58" s="211"/>
      <c r="M58" s="211"/>
      <c r="N58" s="211"/>
    </row>
    <row r="59" spans="4:18" x14ac:dyDescent="0.25">
      <c r="D59" s="211"/>
      <c r="E59" s="211"/>
      <c r="F59" s="211"/>
      <c r="G59" s="211"/>
      <c r="H59" s="211"/>
      <c r="I59" s="211"/>
      <c r="J59" s="211"/>
      <c r="K59" s="211"/>
      <c r="L59" s="211"/>
      <c r="M59" s="211"/>
      <c r="N59" s="211"/>
    </row>
    <row r="60" spans="4:18" x14ac:dyDescent="0.25">
      <c r="D60" s="211"/>
      <c r="E60" s="211"/>
      <c r="F60" s="211"/>
      <c r="G60" s="211"/>
      <c r="H60" s="211"/>
      <c r="I60" s="211"/>
      <c r="J60" s="211"/>
      <c r="K60" s="211"/>
      <c r="L60" s="211"/>
      <c r="M60" s="211"/>
      <c r="N60" s="211"/>
    </row>
    <row r="61" spans="4:18" x14ac:dyDescent="0.25">
      <c r="D61" s="211"/>
      <c r="E61" s="211"/>
      <c r="F61" s="211"/>
      <c r="G61" s="211"/>
      <c r="H61" s="211"/>
      <c r="I61" s="211"/>
      <c r="J61" s="211"/>
      <c r="K61" s="211"/>
      <c r="L61" s="211"/>
      <c r="M61" s="211"/>
      <c r="N61" s="211"/>
    </row>
    <row r="62" spans="4:18" x14ac:dyDescent="0.25">
      <c r="D62" s="211"/>
      <c r="E62" s="252"/>
      <c r="F62" s="211"/>
      <c r="G62" s="211"/>
      <c r="H62" s="211"/>
      <c r="I62" s="211"/>
      <c r="J62" s="211"/>
      <c r="K62" s="211"/>
      <c r="L62" s="211"/>
      <c r="M62" s="211"/>
      <c r="N62" s="211"/>
    </row>
    <row r="63" spans="4:18" x14ac:dyDescent="0.25">
      <c r="D63" s="211"/>
      <c r="E63" s="211"/>
      <c r="F63" s="211"/>
      <c r="G63" s="211"/>
      <c r="H63" s="211"/>
      <c r="I63" s="211"/>
      <c r="J63" s="211"/>
      <c r="K63" s="211"/>
      <c r="L63" s="211"/>
      <c r="M63" s="211"/>
      <c r="N63" s="211"/>
    </row>
    <row r="64" spans="4:18" x14ac:dyDescent="0.25">
      <c r="D64" s="211"/>
      <c r="E64" s="211"/>
      <c r="F64" s="211"/>
      <c r="G64" s="211"/>
      <c r="H64" s="211"/>
      <c r="I64" s="211"/>
      <c r="J64" s="211"/>
      <c r="K64" s="211"/>
      <c r="L64" s="211"/>
      <c r="M64" s="211"/>
      <c r="N64" s="211"/>
    </row>
    <row r="65" spans="4:14" x14ac:dyDescent="0.25">
      <c r="D65" s="211"/>
      <c r="E65" s="211"/>
      <c r="F65" s="211"/>
      <c r="G65" s="211"/>
      <c r="H65" s="211"/>
      <c r="I65" s="211"/>
      <c r="J65" s="211"/>
      <c r="K65" s="211"/>
      <c r="L65" s="211"/>
      <c r="M65" s="211"/>
      <c r="N65" s="211"/>
    </row>
    <row r="66" spans="4:14" x14ac:dyDescent="0.25">
      <c r="D66" s="211"/>
      <c r="E66" s="211"/>
      <c r="F66" s="211"/>
      <c r="G66" s="211"/>
      <c r="H66" s="211"/>
      <c r="I66" s="211"/>
      <c r="J66" s="211"/>
      <c r="K66" s="211"/>
      <c r="L66" s="211"/>
      <c r="M66" s="211"/>
      <c r="N66" s="211"/>
    </row>
    <row r="67" spans="4:14" x14ac:dyDescent="0.25">
      <c r="D67" s="211"/>
      <c r="E67" s="211"/>
      <c r="F67" s="211"/>
      <c r="G67" s="211"/>
      <c r="H67" s="211"/>
      <c r="I67" s="211"/>
      <c r="J67" s="211"/>
      <c r="K67" s="211"/>
      <c r="L67" s="211"/>
      <c r="M67" s="211"/>
      <c r="N67" s="211"/>
    </row>
    <row r="68" spans="4:14" x14ac:dyDescent="0.25">
      <c r="D68" s="211"/>
      <c r="E68" s="211"/>
      <c r="F68" s="211"/>
      <c r="G68" s="211"/>
      <c r="H68" s="211"/>
      <c r="I68" s="211"/>
      <c r="J68" s="211"/>
      <c r="K68" s="211"/>
      <c r="L68" s="211"/>
      <c r="M68" s="211"/>
      <c r="N68" s="211"/>
    </row>
    <row r="69" spans="4:14" x14ac:dyDescent="0.25">
      <c r="D69" s="211"/>
      <c r="E69" s="211"/>
      <c r="F69" s="211"/>
      <c r="G69" s="211"/>
      <c r="H69" s="211"/>
      <c r="I69" s="211"/>
      <c r="J69" s="211"/>
      <c r="K69" s="211"/>
      <c r="L69" s="211"/>
      <c r="M69" s="211"/>
      <c r="N69" s="211"/>
    </row>
    <row r="70" spans="4:14" x14ac:dyDescent="0.25">
      <c r="D70" s="211"/>
      <c r="E70" s="211"/>
      <c r="F70" s="211"/>
      <c r="G70" s="211"/>
      <c r="H70" s="211"/>
      <c r="I70" s="211"/>
      <c r="J70" s="211"/>
      <c r="K70" s="211"/>
      <c r="L70" s="211"/>
      <c r="M70" s="211"/>
      <c r="N70" s="211"/>
    </row>
    <row r="71" spans="4:14" x14ac:dyDescent="0.25">
      <c r="D71" s="211"/>
      <c r="G71" s="211"/>
      <c r="H71" s="211"/>
      <c r="I71" s="211"/>
      <c r="J71" s="211"/>
      <c r="K71" s="211"/>
      <c r="L71" s="211"/>
      <c r="M71" s="211"/>
      <c r="N71" s="211"/>
    </row>
  </sheetData>
  <mergeCells count="6">
    <mergeCell ref="R27:T29"/>
    <mergeCell ref="A1:R1"/>
    <mergeCell ref="A32:B35"/>
    <mergeCell ref="A2:B2"/>
    <mergeCell ref="A6:B6"/>
    <mergeCell ref="A21:B21"/>
  </mergeCells>
  <dataValidations count="13">
    <dataValidation type="list" allowBlank="1" showInputMessage="1" showErrorMessage="1"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formula1>$F$37:$F$44</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formula1>$E$47:$E$48</formula1>
    </dataValidation>
    <dataValidation type="list" allowBlank="1" showInputMessage="1" showErrorMessage="1"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formula1>$E$23:$E$25</formula1>
    </dataValidation>
    <dataValidation type="list" allowBlank="1" showInputMessage="1" showErrorMessage="1"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formula1>$O$6:$O$20</formula1>
    </dataValidation>
    <dataValidation type="list" allowBlank="1" showInputMessage="1" showErrorMessage="1"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formula1>$E$37:$E$44</formula1>
    </dataValidation>
    <dataValidation type="list" allowBlank="1" showInputMessage="1" showErrorMessage="1"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formula1>$E$28:$E$34</formula1>
    </dataValidation>
    <dataValidation type="whole" allowBlank="1" showInputMessage="1" showErrorMessage="1" errorTitle="National Lamp Wattage" error="Enter Wattage for One Fixture."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formula1>0</formula1>
      <formula2>500</formula2>
    </dataValidation>
    <dataValidation type="list" allowBlank="1" showInputMessage="1" showErrorMessage="1"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formula1>$E$18:$E$20</formula1>
    </dataValidation>
    <dataValidation type="list" allowBlank="1" showInputMessage="1" showErrorMessage="1" errorTitle="Number of Lamps" error="Enter a number between 1 and 8."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formula1>$E$37:$E$44</formula1>
    </dataValidation>
    <dataValidation type="list" allowBlank="1" showInputMessage="1" showErrorMessage="1" sqref="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formula1>$E$6:$E$15</formula1>
    </dataValidation>
    <dataValidation type="list" allowBlank="1" showInputMessage="1" showErrorMessage="1"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formula1>Fixture_Subtype</formula1>
    </dataValidation>
    <dataValidation type="custom" allowBlank="1" showInputMessage="1" showErrorMessage="1"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formula1>L14</formula1>
    </dataValidation>
    <dataValidation type="custom" allowBlank="1" showInputMessage="1" showErrorMessage="1" sqref="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formula1>K14</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B26" sqref="B26"/>
    </sheetView>
  </sheetViews>
  <sheetFormatPr defaultRowHeight="15" x14ac:dyDescent="0.25"/>
  <cols>
    <col min="1" max="1" width="3.42578125" style="47" customWidth="1"/>
    <col min="2" max="2" width="89" style="47" customWidth="1"/>
    <col min="3" max="256" width="9.140625" style="47"/>
    <col min="257" max="257" width="3.42578125" style="47" customWidth="1"/>
    <col min="258" max="258" width="89" style="47" customWidth="1"/>
    <col min="259" max="512" width="9.140625" style="47"/>
    <col min="513" max="513" width="3.42578125" style="47" customWidth="1"/>
    <col min="514" max="514" width="89" style="47" customWidth="1"/>
    <col min="515" max="768" width="9.140625" style="47"/>
    <col min="769" max="769" width="3.42578125" style="47" customWidth="1"/>
    <col min="770" max="770" width="89" style="47" customWidth="1"/>
    <col min="771" max="1024" width="9.140625" style="47"/>
    <col min="1025" max="1025" width="3.42578125" style="47" customWidth="1"/>
    <col min="1026" max="1026" width="89" style="47" customWidth="1"/>
    <col min="1027" max="1280" width="9.140625" style="47"/>
    <col min="1281" max="1281" width="3.42578125" style="47" customWidth="1"/>
    <col min="1282" max="1282" width="89" style="47" customWidth="1"/>
    <col min="1283" max="1536" width="9.140625" style="47"/>
    <col min="1537" max="1537" width="3.42578125" style="47" customWidth="1"/>
    <col min="1538" max="1538" width="89" style="47" customWidth="1"/>
    <col min="1539" max="1792" width="9.140625" style="47"/>
    <col min="1793" max="1793" width="3.42578125" style="47" customWidth="1"/>
    <col min="1794" max="1794" width="89" style="47" customWidth="1"/>
    <col min="1795" max="2048" width="9.140625" style="47"/>
    <col min="2049" max="2049" width="3.42578125" style="47" customWidth="1"/>
    <col min="2050" max="2050" width="89" style="47" customWidth="1"/>
    <col min="2051" max="2304" width="9.140625" style="47"/>
    <col min="2305" max="2305" width="3.42578125" style="47" customWidth="1"/>
    <col min="2306" max="2306" width="89" style="47" customWidth="1"/>
    <col min="2307" max="2560" width="9.140625" style="47"/>
    <col min="2561" max="2561" width="3.42578125" style="47" customWidth="1"/>
    <col min="2562" max="2562" width="89" style="47" customWidth="1"/>
    <col min="2563" max="2816" width="9.140625" style="47"/>
    <col min="2817" max="2817" width="3.42578125" style="47" customWidth="1"/>
    <col min="2818" max="2818" width="89" style="47" customWidth="1"/>
    <col min="2819" max="3072" width="9.140625" style="47"/>
    <col min="3073" max="3073" width="3.42578125" style="47" customWidth="1"/>
    <col min="3074" max="3074" width="89" style="47" customWidth="1"/>
    <col min="3075" max="3328" width="9.140625" style="47"/>
    <col min="3329" max="3329" width="3.42578125" style="47" customWidth="1"/>
    <col min="3330" max="3330" width="89" style="47" customWidth="1"/>
    <col min="3331" max="3584" width="9.140625" style="47"/>
    <col min="3585" max="3585" width="3.42578125" style="47" customWidth="1"/>
    <col min="3586" max="3586" width="89" style="47" customWidth="1"/>
    <col min="3587" max="3840" width="9.140625" style="47"/>
    <col min="3841" max="3841" width="3.42578125" style="47" customWidth="1"/>
    <col min="3842" max="3842" width="89" style="47" customWidth="1"/>
    <col min="3843" max="4096" width="9.140625" style="47"/>
    <col min="4097" max="4097" width="3.42578125" style="47" customWidth="1"/>
    <col min="4098" max="4098" width="89" style="47" customWidth="1"/>
    <col min="4099" max="4352" width="9.140625" style="47"/>
    <col min="4353" max="4353" width="3.42578125" style="47" customWidth="1"/>
    <col min="4354" max="4354" width="89" style="47" customWidth="1"/>
    <col min="4355" max="4608" width="9.140625" style="47"/>
    <col min="4609" max="4609" width="3.42578125" style="47" customWidth="1"/>
    <col min="4610" max="4610" width="89" style="47" customWidth="1"/>
    <col min="4611" max="4864" width="9.140625" style="47"/>
    <col min="4865" max="4865" width="3.42578125" style="47" customWidth="1"/>
    <col min="4866" max="4866" width="89" style="47" customWidth="1"/>
    <col min="4867" max="5120" width="9.140625" style="47"/>
    <col min="5121" max="5121" width="3.42578125" style="47" customWidth="1"/>
    <col min="5122" max="5122" width="89" style="47" customWidth="1"/>
    <col min="5123" max="5376" width="9.140625" style="47"/>
    <col min="5377" max="5377" width="3.42578125" style="47" customWidth="1"/>
    <col min="5378" max="5378" width="89" style="47" customWidth="1"/>
    <col min="5379" max="5632" width="9.140625" style="47"/>
    <col min="5633" max="5633" width="3.42578125" style="47" customWidth="1"/>
    <col min="5634" max="5634" width="89" style="47" customWidth="1"/>
    <col min="5635" max="5888" width="9.140625" style="47"/>
    <col min="5889" max="5889" width="3.42578125" style="47" customWidth="1"/>
    <col min="5890" max="5890" width="89" style="47" customWidth="1"/>
    <col min="5891" max="6144" width="9.140625" style="47"/>
    <col min="6145" max="6145" width="3.42578125" style="47" customWidth="1"/>
    <col min="6146" max="6146" width="89" style="47" customWidth="1"/>
    <col min="6147" max="6400" width="9.140625" style="47"/>
    <col min="6401" max="6401" width="3.42578125" style="47" customWidth="1"/>
    <col min="6402" max="6402" width="89" style="47" customWidth="1"/>
    <col min="6403" max="6656" width="9.140625" style="47"/>
    <col min="6657" max="6657" width="3.42578125" style="47" customWidth="1"/>
    <col min="6658" max="6658" width="89" style="47" customWidth="1"/>
    <col min="6659" max="6912" width="9.140625" style="47"/>
    <col min="6913" max="6913" width="3.42578125" style="47" customWidth="1"/>
    <col min="6914" max="6914" width="89" style="47" customWidth="1"/>
    <col min="6915" max="7168" width="9.140625" style="47"/>
    <col min="7169" max="7169" width="3.42578125" style="47" customWidth="1"/>
    <col min="7170" max="7170" width="89" style="47" customWidth="1"/>
    <col min="7171" max="7424" width="9.140625" style="47"/>
    <col min="7425" max="7425" width="3.42578125" style="47" customWidth="1"/>
    <col min="7426" max="7426" width="89" style="47" customWidth="1"/>
    <col min="7427" max="7680" width="9.140625" style="47"/>
    <col min="7681" max="7681" width="3.42578125" style="47" customWidth="1"/>
    <col min="7682" max="7682" width="89" style="47" customWidth="1"/>
    <col min="7683" max="7936" width="9.140625" style="47"/>
    <col min="7937" max="7937" width="3.42578125" style="47" customWidth="1"/>
    <col min="7938" max="7938" width="89" style="47" customWidth="1"/>
    <col min="7939" max="8192" width="9.140625" style="47"/>
    <col min="8193" max="8193" width="3.42578125" style="47" customWidth="1"/>
    <col min="8194" max="8194" width="89" style="47" customWidth="1"/>
    <col min="8195" max="8448" width="9.140625" style="47"/>
    <col min="8449" max="8449" width="3.42578125" style="47" customWidth="1"/>
    <col min="8450" max="8450" width="89" style="47" customWidth="1"/>
    <col min="8451" max="8704" width="9.140625" style="47"/>
    <col min="8705" max="8705" width="3.42578125" style="47" customWidth="1"/>
    <col min="8706" max="8706" width="89" style="47" customWidth="1"/>
    <col min="8707" max="8960" width="9.140625" style="47"/>
    <col min="8961" max="8961" width="3.42578125" style="47" customWidth="1"/>
    <col min="8962" max="8962" width="89" style="47" customWidth="1"/>
    <col min="8963" max="9216" width="9.140625" style="47"/>
    <col min="9217" max="9217" width="3.42578125" style="47" customWidth="1"/>
    <col min="9218" max="9218" width="89" style="47" customWidth="1"/>
    <col min="9219" max="9472" width="9.140625" style="47"/>
    <col min="9473" max="9473" width="3.42578125" style="47" customWidth="1"/>
    <col min="9474" max="9474" width="89" style="47" customWidth="1"/>
    <col min="9475" max="9728" width="9.140625" style="47"/>
    <col min="9729" max="9729" width="3.42578125" style="47" customWidth="1"/>
    <col min="9730" max="9730" width="89" style="47" customWidth="1"/>
    <col min="9731" max="9984" width="9.140625" style="47"/>
    <col min="9985" max="9985" width="3.42578125" style="47" customWidth="1"/>
    <col min="9986" max="9986" width="89" style="47" customWidth="1"/>
    <col min="9987" max="10240" width="9.140625" style="47"/>
    <col min="10241" max="10241" width="3.42578125" style="47" customWidth="1"/>
    <col min="10242" max="10242" width="89" style="47" customWidth="1"/>
    <col min="10243" max="10496" width="9.140625" style="47"/>
    <col min="10497" max="10497" width="3.42578125" style="47" customWidth="1"/>
    <col min="10498" max="10498" width="89" style="47" customWidth="1"/>
    <col min="10499" max="10752" width="9.140625" style="47"/>
    <col min="10753" max="10753" width="3.42578125" style="47" customWidth="1"/>
    <col min="10754" max="10754" width="89" style="47" customWidth="1"/>
    <col min="10755" max="11008" width="9.140625" style="47"/>
    <col min="11009" max="11009" width="3.42578125" style="47" customWidth="1"/>
    <col min="11010" max="11010" width="89" style="47" customWidth="1"/>
    <col min="11011" max="11264" width="9.140625" style="47"/>
    <col min="11265" max="11265" width="3.42578125" style="47" customWidth="1"/>
    <col min="11266" max="11266" width="89" style="47" customWidth="1"/>
    <col min="11267" max="11520" width="9.140625" style="47"/>
    <col min="11521" max="11521" width="3.42578125" style="47" customWidth="1"/>
    <col min="11522" max="11522" width="89" style="47" customWidth="1"/>
    <col min="11523" max="11776" width="9.140625" style="47"/>
    <col min="11777" max="11777" width="3.42578125" style="47" customWidth="1"/>
    <col min="11778" max="11778" width="89" style="47" customWidth="1"/>
    <col min="11779" max="12032" width="9.140625" style="47"/>
    <col min="12033" max="12033" width="3.42578125" style="47" customWidth="1"/>
    <col min="12034" max="12034" width="89" style="47" customWidth="1"/>
    <col min="12035" max="12288" width="9.140625" style="47"/>
    <col min="12289" max="12289" width="3.42578125" style="47" customWidth="1"/>
    <col min="12290" max="12290" width="89" style="47" customWidth="1"/>
    <col min="12291" max="12544" width="9.140625" style="47"/>
    <col min="12545" max="12545" width="3.42578125" style="47" customWidth="1"/>
    <col min="12546" max="12546" width="89" style="47" customWidth="1"/>
    <col min="12547" max="12800" width="9.140625" style="47"/>
    <col min="12801" max="12801" width="3.42578125" style="47" customWidth="1"/>
    <col min="12802" max="12802" width="89" style="47" customWidth="1"/>
    <col min="12803" max="13056" width="9.140625" style="47"/>
    <col min="13057" max="13057" width="3.42578125" style="47" customWidth="1"/>
    <col min="13058" max="13058" width="89" style="47" customWidth="1"/>
    <col min="13059" max="13312" width="9.140625" style="47"/>
    <col min="13313" max="13313" width="3.42578125" style="47" customWidth="1"/>
    <col min="13314" max="13314" width="89" style="47" customWidth="1"/>
    <col min="13315" max="13568" width="9.140625" style="47"/>
    <col min="13569" max="13569" width="3.42578125" style="47" customWidth="1"/>
    <col min="13570" max="13570" width="89" style="47" customWidth="1"/>
    <col min="13571" max="13824" width="9.140625" style="47"/>
    <col min="13825" max="13825" width="3.42578125" style="47" customWidth="1"/>
    <col min="13826" max="13826" width="89" style="47" customWidth="1"/>
    <col min="13827" max="14080" width="9.140625" style="47"/>
    <col min="14081" max="14081" width="3.42578125" style="47" customWidth="1"/>
    <col min="14082" max="14082" width="89" style="47" customWidth="1"/>
    <col min="14083" max="14336" width="9.140625" style="47"/>
    <col min="14337" max="14337" width="3.42578125" style="47" customWidth="1"/>
    <col min="14338" max="14338" width="89" style="47" customWidth="1"/>
    <col min="14339" max="14592" width="9.140625" style="47"/>
    <col min="14593" max="14593" width="3.42578125" style="47" customWidth="1"/>
    <col min="14594" max="14594" width="89" style="47" customWidth="1"/>
    <col min="14595" max="14848" width="9.140625" style="47"/>
    <col min="14849" max="14849" width="3.42578125" style="47" customWidth="1"/>
    <col min="14850" max="14850" width="89" style="47" customWidth="1"/>
    <col min="14851" max="15104" width="9.140625" style="47"/>
    <col min="15105" max="15105" width="3.42578125" style="47" customWidth="1"/>
    <col min="15106" max="15106" width="89" style="47" customWidth="1"/>
    <col min="15107" max="15360" width="9.140625" style="47"/>
    <col min="15361" max="15361" width="3.42578125" style="47" customWidth="1"/>
    <col min="15362" max="15362" width="89" style="47" customWidth="1"/>
    <col min="15363" max="15616" width="9.140625" style="47"/>
    <col min="15617" max="15617" width="3.42578125" style="47" customWidth="1"/>
    <col min="15618" max="15618" width="89" style="47" customWidth="1"/>
    <col min="15619" max="15872" width="9.140625" style="47"/>
    <col min="15873" max="15873" width="3.42578125" style="47" customWidth="1"/>
    <col min="15874" max="15874" width="89" style="47" customWidth="1"/>
    <col min="15875" max="16128" width="9.140625" style="47"/>
    <col min="16129" max="16129" width="3.42578125" style="47" customWidth="1"/>
    <col min="16130" max="16130" width="89" style="47" customWidth="1"/>
    <col min="16131" max="16384" width="9.140625" style="47"/>
  </cols>
  <sheetData>
    <row r="1" spans="1:3" ht="18" x14ac:dyDescent="0.25">
      <c r="A1" s="332" t="s">
        <v>2203</v>
      </c>
      <c r="B1" s="332"/>
    </row>
    <row r="2" spans="1:3" ht="15.75" x14ac:dyDescent="0.25">
      <c r="A2" s="333" t="s">
        <v>2201</v>
      </c>
      <c r="B2" s="333"/>
    </row>
    <row r="4" spans="1:3" x14ac:dyDescent="0.25">
      <c r="A4" s="184" t="s">
        <v>2204</v>
      </c>
    </row>
    <row r="5" spans="1:3" x14ac:dyDescent="0.25">
      <c r="A5" s="185" t="s">
        <v>2202</v>
      </c>
      <c r="B5" s="176" t="s">
        <v>2205</v>
      </c>
    </row>
    <row r="6" spans="1:3" x14ac:dyDescent="0.25">
      <c r="B6" s="186"/>
      <c r="C6" s="176"/>
    </row>
    <row r="7" spans="1:3" x14ac:dyDescent="0.25">
      <c r="A7" s="184" t="s">
        <v>2614</v>
      </c>
    </row>
    <row r="8" spans="1:3" x14ac:dyDescent="0.25">
      <c r="A8" s="185" t="s">
        <v>2202</v>
      </c>
      <c r="B8" s="176" t="s">
        <v>2615</v>
      </c>
    </row>
    <row r="9" spans="1:3" x14ac:dyDescent="0.25">
      <c r="B9" s="186"/>
    </row>
    <row r="10" spans="1:3" x14ac:dyDescent="0.25">
      <c r="A10" s="184" t="s">
        <v>2620</v>
      </c>
    </row>
    <row r="11" spans="1:3" x14ac:dyDescent="0.25">
      <c r="A11" s="185" t="s">
        <v>2202</v>
      </c>
      <c r="B11" s="176" t="s">
        <v>2621</v>
      </c>
    </row>
    <row r="12" spans="1:3" x14ac:dyDescent="0.25">
      <c r="B12" s="186"/>
    </row>
    <row r="13" spans="1:3" x14ac:dyDescent="0.25">
      <c r="B13" s="186"/>
    </row>
  </sheetData>
  <mergeCells count="2">
    <mergeCell ref="A1:B1"/>
    <mergeCell ref="A2:B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8"/>
  <sheetViews>
    <sheetView zoomScaleNormal="100" workbookViewId="0">
      <selection activeCell="B3" sqref="B3"/>
    </sheetView>
  </sheetViews>
  <sheetFormatPr defaultRowHeight="15" x14ac:dyDescent="0.25"/>
  <cols>
    <col min="1" max="1" width="13.85546875" style="262" customWidth="1"/>
    <col min="2" max="2" width="80.5703125" style="47" customWidth="1"/>
    <col min="3" max="4" width="9.140625" style="47"/>
    <col min="5" max="5" width="14.140625" style="47" customWidth="1"/>
    <col min="6" max="6" width="74.85546875" style="47" customWidth="1"/>
    <col min="7" max="256" width="9.140625" style="47"/>
    <col min="257" max="257" width="13.85546875" style="47" customWidth="1"/>
    <col min="258" max="258" width="76.28515625" style="47" customWidth="1"/>
    <col min="259" max="512" width="9.140625" style="47"/>
    <col min="513" max="513" width="13.85546875" style="47" customWidth="1"/>
    <col min="514" max="514" width="76.28515625" style="47" customWidth="1"/>
    <col min="515" max="768" width="9.140625" style="47"/>
    <col min="769" max="769" width="13.85546875" style="47" customWidth="1"/>
    <col min="770" max="770" width="76.28515625" style="47" customWidth="1"/>
    <col min="771" max="1024" width="9.140625" style="47"/>
    <col min="1025" max="1025" width="13.85546875" style="47" customWidth="1"/>
    <col min="1026" max="1026" width="76.28515625" style="47" customWidth="1"/>
    <col min="1027" max="1280" width="9.140625" style="47"/>
    <col min="1281" max="1281" width="13.85546875" style="47" customWidth="1"/>
    <col min="1282" max="1282" width="76.28515625" style="47" customWidth="1"/>
    <col min="1283" max="1536" width="9.140625" style="47"/>
    <col min="1537" max="1537" width="13.85546875" style="47" customWidth="1"/>
    <col min="1538" max="1538" width="76.28515625" style="47" customWidth="1"/>
    <col min="1539" max="1792" width="9.140625" style="47"/>
    <col min="1793" max="1793" width="13.85546875" style="47" customWidth="1"/>
    <col min="1794" max="1794" width="76.28515625" style="47" customWidth="1"/>
    <col min="1795" max="2048" width="9.140625" style="47"/>
    <col min="2049" max="2049" width="13.85546875" style="47" customWidth="1"/>
    <col min="2050" max="2050" width="76.28515625" style="47" customWidth="1"/>
    <col min="2051" max="2304" width="9.140625" style="47"/>
    <col min="2305" max="2305" width="13.85546875" style="47" customWidth="1"/>
    <col min="2306" max="2306" width="76.28515625" style="47" customWidth="1"/>
    <col min="2307" max="2560" width="9.140625" style="47"/>
    <col min="2561" max="2561" width="13.85546875" style="47" customWidth="1"/>
    <col min="2562" max="2562" width="76.28515625" style="47" customWidth="1"/>
    <col min="2563" max="2816" width="9.140625" style="47"/>
    <col min="2817" max="2817" width="13.85546875" style="47" customWidth="1"/>
    <col min="2818" max="2818" width="76.28515625" style="47" customWidth="1"/>
    <col min="2819" max="3072" width="9.140625" style="47"/>
    <col min="3073" max="3073" width="13.85546875" style="47" customWidth="1"/>
    <col min="3074" max="3074" width="76.28515625" style="47" customWidth="1"/>
    <col min="3075" max="3328" width="9.140625" style="47"/>
    <col min="3329" max="3329" width="13.85546875" style="47" customWidth="1"/>
    <col min="3330" max="3330" width="76.28515625" style="47" customWidth="1"/>
    <col min="3331" max="3584" width="9.140625" style="47"/>
    <col min="3585" max="3585" width="13.85546875" style="47" customWidth="1"/>
    <col min="3586" max="3586" width="76.28515625" style="47" customWidth="1"/>
    <col min="3587" max="3840" width="9.140625" style="47"/>
    <col min="3841" max="3841" width="13.85546875" style="47" customWidth="1"/>
    <col min="3842" max="3842" width="76.28515625" style="47" customWidth="1"/>
    <col min="3843" max="4096" width="9.140625" style="47"/>
    <col min="4097" max="4097" width="13.85546875" style="47" customWidth="1"/>
    <col min="4098" max="4098" width="76.28515625" style="47" customWidth="1"/>
    <col min="4099" max="4352" width="9.140625" style="47"/>
    <col min="4353" max="4353" width="13.85546875" style="47" customWidth="1"/>
    <col min="4354" max="4354" width="76.28515625" style="47" customWidth="1"/>
    <col min="4355" max="4608" width="9.140625" style="47"/>
    <col min="4609" max="4609" width="13.85546875" style="47" customWidth="1"/>
    <col min="4610" max="4610" width="76.28515625" style="47" customWidth="1"/>
    <col min="4611" max="4864" width="9.140625" style="47"/>
    <col min="4865" max="4865" width="13.85546875" style="47" customWidth="1"/>
    <col min="4866" max="4866" width="76.28515625" style="47" customWidth="1"/>
    <col min="4867" max="5120" width="9.140625" style="47"/>
    <col min="5121" max="5121" width="13.85546875" style="47" customWidth="1"/>
    <col min="5122" max="5122" width="76.28515625" style="47" customWidth="1"/>
    <col min="5123" max="5376" width="9.140625" style="47"/>
    <col min="5377" max="5377" width="13.85546875" style="47" customWidth="1"/>
    <col min="5378" max="5378" width="76.28515625" style="47" customWidth="1"/>
    <col min="5379" max="5632" width="9.140625" style="47"/>
    <col min="5633" max="5633" width="13.85546875" style="47" customWidth="1"/>
    <col min="5634" max="5634" width="76.28515625" style="47" customWidth="1"/>
    <col min="5635" max="5888" width="9.140625" style="47"/>
    <col min="5889" max="5889" width="13.85546875" style="47" customWidth="1"/>
    <col min="5890" max="5890" width="76.28515625" style="47" customWidth="1"/>
    <col min="5891" max="6144" width="9.140625" style="47"/>
    <col min="6145" max="6145" width="13.85546875" style="47" customWidth="1"/>
    <col min="6146" max="6146" width="76.28515625" style="47" customWidth="1"/>
    <col min="6147" max="6400" width="9.140625" style="47"/>
    <col min="6401" max="6401" width="13.85546875" style="47" customWidth="1"/>
    <col min="6402" max="6402" width="76.28515625" style="47" customWidth="1"/>
    <col min="6403" max="6656" width="9.140625" style="47"/>
    <col min="6657" max="6657" width="13.85546875" style="47" customWidth="1"/>
    <col min="6658" max="6658" width="76.28515625" style="47" customWidth="1"/>
    <col min="6659" max="6912" width="9.140625" style="47"/>
    <col min="6913" max="6913" width="13.85546875" style="47" customWidth="1"/>
    <col min="6914" max="6914" width="76.28515625" style="47" customWidth="1"/>
    <col min="6915" max="7168" width="9.140625" style="47"/>
    <col min="7169" max="7169" width="13.85546875" style="47" customWidth="1"/>
    <col min="7170" max="7170" width="76.28515625" style="47" customWidth="1"/>
    <col min="7171" max="7424" width="9.140625" style="47"/>
    <col min="7425" max="7425" width="13.85546875" style="47" customWidth="1"/>
    <col min="7426" max="7426" width="76.28515625" style="47" customWidth="1"/>
    <col min="7427" max="7680" width="9.140625" style="47"/>
    <col min="7681" max="7681" width="13.85546875" style="47" customWidth="1"/>
    <col min="7682" max="7682" width="76.28515625" style="47" customWidth="1"/>
    <col min="7683" max="7936" width="9.140625" style="47"/>
    <col min="7937" max="7937" width="13.85546875" style="47" customWidth="1"/>
    <col min="7938" max="7938" width="76.28515625" style="47" customWidth="1"/>
    <col min="7939" max="8192" width="9.140625" style="47"/>
    <col min="8193" max="8193" width="13.85546875" style="47" customWidth="1"/>
    <col min="8194" max="8194" width="76.28515625" style="47" customWidth="1"/>
    <col min="8195" max="8448" width="9.140625" style="47"/>
    <col min="8449" max="8449" width="13.85546875" style="47" customWidth="1"/>
    <col min="8450" max="8450" width="76.28515625" style="47" customWidth="1"/>
    <col min="8451" max="8704" width="9.140625" style="47"/>
    <col min="8705" max="8705" width="13.85546875" style="47" customWidth="1"/>
    <col min="8706" max="8706" width="76.28515625" style="47" customWidth="1"/>
    <col min="8707" max="8960" width="9.140625" style="47"/>
    <col min="8961" max="8961" width="13.85546875" style="47" customWidth="1"/>
    <col min="8962" max="8962" width="76.28515625" style="47" customWidth="1"/>
    <col min="8963" max="9216" width="9.140625" style="47"/>
    <col min="9217" max="9217" width="13.85546875" style="47" customWidth="1"/>
    <col min="9218" max="9218" width="76.28515625" style="47" customWidth="1"/>
    <col min="9219" max="9472" width="9.140625" style="47"/>
    <col min="9473" max="9473" width="13.85546875" style="47" customWidth="1"/>
    <col min="9474" max="9474" width="76.28515625" style="47" customWidth="1"/>
    <col min="9475" max="9728" width="9.140625" style="47"/>
    <col min="9729" max="9729" width="13.85546875" style="47" customWidth="1"/>
    <col min="9730" max="9730" width="76.28515625" style="47" customWidth="1"/>
    <col min="9731" max="9984" width="9.140625" style="47"/>
    <col min="9985" max="9985" width="13.85546875" style="47" customWidth="1"/>
    <col min="9986" max="9986" width="76.28515625" style="47" customWidth="1"/>
    <col min="9987" max="10240" width="9.140625" style="47"/>
    <col min="10241" max="10241" width="13.85546875" style="47" customWidth="1"/>
    <col min="10242" max="10242" width="76.28515625" style="47" customWidth="1"/>
    <col min="10243" max="10496" width="9.140625" style="47"/>
    <col min="10497" max="10497" width="13.85546875" style="47" customWidth="1"/>
    <col min="10498" max="10498" width="76.28515625" style="47" customWidth="1"/>
    <col min="10499" max="10752" width="9.140625" style="47"/>
    <col min="10753" max="10753" width="13.85546875" style="47" customWidth="1"/>
    <col min="10754" max="10754" width="76.28515625" style="47" customWidth="1"/>
    <col min="10755" max="11008" width="9.140625" style="47"/>
    <col min="11009" max="11009" width="13.85546875" style="47" customWidth="1"/>
    <col min="11010" max="11010" width="76.28515625" style="47" customWidth="1"/>
    <col min="11011" max="11264" width="9.140625" style="47"/>
    <col min="11265" max="11265" width="13.85546875" style="47" customWidth="1"/>
    <col min="11266" max="11266" width="76.28515625" style="47" customWidth="1"/>
    <col min="11267" max="11520" width="9.140625" style="47"/>
    <col min="11521" max="11521" width="13.85546875" style="47" customWidth="1"/>
    <col min="11522" max="11522" width="76.28515625" style="47" customWidth="1"/>
    <col min="11523" max="11776" width="9.140625" style="47"/>
    <col min="11777" max="11777" width="13.85546875" style="47" customWidth="1"/>
    <col min="11778" max="11778" width="76.28515625" style="47" customWidth="1"/>
    <col min="11779" max="12032" width="9.140625" style="47"/>
    <col min="12033" max="12033" width="13.85546875" style="47" customWidth="1"/>
    <col min="12034" max="12034" width="76.28515625" style="47" customWidth="1"/>
    <col min="12035" max="12288" width="9.140625" style="47"/>
    <col min="12289" max="12289" width="13.85546875" style="47" customWidth="1"/>
    <col min="12290" max="12290" width="76.28515625" style="47" customWidth="1"/>
    <col min="12291" max="12544" width="9.140625" style="47"/>
    <col min="12545" max="12545" width="13.85546875" style="47" customWidth="1"/>
    <col min="12546" max="12546" width="76.28515625" style="47" customWidth="1"/>
    <col min="12547" max="12800" width="9.140625" style="47"/>
    <col min="12801" max="12801" width="13.85546875" style="47" customWidth="1"/>
    <col min="12802" max="12802" width="76.28515625" style="47" customWidth="1"/>
    <col min="12803" max="13056" width="9.140625" style="47"/>
    <col min="13057" max="13057" width="13.85546875" style="47" customWidth="1"/>
    <col min="13058" max="13058" width="76.28515625" style="47" customWidth="1"/>
    <col min="13059" max="13312" width="9.140625" style="47"/>
    <col min="13313" max="13313" width="13.85546875" style="47" customWidth="1"/>
    <col min="13314" max="13314" width="76.28515625" style="47" customWidth="1"/>
    <col min="13315" max="13568" width="9.140625" style="47"/>
    <col min="13569" max="13569" width="13.85546875" style="47" customWidth="1"/>
    <col min="13570" max="13570" width="76.28515625" style="47" customWidth="1"/>
    <col min="13571" max="13824" width="9.140625" style="47"/>
    <col min="13825" max="13825" width="13.85546875" style="47" customWidth="1"/>
    <col min="13826" max="13826" width="76.28515625" style="47" customWidth="1"/>
    <col min="13827" max="14080" width="9.140625" style="47"/>
    <col min="14081" max="14081" width="13.85546875" style="47" customWidth="1"/>
    <col min="14082" max="14082" width="76.28515625" style="47" customWidth="1"/>
    <col min="14083" max="14336" width="9.140625" style="47"/>
    <col min="14337" max="14337" width="13.85546875" style="47" customWidth="1"/>
    <col min="14338" max="14338" width="76.28515625" style="47" customWidth="1"/>
    <col min="14339" max="14592" width="9.140625" style="47"/>
    <col min="14593" max="14593" width="13.85546875" style="47" customWidth="1"/>
    <col min="14594" max="14594" width="76.28515625" style="47" customWidth="1"/>
    <col min="14595" max="14848" width="9.140625" style="47"/>
    <col min="14849" max="14849" width="13.85546875" style="47" customWidth="1"/>
    <col min="14850" max="14850" width="76.28515625" style="47" customWidth="1"/>
    <col min="14851" max="15104" width="9.140625" style="47"/>
    <col min="15105" max="15105" width="13.85546875" style="47" customWidth="1"/>
    <col min="15106" max="15106" width="76.28515625" style="47" customWidth="1"/>
    <col min="15107" max="15360" width="9.140625" style="47"/>
    <col min="15361" max="15361" width="13.85546875" style="47" customWidth="1"/>
    <col min="15362" max="15362" width="76.28515625" style="47" customWidth="1"/>
    <col min="15363" max="15616" width="9.140625" style="47"/>
    <col min="15617" max="15617" width="13.85546875" style="47" customWidth="1"/>
    <col min="15618" max="15618" width="76.28515625" style="47" customWidth="1"/>
    <col min="15619" max="15872" width="9.140625" style="47"/>
    <col min="15873" max="15873" width="13.85546875" style="47" customWidth="1"/>
    <col min="15874" max="15874" width="76.28515625" style="47" customWidth="1"/>
    <col min="15875" max="16128" width="9.140625" style="47"/>
    <col min="16129" max="16129" width="13.85546875" style="47" customWidth="1"/>
    <col min="16130" max="16130" width="76.28515625" style="47" customWidth="1"/>
    <col min="16131" max="16384" width="9.140625" style="47"/>
  </cols>
  <sheetData>
    <row r="1" spans="1:9" ht="18" x14ac:dyDescent="0.25">
      <c r="A1" s="351" t="s">
        <v>2432</v>
      </c>
      <c r="B1" s="351"/>
      <c r="C1" s="351"/>
      <c r="D1" s="351"/>
    </row>
    <row r="2" spans="1:9" ht="15.75" x14ac:dyDescent="0.25">
      <c r="A2" s="358" t="s">
        <v>2427</v>
      </c>
      <c r="B2" s="358"/>
    </row>
    <row r="3" spans="1:9" ht="15.75" x14ac:dyDescent="0.25">
      <c r="A3" s="273"/>
      <c r="B3" s="273"/>
    </row>
    <row r="4" spans="1:9" ht="15.75" x14ac:dyDescent="0.25">
      <c r="A4" s="358" t="s">
        <v>2477</v>
      </c>
      <c r="B4" s="358"/>
      <c r="E4" s="143" t="s">
        <v>2572</v>
      </c>
      <c r="F4" s="143"/>
      <c r="G4" s="143"/>
      <c r="H4" s="143"/>
      <c r="I4" s="143"/>
    </row>
    <row r="5" spans="1:9" ht="14.1" customHeight="1" x14ac:dyDescent="0.25">
      <c r="A5" s="256"/>
      <c r="B5" s="256"/>
    </row>
    <row r="6" spans="1:9" ht="14.1" customHeight="1" x14ac:dyDescent="0.25">
      <c r="A6" s="347" t="s">
        <v>2428</v>
      </c>
      <c r="B6" s="347"/>
      <c r="E6" s="347" t="s">
        <v>2428</v>
      </c>
      <c r="F6" s="347"/>
    </row>
    <row r="7" spans="1:9" s="46" customFormat="1" ht="14.1" customHeight="1" x14ac:dyDescent="0.25">
      <c r="A7" s="310" t="s">
        <v>2478</v>
      </c>
      <c r="B7" s="312" t="s">
        <v>2491</v>
      </c>
      <c r="E7" s="310" t="s">
        <v>2478</v>
      </c>
      <c r="F7" s="312" t="s">
        <v>2491</v>
      </c>
    </row>
    <row r="8" spans="1:9" s="46" customFormat="1" ht="14.1" customHeight="1" x14ac:dyDescent="0.25">
      <c r="A8" s="310" t="s">
        <v>2479</v>
      </c>
      <c r="B8" s="311" t="s">
        <v>2492</v>
      </c>
      <c r="E8" s="310" t="s">
        <v>2479</v>
      </c>
      <c r="F8" s="311" t="s">
        <v>2492</v>
      </c>
    </row>
    <row r="9" spans="1:9" s="46" customFormat="1" ht="14.1" customHeight="1" x14ac:dyDescent="0.25">
      <c r="A9" s="339" t="s">
        <v>2480</v>
      </c>
      <c r="B9" s="336" t="s">
        <v>2493</v>
      </c>
      <c r="E9" s="339" t="s">
        <v>2480</v>
      </c>
      <c r="F9" s="336" t="s">
        <v>2493</v>
      </c>
    </row>
    <row r="10" spans="1:9" s="46" customFormat="1" ht="14.1" customHeight="1" x14ac:dyDescent="0.25">
      <c r="A10" s="341"/>
      <c r="B10" s="336"/>
      <c r="E10" s="341"/>
      <c r="F10" s="336"/>
    </row>
    <row r="11" spans="1:9" s="46" customFormat="1" ht="14.1" customHeight="1" x14ac:dyDescent="0.25">
      <c r="A11" s="310" t="s">
        <v>2481</v>
      </c>
      <c r="B11" s="311" t="s">
        <v>2494</v>
      </c>
      <c r="E11" s="310" t="s">
        <v>2481</v>
      </c>
      <c r="F11" s="311" t="s">
        <v>2494</v>
      </c>
    </row>
    <row r="12" spans="1:9" s="46" customFormat="1" ht="14.1" customHeight="1" x14ac:dyDescent="0.25">
      <c r="A12" s="339" t="s">
        <v>2482</v>
      </c>
      <c r="B12" s="336" t="s">
        <v>2495</v>
      </c>
      <c r="E12" s="339" t="s">
        <v>2482</v>
      </c>
      <c r="F12" s="336" t="s">
        <v>2495</v>
      </c>
    </row>
    <row r="13" spans="1:9" s="46" customFormat="1" ht="14.1" customHeight="1" x14ac:dyDescent="0.25">
      <c r="A13" s="341"/>
      <c r="B13" s="336"/>
      <c r="E13" s="341"/>
      <c r="F13" s="336"/>
    </row>
    <row r="14" spans="1:9" s="46" customFormat="1" ht="14.1" customHeight="1" x14ac:dyDescent="0.25">
      <c r="A14" s="310" t="s">
        <v>2483</v>
      </c>
      <c r="B14" s="311" t="s">
        <v>2496</v>
      </c>
      <c r="E14" s="310" t="s">
        <v>2483</v>
      </c>
      <c r="F14" s="311" t="s">
        <v>2496</v>
      </c>
    </row>
    <row r="15" spans="1:9" s="46" customFormat="1" ht="14.1" customHeight="1" x14ac:dyDescent="0.25">
      <c r="A15" s="310" t="s">
        <v>2484</v>
      </c>
      <c r="B15" s="311" t="s">
        <v>2497</v>
      </c>
      <c r="E15" s="310" t="s">
        <v>2484</v>
      </c>
      <c r="F15" s="311" t="s">
        <v>2497</v>
      </c>
    </row>
    <row r="16" spans="1:9" s="46" customFormat="1" ht="14.1" customHeight="1" x14ac:dyDescent="0.25">
      <c r="A16" s="310" t="s">
        <v>2485</v>
      </c>
      <c r="B16" s="311" t="s">
        <v>2498</v>
      </c>
      <c r="E16" s="310" t="s">
        <v>2485</v>
      </c>
      <c r="F16" s="311" t="s">
        <v>2498</v>
      </c>
    </row>
    <row r="17" spans="1:6" s="46" customFormat="1" ht="14.1" customHeight="1" x14ac:dyDescent="0.25">
      <c r="A17" s="310" t="s">
        <v>2486</v>
      </c>
      <c r="B17" s="311" t="s">
        <v>2499</v>
      </c>
      <c r="E17" s="310" t="s">
        <v>2486</v>
      </c>
      <c r="F17" s="311" t="s">
        <v>2499</v>
      </c>
    </row>
    <row r="18" spans="1:6" s="46" customFormat="1" ht="14.1" customHeight="1" x14ac:dyDescent="0.25">
      <c r="A18" s="310" t="s">
        <v>2487</v>
      </c>
      <c r="B18" s="311" t="s">
        <v>2500</v>
      </c>
      <c r="E18" s="310" t="s">
        <v>2487</v>
      </c>
      <c r="F18" s="311" t="s">
        <v>2500</v>
      </c>
    </row>
    <row r="19" spans="1:6" s="46" customFormat="1" ht="14.1" customHeight="1" x14ac:dyDescent="0.25">
      <c r="A19" s="339" t="s">
        <v>2488</v>
      </c>
      <c r="B19" s="336" t="s">
        <v>2501</v>
      </c>
      <c r="E19" s="339" t="s">
        <v>2488</v>
      </c>
      <c r="F19" s="336" t="s">
        <v>2501</v>
      </c>
    </row>
    <row r="20" spans="1:6" s="46" customFormat="1" ht="14.1" customHeight="1" x14ac:dyDescent="0.25">
      <c r="A20" s="341"/>
      <c r="B20" s="336"/>
      <c r="E20" s="341"/>
      <c r="F20" s="336"/>
    </row>
    <row r="21" spans="1:6" s="46" customFormat="1" ht="14.1" customHeight="1" x14ac:dyDescent="0.25">
      <c r="A21" s="310" t="s">
        <v>2489</v>
      </c>
      <c r="B21" s="311" t="s">
        <v>2502</v>
      </c>
      <c r="E21" s="310" t="s">
        <v>2489</v>
      </c>
      <c r="F21" s="311" t="s">
        <v>2502</v>
      </c>
    </row>
    <row r="22" spans="1:6" s="46" customFormat="1" ht="14.1" customHeight="1" x14ac:dyDescent="0.25">
      <c r="A22" s="310" t="s">
        <v>2490</v>
      </c>
      <c r="B22" s="311" t="s">
        <v>2503</v>
      </c>
      <c r="E22" s="310" t="s">
        <v>2490</v>
      </c>
      <c r="F22" s="311" t="s">
        <v>2503</v>
      </c>
    </row>
    <row r="23" spans="1:6" s="46" customFormat="1" ht="14.1" customHeight="1" x14ac:dyDescent="0.25">
      <c r="A23" s="257"/>
      <c r="B23" s="258"/>
      <c r="E23" s="257"/>
      <c r="F23" s="258"/>
    </row>
    <row r="24" spans="1:6" s="46" customFormat="1" ht="14.1" customHeight="1" x14ac:dyDescent="0.25">
      <c r="A24" s="343" t="s">
        <v>2475</v>
      </c>
      <c r="B24" s="343"/>
      <c r="E24" s="343" t="s">
        <v>2475</v>
      </c>
      <c r="F24" s="343"/>
    </row>
    <row r="25" spans="1:6" s="46" customFormat="1" ht="14.1" customHeight="1" x14ac:dyDescent="0.25">
      <c r="A25" s="352" t="s">
        <v>2504</v>
      </c>
      <c r="B25" s="336" t="s">
        <v>2538</v>
      </c>
      <c r="E25" s="334" t="s">
        <v>2573</v>
      </c>
      <c r="F25" s="348" t="s">
        <v>2583</v>
      </c>
    </row>
    <row r="26" spans="1:6" s="46" customFormat="1" ht="14.1" customHeight="1" x14ac:dyDescent="0.25">
      <c r="A26" s="353"/>
      <c r="B26" s="336"/>
      <c r="E26" s="334"/>
      <c r="F26" s="349"/>
    </row>
    <row r="27" spans="1:6" s="46" customFormat="1" ht="18" customHeight="1" x14ac:dyDescent="0.25">
      <c r="A27" s="354"/>
      <c r="B27" s="336"/>
      <c r="E27" s="334"/>
      <c r="F27" s="350"/>
    </row>
    <row r="28" spans="1:6" s="46" customFormat="1" ht="14.1" customHeight="1" x14ac:dyDescent="0.25">
      <c r="A28" s="313" t="s">
        <v>2505</v>
      </c>
      <c r="B28" s="311" t="s">
        <v>2539</v>
      </c>
      <c r="E28" s="334" t="s">
        <v>2574</v>
      </c>
      <c r="F28" s="336" t="s">
        <v>2584</v>
      </c>
    </row>
    <row r="29" spans="1:6" s="46" customFormat="1" ht="19.5" customHeight="1" x14ac:dyDescent="0.25">
      <c r="A29" s="352" t="s">
        <v>2506</v>
      </c>
      <c r="B29" s="336" t="s">
        <v>2540</v>
      </c>
      <c r="E29" s="334"/>
      <c r="F29" s="336"/>
    </row>
    <row r="30" spans="1:6" s="46" customFormat="1" ht="14.1" customHeight="1" x14ac:dyDescent="0.25">
      <c r="A30" s="354"/>
      <c r="B30" s="336"/>
      <c r="E30" s="334"/>
      <c r="F30" s="336"/>
    </row>
    <row r="31" spans="1:6" s="46" customFormat="1" ht="14.1" customHeight="1" x14ac:dyDescent="0.25">
      <c r="A31" s="352" t="s">
        <v>2507</v>
      </c>
      <c r="B31" s="336" t="s">
        <v>2541</v>
      </c>
      <c r="E31" s="334" t="s">
        <v>2575</v>
      </c>
      <c r="F31" s="336" t="s">
        <v>2582</v>
      </c>
    </row>
    <row r="32" spans="1:6" s="46" customFormat="1" ht="14.1" customHeight="1" x14ac:dyDescent="0.25">
      <c r="A32" s="353"/>
      <c r="B32" s="336"/>
      <c r="E32" s="334"/>
      <c r="F32" s="336"/>
    </row>
    <row r="33" spans="1:6" s="46" customFormat="1" ht="20.25" customHeight="1" x14ac:dyDescent="0.25">
      <c r="A33" s="354"/>
      <c r="B33" s="336"/>
      <c r="E33" s="334" t="s">
        <v>2576</v>
      </c>
      <c r="F33" s="336" t="s">
        <v>2581</v>
      </c>
    </row>
    <row r="34" spans="1:6" s="46" customFormat="1" ht="14.1" customHeight="1" x14ac:dyDescent="0.25">
      <c r="A34" s="313" t="s">
        <v>2508</v>
      </c>
      <c r="B34" s="311" t="s">
        <v>2542</v>
      </c>
      <c r="E34" s="334"/>
      <c r="F34" s="336"/>
    </row>
    <row r="35" spans="1:6" s="46" customFormat="1" ht="14.1" customHeight="1" x14ac:dyDescent="0.25">
      <c r="A35" s="352" t="s">
        <v>2509</v>
      </c>
      <c r="B35" s="336" t="s">
        <v>2543</v>
      </c>
      <c r="E35" s="334"/>
      <c r="F35" s="336"/>
    </row>
    <row r="36" spans="1:6" s="46" customFormat="1" ht="17.25" customHeight="1" x14ac:dyDescent="0.25">
      <c r="A36" s="353"/>
      <c r="B36" s="336"/>
      <c r="E36" s="334" t="s">
        <v>2577</v>
      </c>
      <c r="F36" s="336" t="s">
        <v>2580</v>
      </c>
    </row>
    <row r="37" spans="1:6" s="46" customFormat="1" ht="14.1" customHeight="1" x14ac:dyDescent="0.25">
      <c r="A37" s="353"/>
      <c r="B37" s="336"/>
      <c r="E37" s="334"/>
      <c r="F37" s="336"/>
    </row>
    <row r="38" spans="1:6" s="46" customFormat="1" ht="14.1" customHeight="1" x14ac:dyDescent="0.25">
      <c r="A38" s="354"/>
      <c r="B38" s="336"/>
      <c r="E38" s="334"/>
      <c r="F38" s="336"/>
    </row>
    <row r="39" spans="1:6" s="46" customFormat="1" ht="14.1" customHeight="1" x14ac:dyDescent="0.25">
      <c r="A39" s="313" t="s">
        <v>2510</v>
      </c>
      <c r="B39" s="311" t="s">
        <v>2544</v>
      </c>
      <c r="E39" s="334" t="s">
        <v>2578</v>
      </c>
      <c r="F39" s="336" t="s">
        <v>2579</v>
      </c>
    </row>
    <row r="40" spans="1:6" s="46" customFormat="1" ht="14.1" customHeight="1" x14ac:dyDescent="0.25">
      <c r="A40" s="352" t="s">
        <v>2511</v>
      </c>
      <c r="B40" s="336" t="s">
        <v>2545</v>
      </c>
      <c r="E40" s="334"/>
      <c r="F40" s="336"/>
    </row>
    <row r="41" spans="1:6" s="46" customFormat="1" ht="14.1" customHeight="1" x14ac:dyDescent="0.25">
      <c r="A41" s="354"/>
      <c r="B41" s="336"/>
      <c r="E41" s="334"/>
      <c r="F41" s="336"/>
    </row>
    <row r="42" spans="1:6" s="46" customFormat="1" ht="14.1" customHeight="1" x14ac:dyDescent="0.25">
      <c r="A42" s="355" t="s">
        <v>2512</v>
      </c>
      <c r="B42" s="336" t="s">
        <v>2546</v>
      </c>
    </row>
    <row r="43" spans="1:6" s="46" customFormat="1" ht="14.1" customHeight="1" x14ac:dyDescent="0.25">
      <c r="A43" s="356"/>
      <c r="B43" s="336"/>
      <c r="E43" s="342" t="s">
        <v>2429</v>
      </c>
      <c r="F43" s="342"/>
    </row>
    <row r="44" spans="1:6" s="46" customFormat="1" ht="19.5" customHeight="1" x14ac:dyDescent="0.25">
      <c r="A44" s="356"/>
      <c r="B44" s="336"/>
      <c r="E44" s="310" t="s">
        <v>2585</v>
      </c>
      <c r="F44" s="311" t="s">
        <v>2547</v>
      </c>
    </row>
    <row r="45" spans="1:6" s="46" customFormat="1" ht="14.1" customHeight="1" x14ac:dyDescent="0.25">
      <c r="A45" s="259"/>
      <c r="B45" s="260"/>
      <c r="E45" s="310" t="s">
        <v>2586</v>
      </c>
      <c r="F45" s="311" t="s">
        <v>2548</v>
      </c>
    </row>
    <row r="46" spans="1:6" s="46" customFormat="1" ht="14.1" customHeight="1" x14ac:dyDescent="0.25">
      <c r="A46" s="357" t="s">
        <v>2429</v>
      </c>
      <c r="B46" s="357"/>
      <c r="E46" s="310" t="s">
        <v>2587</v>
      </c>
      <c r="F46" s="311" t="s">
        <v>2549</v>
      </c>
    </row>
    <row r="47" spans="1:6" s="46" customFormat="1" ht="14.1" customHeight="1" x14ac:dyDescent="0.25">
      <c r="A47" s="310" t="s">
        <v>2513</v>
      </c>
      <c r="B47" s="311" t="s">
        <v>2547</v>
      </c>
      <c r="E47" s="310" t="s">
        <v>2588</v>
      </c>
      <c r="F47" s="311" t="s">
        <v>2550</v>
      </c>
    </row>
    <row r="48" spans="1:6" s="46" customFormat="1" ht="14.1" customHeight="1" x14ac:dyDescent="0.25">
      <c r="A48" s="310" t="s">
        <v>2514</v>
      </c>
      <c r="B48" s="311" t="s">
        <v>2548</v>
      </c>
      <c r="E48" s="310" t="s">
        <v>2589</v>
      </c>
      <c r="F48" s="314" t="s">
        <v>2551</v>
      </c>
    </row>
    <row r="49" spans="1:6" s="46" customFormat="1" ht="14.1" customHeight="1" x14ac:dyDescent="0.25">
      <c r="A49" s="310" t="s">
        <v>2515</v>
      </c>
      <c r="B49" s="311" t="s">
        <v>2549</v>
      </c>
      <c r="E49" s="334" t="s">
        <v>2590</v>
      </c>
      <c r="F49" s="336" t="s">
        <v>2552</v>
      </c>
    </row>
    <row r="50" spans="1:6" s="46" customFormat="1" ht="14.1" customHeight="1" x14ac:dyDescent="0.25">
      <c r="A50" s="310" t="s">
        <v>2516</v>
      </c>
      <c r="B50" s="311" t="s">
        <v>2550</v>
      </c>
      <c r="E50" s="334"/>
      <c r="F50" s="336"/>
    </row>
    <row r="51" spans="1:6" s="46" customFormat="1" ht="14.1" customHeight="1" x14ac:dyDescent="0.25">
      <c r="A51" s="310" t="s">
        <v>2517</v>
      </c>
      <c r="B51" s="314" t="s">
        <v>2551</v>
      </c>
      <c r="E51" s="315" t="s">
        <v>2591</v>
      </c>
      <c r="F51" s="311" t="s">
        <v>2553</v>
      </c>
    </row>
    <row r="52" spans="1:6" s="46" customFormat="1" ht="14.1" customHeight="1" x14ac:dyDescent="0.25">
      <c r="A52" s="339" t="s">
        <v>2518</v>
      </c>
      <c r="B52" s="336" t="s">
        <v>2552</v>
      </c>
    </row>
    <row r="53" spans="1:6" s="46" customFormat="1" ht="14.1" customHeight="1" x14ac:dyDescent="0.25">
      <c r="A53" s="341"/>
      <c r="B53" s="336"/>
      <c r="E53" s="342" t="s">
        <v>2476</v>
      </c>
      <c r="F53" s="342"/>
    </row>
    <row r="54" spans="1:6" s="46" customFormat="1" ht="14.1" customHeight="1" x14ac:dyDescent="0.25">
      <c r="A54" s="310" t="s">
        <v>2519</v>
      </c>
      <c r="B54" s="311" t="s">
        <v>2553</v>
      </c>
      <c r="E54" s="339" t="s">
        <v>2592</v>
      </c>
      <c r="F54" s="344" t="s">
        <v>2554</v>
      </c>
    </row>
    <row r="55" spans="1:6" s="46" customFormat="1" ht="14.1" customHeight="1" x14ac:dyDescent="0.25">
      <c r="A55" s="257"/>
      <c r="B55" s="258"/>
      <c r="E55" s="340"/>
      <c r="F55" s="345"/>
    </row>
    <row r="56" spans="1:6" s="46" customFormat="1" ht="14.1" customHeight="1" x14ac:dyDescent="0.25">
      <c r="A56" s="357" t="s">
        <v>2476</v>
      </c>
      <c r="B56" s="357"/>
      <c r="E56" s="341"/>
      <c r="F56" s="346"/>
    </row>
    <row r="57" spans="1:6" s="46" customFormat="1" ht="14.1" customHeight="1" x14ac:dyDescent="0.25">
      <c r="A57" s="339" t="s">
        <v>2520</v>
      </c>
      <c r="B57" s="336" t="s">
        <v>2554</v>
      </c>
      <c r="C57" s="261"/>
      <c r="E57" s="339" t="s">
        <v>2593</v>
      </c>
      <c r="F57" s="344" t="s">
        <v>2595</v>
      </c>
    </row>
    <row r="58" spans="1:6" s="46" customFormat="1" ht="15.75" customHeight="1" x14ac:dyDescent="0.25">
      <c r="A58" s="340"/>
      <c r="B58" s="336"/>
      <c r="C58" s="261"/>
      <c r="E58" s="341"/>
      <c r="F58" s="346"/>
    </row>
    <row r="59" spans="1:6" s="46" customFormat="1" ht="14.1" customHeight="1" x14ac:dyDescent="0.25">
      <c r="A59" s="341"/>
      <c r="B59" s="336"/>
      <c r="C59" s="261"/>
      <c r="E59" s="339" t="s">
        <v>2594</v>
      </c>
      <c r="F59" s="337" t="s">
        <v>2557</v>
      </c>
    </row>
    <row r="60" spans="1:6" s="46" customFormat="1" ht="14.1" customHeight="1" x14ac:dyDescent="0.25">
      <c r="A60" s="339" t="s">
        <v>2521</v>
      </c>
      <c r="B60" s="336" t="s">
        <v>2555</v>
      </c>
      <c r="C60" s="261"/>
      <c r="E60" s="338"/>
      <c r="F60" s="338"/>
    </row>
    <row r="61" spans="1:6" s="46" customFormat="1" ht="14.1" customHeight="1" x14ac:dyDescent="0.25">
      <c r="A61" s="340"/>
      <c r="B61" s="336"/>
      <c r="C61" s="261"/>
      <c r="E61" s="339" t="s">
        <v>2520</v>
      </c>
      <c r="F61" s="337" t="s">
        <v>2558</v>
      </c>
    </row>
    <row r="62" spans="1:6" s="46" customFormat="1" ht="14.1" customHeight="1" x14ac:dyDescent="0.25">
      <c r="A62" s="340"/>
      <c r="B62" s="336"/>
      <c r="C62" s="261"/>
      <c r="E62" s="338"/>
      <c r="F62" s="338"/>
    </row>
    <row r="63" spans="1:6" s="46" customFormat="1" ht="14.1" customHeight="1" x14ac:dyDescent="0.25">
      <c r="A63" s="341"/>
      <c r="B63" s="336"/>
      <c r="C63" s="261"/>
      <c r="E63" s="339" t="s">
        <v>2521</v>
      </c>
      <c r="F63" s="337" t="s">
        <v>2559</v>
      </c>
    </row>
    <row r="64" spans="1:6" s="46" customFormat="1" ht="14.1" customHeight="1" x14ac:dyDescent="0.25">
      <c r="A64" s="339" t="s">
        <v>2522</v>
      </c>
      <c r="B64" s="336" t="s">
        <v>2556</v>
      </c>
      <c r="C64" s="261"/>
      <c r="E64" s="338"/>
      <c r="F64" s="338"/>
    </row>
    <row r="65" spans="1:6" s="46" customFormat="1" ht="14.1" customHeight="1" x14ac:dyDescent="0.25">
      <c r="A65" s="341"/>
      <c r="B65" s="336"/>
      <c r="C65" s="261"/>
      <c r="E65" s="310" t="s">
        <v>2522</v>
      </c>
      <c r="F65" s="311" t="s">
        <v>2560</v>
      </c>
    </row>
    <row r="66" spans="1:6" s="46" customFormat="1" ht="14.1" customHeight="1" x14ac:dyDescent="0.25">
      <c r="A66" s="339" t="s">
        <v>2523</v>
      </c>
      <c r="B66" s="336" t="s">
        <v>2557</v>
      </c>
      <c r="C66" s="261"/>
      <c r="E66" s="310" t="s">
        <v>2523</v>
      </c>
      <c r="F66" s="311" t="s">
        <v>2561</v>
      </c>
    </row>
    <row r="67" spans="1:6" s="46" customFormat="1" ht="14.1" customHeight="1" x14ac:dyDescent="0.25">
      <c r="A67" s="341"/>
      <c r="B67" s="336"/>
      <c r="C67" s="261"/>
      <c r="E67" s="272" t="s">
        <v>2524</v>
      </c>
      <c r="F67" s="311" t="s">
        <v>2562</v>
      </c>
    </row>
    <row r="68" spans="1:6" s="46" customFormat="1" ht="14.1" customHeight="1" x14ac:dyDescent="0.25">
      <c r="A68" s="339" t="s">
        <v>2524</v>
      </c>
      <c r="B68" s="336" t="s">
        <v>2558</v>
      </c>
      <c r="C68" s="261"/>
    </row>
    <row r="69" spans="1:6" s="46" customFormat="1" ht="14.1" customHeight="1" x14ac:dyDescent="0.25">
      <c r="A69" s="341"/>
      <c r="B69" s="336"/>
      <c r="C69" s="261"/>
      <c r="E69" s="342" t="s">
        <v>2430</v>
      </c>
      <c r="F69" s="342"/>
    </row>
    <row r="70" spans="1:6" s="46" customFormat="1" ht="14.1" customHeight="1" x14ac:dyDescent="0.25">
      <c r="A70" s="339" t="s">
        <v>2525</v>
      </c>
      <c r="B70" s="336" t="s">
        <v>2559</v>
      </c>
      <c r="C70" s="261"/>
      <c r="E70" s="334" t="s">
        <v>2596</v>
      </c>
      <c r="F70" s="335" t="s">
        <v>2563</v>
      </c>
    </row>
    <row r="71" spans="1:6" s="46" customFormat="1" ht="14.1" customHeight="1" x14ac:dyDescent="0.25">
      <c r="A71" s="341"/>
      <c r="B71" s="336"/>
      <c r="C71" s="261"/>
      <c r="E71" s="335"/>
      <c r="F71" s="335"/>
    </row>
    <row r="72" spans="1:6" s="46" customFormat="1" ht="14.1" customHeight="1" x14ac:dyDescent="0.25">
      <c r="A72" s="310" t="s">
        <v>2526</v>
      </c>
      <c r="B72" s="311" t="s">
        <v>2560</v>
      </c>
      <c r="C72" s="261"/>
      <c r="E72" s="335"/>
      <c r="F72" s="335"/>
    </row>
    <row r="73" spans="1:6" s="46" customFormat="1" ht="14.1" customHeight="1" x14ac:dyDescent="0.25">
      <c r="A73" s="310" t="s">
        <v>2527</v>
      </c>
      <c r="B73" s="311" t="s">
        <v>2561</v>
      </c>
      <c r="C73" s="261"/>
      <c r="E73" s="334" t="s">
        <v>2597</v>
      </c>
      <c r="F73" s="335" t="s">
        <v>2564</v>
      </c>
    </row>
    <row r="74" spans="1:6" s="46" customFormat="1" ht="14.1" customHeight="1" x14ac:dyDescent="0.25">
      <c r="A74" s="310" t="s">
        <v>2528</v>
      </c>
      <c r="B74" s="311" t="s">
        <v>2562</v>
      </c>
      <c r="C74" s="261"/>
      <c r="E74" s="335"/>
      <c r="F74" s="335"/>
    </row>
    <row r="75" spans="1:6" s="46" customFormat="1" ht="14.1" customHeight="1" x14ac:dyDescent="0.25">
      <c r="A75" s="258"/>
      <c r="B75" s="258"/>
      <c r="E75" s="315" t="s">
        <v>2598</v>
      </c>
      <c r="F75" s="314" t="s">
        <v>2565</v>
      </c>
    </row>
    <row r="76" spans="1:6" s="46" customFormat="1" ht="14.1" customHeight="1" x14ac:dyDescent="0.25">
      <c r="A76" s="357" t="s">
        <v>2430</v>
      </c>
      <c r="B76" s="357"/>
      <c r="E76" s="334" t="s">
        <v>2599</v>
      </c>
      <c r="F76" s="335" t="s">
        <v>2566</v>
      </c>
    </row>
    <row r="77" spans="1:6" s="46" customFormat="1" ht="14.1" customHeight="1" x14ac:dyDescent="0.25">
      <c r="A77" s="334" t="s">
        <v>2529</v>
      </c>
      <c r="B77" s="336" t="s">
        <v>2563</v>
      </c>
      <c r="E77" s="335"/>
      <c r="F77" s="335"/>
    </row>
    <row r="78" spans="1:6" s="46" customFormat="1" ht="14.1" customHeight="1" x14ac:dyDescent="0.25">
      <c r="A78" s="334"/>
      <c r="B78" s="336"/>
      <c r="E78" s="334" t="s">
        <v>2600</v>
      </c>
      <c r="F78" s="336" t="s">
        <v>2567</v>
      </c>
    </row>
    <row r="79" spans="1:6" s="46" customFormat="1" ht="14.1" customHeight="1" x14ac:dyDescent="0.25">
      <c r="A79" s="334"/>
      <c r="B79" s="336"/>
      <c r="E79" s="334"/>
      <c r="F79" s="336"/>
    </row>
    <row r="80" spans="1:6" ht="15" customHeight="1" x14ac:dyDescent="0.25">
      <c r="A80" s="334" t="s">
        <v>2530</v>
      </c>
      <c r="B80" s="336" t="s">
        <v>2564</v>
      </c>
      <c r="E80" s="334"/>
      <c r="F80" s="336"/>
    </row>
    <row r="81" spans="1:6" ht="15" customHeight="1" x14ac:dyDescent="0.25">
      <c r="A81" s="334"/>
      <c r="B81" s="336"/>
      <c r="E81" s="339" t="s">
        <v>2601</v>
      </c>
      <c r="F81" s="336" t="s">
        <v>2605</v>
      </c>
    </row>
    <row r="82" spans="1:6" ht="30" customHeight="1" x14ac:dyDescent="0.25">
      <c r="A82" s="315" t="s">
        <v>2531</v>
      </c>
      <c r="B82" s="314" t="s">
        <v>2565</v>
      </c>
      <c r="E82" s="340"/>
      <c r="F82" s="336"/>
    </row>
    <row r="83" spans="1:6" ht="15" customHeight="1" x14ac:dyDescent="0.25">
      <c r="A83" s="334" t="s">
        <v>2532</v>
      </c>
      <c r="B83" s="344" t="s">
        <v>2566</v>
      </c>
      <c r="E83" s="341"/>
      <c r="F83" s="336"/>
    </row>
    <row r="84" spans="1:6" ht="60" x14ac:dyDescent="0.25">
      <c r="A84" s="334"/>
      <c r="B84" s="346"/>
      <c r="E84" s="315" t="s">
        <v>2602</v>
      </c>
      <c r="F84" s="314" t="s">
        <v>2606</v>
      </c>
    </row>
    <row r="85" spans="1:6" ht="105" x14ac:dyDescent="0.25">
      <c r="A85" s="315" t="s">
        <v>2533</v>
      </c>
      <c r="B85" s="314" t="s">
        <v>2567</v>
      </c>
      <c r="E85" s="315" t="s">
        <v>2603</v>
      </c>
      <c r="F85" s="316" t="s">
        <v>2570</v>
      </c>
    </row>
    <row r="86" spans="1:6" ht="45" customHeight="1" x14ac:dyDescent="0.25">
      <c r="A86" s="315" t="s">
        <v>2534</v>
      </c>
      <c r="B86" s="314" t="s">
        <v>2568</v>
      </c>
      <c r="E86" s="315" t="s">
        <v>2604</v>
      </c>
      <c r="F86" s="311" t="s">
        <v>2571</v>
      </c>
    </row>
    <row r="87" spans="1:6" ht="45" customHeight="1" x14ac:dyDescent="0.25">
      <c r="A87" s="315" t="s">
        <v>2535</v>
      </c>
      <c r="B87" s="314" t="s">
        <v>2569</v>
      </c>
    </row>
    <row r="88" spans="1:6" ht="15" customHeight="1" x14ac:dyDescent="0.25">
      <c r="A88" s="334" t="s">
        <v>2536</v>
      </c>
      <c r="B88" s="336" t="s">
        <v>2570</v>
      </c>
    </row>
    <row r="89" spans="1:6" x14ac:dyDescent="0.25">
      <c r="A89" s="334"/>
      <c r="B89" s="336"/>
    </row>
    <row r="90" spans="1:6" x14ac:dyDescent="0.25">
      <c r="A90" s="315" t="s">
        <v>2537</v>
      </c>
      <c r="B90" s="311" t="s">
        <v>2571</v>
      </c>
    </row>
    <row r="91" spans="1:6" x14ac:dyDescent="0.25">
      <c r="A91" s="47"/>
    </row>
    <row r="92" spans="1:6" x14ac:dyDescent="0.25">
      <c r="A92" s="47"/>
    </row>
    <row r="93" spans="1:6" x14ac:dyDescent="0.25">
      <c r="A93" s="47"/>
    </row>
    <row r="94" spans="1:6" x14ac:dyDescent="0.25">
      <c r="A94" s="47"/>
    </row>
    <row r="95" spans="1:6" x14ac:dyDescent="0.25">
      <c r="A95" s="47"/>
    </row>
    <row r="96" spans="1:6" x14ac:dyDescent="0.25">
      <c r="A96" s="47"/>
    </row>
    <row r="97" spans="1:1" x14ac:dyDescent="0.25">
      <c r="A97" s="47"/>
    </row>
    <row r="98" spans="1:1" x14ac:dyDescent="0.25">
      <c r="A98" s="47"/>
    </row>
  </sheetData>
  <mergeCells count="93">
    <mergeCell ref="B9:B10"/>
    <mergeCell ref="B12:B13"/>
    <mergeCell ref="A60:A63"/>
    <mergeCell ref="B64:B65"/>
    <mergeCell ref="A64:A65"/>
    <mergeCell ref="B88:B89"/>
    <mergeCell ref="A88:A89"/>
    <mergeCell ref="A83:A84"/>
    <mergeCell ref="B83:B84"/>
    <mergeCell ref="A2:B2"/>
    <mergeCell ref="A6:B6"/>
    <mergeCell ref="A24:B24"/>
    <mergeCell ref="A46:B46"/>
    <mergeCell ref="A56:B56"/>
    <mergeCell ref="A4:B4"/>
    <mergeCell ref="B19:B20"/>
    <mergeCell ref="A19:A20"/>
    <mergeCell ref="B25:B27"/>
    <mergeCell ref="B66:B67"/>
    <mergeCell ref="A66:A67"/>
    <mergeCell ref="A31:A33"/>
    <mergeCell ref="B70:B71"/>
    <mergeCell ref="A70:A71"/>
    <mergeCell ref="A76:B76"/>
    <mergeCell ref="A80:A81"/>
    <mergeCell ref="A68:A69"/>
    <mergeCell ref="A77:A79"/>
    <mergeCell ref="A1:D1"/>
    <mergeCell ref="B52:B53"/>
    <mergeCell ref="A52:A53"/>
    <mergeCell ref="B57:B59"/>
    <mergeCell ref="A57:A59"/>
    <mergeCell ref="B35:B38"/>
    <mergeCell ref="A35:A38"/>
    <mergeCell ref="B40:B41"/>
    <mergeCell ref="A40:A41"/>
    <mergeCell ref="B42:B44"/>
    <mergeCell ref="A42:A44"/>
    <mergeCell ref="A25:A27"/>
    <mergeCell ref="B29:B30"/>
    <mergeCell ref="A29:A30"/>
    <mergeCell ref="A12:A13"/>
    <mergeCell ref="A9:A10"/>
    <mergeCell ref="E6:F6"/>
    <mergeCell ref="E9:E10"/>
    <mergeCell ref="F9:F10"/>
    <mergeCell ref="B77:B79"/>
    <mergeCell ref="B80:B81"/>
    <mergeCell ref="B31:B33"/>
    <mergeCell ref="B60:B63"/>
    <mergeCell ref="B68:B69"/>
    <mergeCell ref="F57:F58"/>
    <mergeCell ref="E57:E58"/>
    <mergeCell ref="E25:E27"/>
    <mergeCell ref="F25:F27"/>
    <mergeCell ref="E12:E13"/>
    <mergeCell ref="F12:F13"/>
    <mergeCell ref="E19:E20"/>
    <mergeCell ref="F19:F20"/>
    <mergeCell ref="E24:F24"/>
    <mergeCell ref="E49:E50"/>
    <mergeCell ref="F49:F50"/>
    <mergeCell ref="E53:F53"/>
    <mergeCell ref="F54:F56"/>
    <mergeCell ref="E54:E56"/>
    <mergeCell ref="F36:F38"/>
    <mergeCell ref="E36:E38"/>
    <mergeCell ref="F39:F41"/>
    <mergeCell ref="E39:E41"/>
    <mergeCell ref="E43:F43"/>
    <mergeCell ref="F28:F30"/>
    <mergeCell ref="E28:E30"/>
    <mergeCell ref="F31:F32"/>
    <mergeCell ref="E31:E32"/>
    <mergeCell ref="F33:F35"/>
    <mergeCell ref="F81:F83"/>
    <mergeCell ref="E81:E83"/>
    <mergeCell ref="E69:F69"/>
    <mergeCell ref="F70:F72"/>
    <mergeCell ref="E70:E72"/>
    <mergeCell ref="E73:E74"/>
    <mergeCell ref="F73:F74"/>
    <mergeCell ref="E33:E35"/>
    <mergeCell ref="E76:E77"/>
    <mergeCell ref="F76:F77"/>
    <mergeCell ref="F78:F80"/>
    <mergeCell ref="E78:E80"/>
    <mergeCell ref="F59:F60"/>
    <mergeCell ref="E59:E60"/>
    <mergeCell ref="E61:E62"/>
    <mergeCell ref="F61:F62"/>
    <mergeCell ref="E63:E64"/>
    <mergeCell ref="F63:F6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8000"/>
  </sheetPr>
  <dimension ref="A1:AD1362"/>
  <sheetViews>
    <sheetView zoomScale="70" zoomScaleNormal="70" zoomScaleSheetLayoutView="80" workbookViewId="0">
      <selection activeCell="D17" sqref="D17:E17"/>
    </sheetView>
  </sheetViews>
  <sheetFormatPr defaultRowHeight="15" x14ac:dyDescent="0.25"/>
  <cols>
    <col min="1" max="1" width="5.7109375" customWidth="1"/>
    <col min="2" max="2" width="28.85546875" customWidth="1"/>
    <col min="3" max="3" width="25.7109375" customWidth="1"/>
    <col min="4" max="4" width="36.140625" customWidth="1"/>
    <col min="5" max="5" width="26.5703125" customWidth="1"/>
    <col min="6" max="6" width="23.5703125" customWidth="1"/>
    <col min="7" max="7" width="18.140625" customWidth="1"/>
    <col min="8" max="8" width="15.42578125" customWidth="1"/>
    <col min="9" max="9" width="15.140625" customWidth="1"/>
    <col min="10" max="10" width="17" customWidth="1"/>
    <col min="11" max="11" width="5.7109375" customWidth="1"/>
    <col min="12" max="18" width="9.140625" style="47"/>
    <col min="19" max="19" width="47.28515625" style="47" customWidth="1"/>
    <col min="20" max="21" width="9.140625" style="47"/>
    <col min="22" max="22" width="30.85546875" style="47" customWidth="1"/>
    <col min="23" max="23" width="9.140625" style="47"/>
    <col min="24" max="24" width="26.140625" style="47" customWidth="1"/>
    <col min="25" max="25" width="12.140625" style="47" bestFit="1" customWidth="1"/>
    <col min="26" max="26" width="9.140625" style="47"/>
    <col min="27" max="27" width="49.7109375" style="47" customWidth="1"/>
    <col min="28" max="28" width="12.140625" style="47" bestFit="1" customWidth="1"/>
    <col min="29" max="30" width="9.140625" style="47"/>
  </cols>
  <sheetData>
    <row r="1" spans="1:30" ht="15.75" thickBot="1" x14ac:dyDescent="0.3">
      <c r="A1" s="1"/>
      <c r="B1" s="1"/>
      <c r="C1" s="1"/>
      <c r="D1" s="1"/>
      <c r="E1" s="1"/>
      <c r="F1" s="1"/>
      <c r="G1" s="1"/>
      <c r="H1" s="1"/>
      <c r="I1" s="1"/>
      <c r="J1" s="1"/>
      <c r="K1" s="1"/>
    </row>
    <row r="2" spans="1:30" s="12" customFormat="1" ht="24" thickBot="1" x14ac:dyDescent="0.3">
      <c r="A2" s="11"/>
      <c r="B2" s="382" t="s">
        <v>2144</v>
      </c>
      <c r="C2" s="383"/>
      <c r="D2" s="383"/>
      <c r="E2" s="383"/>
      <c r="F2" s="383"/>
      <c r="G2" s="383"/>
      <c r="H2" s="383"/>
      <c r="I2" s="383"/>
      <c r="J2" s="384"/>
      <c r="K2" s="11"/>
      <c r="L2" s="46" t="s">
        <v>2607</v>
      </c>
      <c r="M2" s="46"/>
      <c r="N2" s="46"/>
      <c r="O2" s="46"/>
      <c r="P2" s="46"/>
      <c r="Q2" s="46"/>
      <c r="R2" s="46"/>
      <c r="S2" s="46"/>
      <c r="T2" s="46"/>
      <c r="U2" s="46"/>
      <c r="V2" s="46"/>
      <c r="W2" s="46"/>
      <c r="X2" s="46"/>
      <c r="Y2" s="46"/>
      <c r="Z2" s="46"/>
      <c r="AA2" s="46"/>
      <c r="AB2" s="46"/>
      <c r="AC2" s="46"/>
      <c r="AD2" s="46"/>
    </row>
    <row r="3" spans="1:30" ht="15.75" thickBot="1" x14ac:dyDescent="0.3">
      <c r="A3" s="1"/>
      <c r="B3" s="1"/>
      <c r="C3" s="1"/>
      <c r="D3" s="1"/>
      <c r="E3" s="1"/>
      <c r="F3" s="1"/>
      <c r="G3" s="1"/>
      <c r="H3" s="1"/>
      <c r="I3" s="1"/>
      <c r="J3" s="1"/>
      <c r="K3" s="1"/>
    </row>
    <row r="4" spans="1:30" ht="21" customHeight="1" thickBot="1" x14ac:dyDescent="0.3">
      <c r="A4" s="1"/>
      <c r="B4" s="385" t="s">
        <v>1974</v>
      </c>
      <c r="C4" s="386"/>
      <c r="D4" s="386"/>
      <c r="E4" s="387"/>
      <c r="F4" s="1"/>
      <c r="G4" s="1"/>
      <c r="H4" s="1"/>
      <c r="I4" s="1"/>
      <c r="J4" s="1"/>
      <c r="K4" s="1"/>
      <c r="L4" s="319" t="s">
        <v>2608</v>
      </c>
      <c r="M4" s="317"/>
      <c r="N4" s="318"/>
      <c r="O4" s="317"/>
      <c r="V4" s="143" t="s">
        <v>2162</v>
      </c>
    </row>
    <row r="5" spans="1:30" ht="21" customHeight="1" x14ac:dyDescent="0.25">
      <c r="A5" s="1"/>
      <c r="B5" s="388" t="s">
        <v>817</v>
      </c>
      <c r="C5" s="389"/>
      <c r="D5" s="390"/>
      <c r="E5" s="391"/>
      <c r="F5" s="1"/>
      <c r="G5" s="1"/>
      <c r="H5" s="1"/>
      <c r="I5" s="1"/>
      <c r="J5" s="1"/>
      <c r="K5" s="1"/>
    </row>
    <row r="6" spans="1:30" ht="21" customHeight="1" x14ac:dyDescent="0.25">
      <c r="A6" s="1"/>
      <c r="B6" s="359" t="s">
        <v>777</v>
      </c>
      <c r="C6" s="367"/>
      <c r="D6" s="361"/>
      <c r="E6" s="362"/>
      <c r="F6" s="1"/>
      <c r="G6" s="1"/>
      <c r="H6" s="1"/>
      <c r="I6" s="1"/>
      <c r="J6" s="1"/>
      <c r="K6" s="1"/>
    </row>
    <row r="7" spans="1:30" ht="21" customHeight="1" x14ac:dyDescent="0.25">
      <c r="A7" s="1"/>
      <c r="B7" s="359" t="s">
        <v>1971</v>
      </c>
      <c r="C7" s="360"/>
      <c r="D7" s="361"/>
      <c r="E7" s="362"/>
      <c r="F7" s="1"/>
      <c r="G7" s="1"/>
      <c r="H7" s="1"/>
      <c r="I7" s="1"/>
      <c r="J7" s="1"/>
      <c r="K7" s="1"/>
      <c r="V7" s="322" t="s">
        <v>2616</v>
      </c>
      <c r="X7" s="263" t="s">
        <v>2147</v>
      </c>
      <c r="AA7" s="263" t="s">
        <v>2148</v>
      </c>
    </row>
    <row r="8" spans="1:30" ht="21" customHeight="1" x14ac:dyDescent="0.25">
      <c r="A8" s="1"/>
      <c r="B8" s="359" t="s">
        <v>1970</v>
      </c>
      <c r="C8" s="360"/>
      <c r="D8" s="361"/>
      <c r="E8" s="362"/>
      <c r="F8" s="1"/>
      <c r="G8" s="1"/>
      <c r="H8" s="1"/>
      <c r="I8" s="1"/>
      <c r="J8" s="1"/>
      <c r="K8" s="1"/>
      <c r="V8" s="323" t="s">
        <v>2617</v>
      </c>
      <c r="X8" s="280" t="s">
        <v>1575</v>
      </c>
      <c r="Y8" s="281" t="s">
        <v>1576</v>
      </c>
      <c r="AA8" s="280" t="s">
        <v>1575</v>
      </c>
      <c r="AB8" s="281" t="s">
        <v>1576</v>
      </c>
    </row>
    <row r="9" spans="1:30" ht="21" customHeight="1" x14ac:dyDescent="0.25">
      <c r="A9" s="1"/>
      <c r="B9" s="363" t="s">
        <v>814</v>
      </c>
      <c r="C9" s="364"/>
      <c r="D9" s="365"/>
      <c r="E9" s="366"/>
      <c r="F9" s="1"/>
      <c r="G9" s="1"/>
      <c r="H9" s="1"/>
      <c r="I9" s="1"/>
      <c r="J9" s="1"/>
      <c r="K9" s="1"/>
      <c r="V9" s="323" t="s">
        <v>2618</v>
      </c>
      <c r="X9" s="282" t="s">
        <v>1669</v>
      </c>
      <c r="Y9" s="283">
        <v>0.9</v>
      </c>
      <c r="AA9" s="282" t="s">
        <v>1577</v>
      </c>
      <c r="AB9" s="283">
        <v>1.1000000000000001</v>
      </c>
    </row>
    <row r="10" spans="1:30" ht="21" customHeight="1" x14ac:dyDescent="0.25">
      <c r="A10" s="1"/>
      <c r="B10" s="359" t="s">
        <v>815</v>
      </c>
      <c r="C10" s="367"/>
      <c r="D10" s="361"/>
      <c r="E10" s="362"/>
      <c r="F10" s="1"/>
      <c r="G10" s="1"/>
      <c r="H10" s="1"/>
      <c r="I10" s="1"/>
      <c r="J10" s="1"/>
      <c r="K10" s="1"/>
      <c r="V10" s="323" t="s">
        <v>2619</v>
      </c>
      <c r="X10" s="282" t="s">
        <v>1670</v>
      </c>
      <c r="Y10" s="283">
        <v>1.2</v>
      </c>
      <c r="AA10" s="282" t="s">
        <v>1578</v>
      </c>
      <c r="AB10" s="283">
        <v>1.1000000000000001</v>
      </c>
    </row>
    <row r="11" spans="1:30" ht="21" customHeight="1" x14ac:dyDescent="0.25">
      <c r="A11" s="1"/>
      <c r="B11" s="359" t="s">
        <v>778</v>
      </c>
      <c r="C11" s="360"/>
      <c r="D11" s="361"/>
      <c r="E11" s="362"/>
      <c r="F11" s="1"/>
      <c r="G11" s="1"/>
      <c r="H11" s="1"/>
      <c r="I11" s="1"/>
      <c r="J11" s="1"/>
      <c r="K11" s="1"/>
      <c r="X11" s="282" t="s">
        <v>1671</v>
      </c>
      <c r="Y11" s="283">
        <v>1.2</v>
      </c>
      <c r="AA11" s="282" t="s">
        <v>1579</v>
      </c>
      <c r="AB11" s="283">
        <v>1.3</v>
      </c>
    </row>
    <row r="12" spans="1:30" ht="21" customHeight="1" x14ac:dyDescent="0.25">
      <c r="A12" s="1"/>
      <c r="B12" s="359" t="s">
        <v>2128</v>
      </c>
      <c r="C12" s="360"/>
      <c r="D12" s="361"/>
      <c r="E12" s="362"/>
      <c r="F12" s="1"/>
      <c r="G12" s="1"/>
      <c r="H12" s="1"/>
      <c r="I12" s="1"/>
      <c r="J12" s="1"/>
      <c r="K12" s="1"/>
      <c r="X12" s="282" t="s">
        <v>1672</v>
      </c>
      <c r="Y12" s="283">
        <v>1.3</v>
      </c>
      <c r="AA12" s="282" t="s">
        <v>1580</v>
      </c>
      <c r="AB12" s="283">
        <v>1.4</v>
      </c>
    </row>
    <row r="13" spans="1:30" ht="19.5" customHeight="1" x14ac:dyDescent="0.25">
      <c r="A13" s="1"/>
      <c r="B13" s="363" t="s">
        <v>2133</v>
      </c>
      <c r="C13" s="364"/>
      <c r="D13" s="365"/>
      <c r="E13" s="366"/>
      <c r="F13" s="1"/>
      <c r="G13" s="1"/>
      <c r="H13" s="1"/>
      <c r="I13" s="1"/>
      <c r="J13" s="1"/>
      <c r="K13" s="1"/>
      <c r="V13" s="276" t="s">
        <v>2134</v>
      </c>
      <c r="X13" s="282" t="s">
        <v>1673</v>
      </c>
      <c r="Y13" s="283">
        <v>1.4</v>
      </c>
      <c r="AA13" s="282" t="s">
        <v>1581</v>
      </c>
      <c r="AB13" s="283">
        <v>1.3</v>
      </c>
    </row>
    <row r="14" spans="1:30" ht="19.5" customHeight="1" x14ac:dyDescent="0.25">
      <c r="A14" s="1"/>
      <c r="B14" s="359" t="s">
        <v>2129</v>
      </c>
      <c r="C14" s="367"/>
      <c r="D14" s="361"/>
      <c r="E14" s="362"/>
      <c r="F14" s="1"/>
      <c r="G14" s="1"/>
      <c r="H14" s="1"/>
      <c r="I14" s="1"/>
      <c r="J14" s="1"/>
      <c r="K14" s="1"/>
      <c r="V14" s="264" t="s">
        <v>2135</v>
      </c>
      <c r="X14" s="282" t="s">
        <v>1674</v>
      </c>
      <c r="Y14" s="283">
        <v>1.6</v>
      </c>
      <c r="AA14" s="282" t="s">
        <v>1582</v>
      </c>
      <c r="AB14" s="283">
        <v>1.3</v>
      </c>
    </row>
    <row r="15" spans="1:30" ht="21.75" customHeight="1" x14ac:dyDescent="0.25">
      <c r="A15" s="1"/>
      <c r="B15" s="363" t="s">
        <v>2130</v>
      </c>
      <c r="C15" s="364"/>
      <c r="D15" s="365"/>
      <c r="E15" s="366"/>
      <c r="F15" s="1"/>
      <c r="G15" s="1"/>
      <c r="H15" s="1"/>
      <c r="I15" s="1"/>
      <c r="J15" s="1"/>
      <c r="K15" s="1"/>
      <c r="V15" s="264" t="s">
        <v>2136</v>
      </c>
      <c r="X15" s="282" t="s">
        <v>1675</v>
      </c>
      <c r="Y15" s="284">
        <v>1</v>
      </c>
      <c r="AA15" s="282" t="s">
        <v>1583</v>
      </c>
      <c r="AB15" s="283">
        <v>1.1000000000000001</v>
      </c>
    </row>
    <row r="16" spans="1:30" ht="21.75" customHeight="1" x14ac:dyDescent="0.25">
      <c r="A16" s="1"/>
      <c r="B16" s="359" t="s">
        <v>2131</v>
      </c>
      <c r="C16" s="367"/>
      <c r="D16" s="361"/>
      <c r="E16" s="362"/>
      <c r="F16" s="1"/>
      <c r="G16" s="1"/>
      <c r="H16" s="1"/>
      <c r="I16" s="1"/>
      <c r="J16" s="1"/>
      <c r="K16" s="1"/>
      <c r="V16" s="264" t="s">
        <v>2137</v>
      </c>
      <c r="X16" s="282" t="s">
        <v>1676</v>
      </c>
      <c r="Y16" s="284">
        <v>1</v>
      </c>
      <c r="AA16" s="282" t="s">
        <v>1584</v>
      </c>
      <c r="AB16" s="283">
        <v>3.3</v>
      </c>
    </row>
    <row r="17" spans="1:30" ht="22.5" customHeight="1" x14ac:dyDescent="0.25">
      <c r="A17" s="1"/>
      <c r="B17" s="359" t="s">
        <v>2132</v>
      </c>
      <c r="C17" s="360"/>
      <c r="D17" s="365"/>
      <c r="E17" s="366"/>
      <c r="F17" s="1"/>
      <c r="G17" s="1"/>
      <c r="H17" s="1"/>
      <c r="I17" s="1"/>
      <c r="J17" s="1"/>
      <c r="K17" s="1"/>
      <c r="V17" s="264" t="s">
        <v>2138</v>
      </c>
      <c r="X17" s="282" t="s">
        <v>1677</v>
      </c>
      <c r="Y17" s="284">
        <v>1.1000000000000001</v>
      </c>
      <c r="AA17" s="282" t="s">
        <v>1585</v>
      </c>
      <c r="AB17" s="283">
        <v>1.1000000000000001</v>
      </c>
    </row>
    <row r="18" spans="1:30" ht="21" x14ac:dyDescent="0.35">
      <c r="A18" s="1"/>
      <c r="B18" s="2"/>
      <c r="C18" s="2"/>
      <c r="D18" s="2"/>
      <c r="E18" s="3"/>
      <c r="F18" s="1"/>
      <c r="G18" s="1"/>
      <c r="H18" s="1"/>
      <c r="I18" s="1"/>
      <c r="J18" s="1"/>
      <c r="K18" s="1"/>
      <c r="V18" s="264" t="s">
        <v>2139</v>
      </c>
      <c r="X18" s="282" t="s">
        <v>1678</v>
      </c>
      <c r="Y18" s="284">
        <v>1</v>
      </c>
      <c r="AA18" s="282" t="s">
        <v>1586</v>
      </c>
      <c r="AB18" s="283">
        <v>0.9</v>
      </c>
    </row>
    <row r="19" spans="1:30" x14ac:dyDescent="0.25">
      <c r="A19" s="1"/>
      <c r="B19" s="77"/>
      <c r="C19" s="46" t="s">
        <v>2142</v>
      </c>
      <c r="F19" s="1"/>
      <c r="G19" s="1"/>
      <c r="H19" s="1"/>
      <c r="I19" s="1"/>
      <c r="J19" s="1"/>
      <c r="K19" s="1"/>
      <c r="V19" s="264" t="s">
        <v>2140</v>
      </c>
      <c r="X19" s="282" t="s">
        <v>1679</v>
      </c>
      <c r="Y19" s="284">
        <v>1.2</v>
      </c>
      <c r="AA19" s="282" t="s">
        <v>1587</v>
      </c>
      <c r="AB19" s="283">
        <v>0.4</v>
      </c>
    </row>
    <row r="20" spans="1:30" ht="21" x14ac:dyDescent="0.35">
      <c r="A20" s="1"/>
      <c r="B20" s="90"/>
      <c r="C20" s="46" t="s">
        <v>2143</v>
      </c>
      <c r="D20" s="2"/>
      <c r="E20" s="3"/>
      <c r="F20" s="1"/>
      <c r="G20" s="1"/>
      <c r="H20" s="1"/>
      <c r="I20" s="1"/>
      <c r="J20" s="1"/>
      <c r="K20" s="1"/>
      <c r="V20" s="264" t="s">
        <v>2141</v>
      </c>
      <c r="X20" s="282" t="s">
        <v>1680</v>
      </c>
      <c r="Y20" s="284">
        <v>1</v>
      </c>
      <c r="AA20" s="282" t="s">
        <v>1588</v>
      </c>
      <c r="AB20" s="283">
        <v>0.3</v>
      </c>
    </row>
    <row r="21" spans="1:30" ht="21" x14ac:dyDescent="0.35">
      <c r="A21" s="1"/>
      <c r="B21" s="2"/>
      <c r="C21" s="2"/>
      <c r="D21" s="2"/>
      <c r="E21" s="3"/>
      <c r="F21" s="1"/>
      <c r="G21" s="1"/>
      <c r="H21" s="1"/>
      <c r="I21" s="1"/>
      <c r="J21" s="1"/>
      <c r="K21" s="1"/>
      <c r="X21" s="282" t="s">
        <v>1681</v>
      </c>
      <c r="Y21" s="284">
        <v>1.3</v>
      </c>
      <c r="AA21" s="282" t="s">
        <v>1589</v>
      </c>
      <c r="AB21" s="283">
        <v>0.7</v>
      </c>
    </row>
    <row r="22" spans="1:30" ht="21" x14ac:dyDescent="0.35">
      <c r="A22" s="1"/>
      <c r="B22" s="4" t="s">
        <v>1973</v>
      </c>
      <c r="C22" s="2"/>
      <c r="D22" s="2"/>
      <c r="E22" s="3"/>
      <c r="F22" s="1"/>
      <c r="G22" s="1"/>
      <c r="H22" s="1"/>
      <c r="I22" s="1"/>
      <c r="J22" s="1"/>
      <c r="K22" s="1"/>
      <c r="X22" s="282" t="s">
        <v>1682</v>
      </c>
      <c r="Y22" s="284">
        <v>1.3</v>
      </c>
      <c r="AA22" s="282" t="s">
        <v>1590</v>
      </c>
      <c r="AB22" s="283">
        <v>0.7</v>
      </c>
    </row>
    <row r="23" spans="1:30" ht="21" customHeight="1" x14ac:dyDescent="0.25">
      <c r="A23" s="1"/>
      <c r="B23" s="1"/>
      <c r="C23" s="1"/>
      <c r="D23" s="1"/>
      <c r="E23" s="1"/>
      <c r="F23" s="1"/>
      <c r="G23" s="1"/>
      <c r="H23" s="1"/>
      <c r="I23" s="1"/>
      <c r="J23" s="1"/>
      <c r="K23" s="1"/>
      <c r="S23" s="277" t="s">
        <v>1716</v>
      </c>
      <c r="T23" s="277" t="s">
        <v>1706</v>
      </c>
      <c r="U23" s="277" t="s">
        <v>1707</v>
      </c>
      <c r="V23" s="277" t="s">
        <v>1708</v>
      </c>
      <c r="X23" s="282" t="s">
        <v>1683</v>
      </c>
      <c r="Y23" s="284">
        <v>1</v>
      </c>
      <c r="AA23" s="282" t="s">
        <v>1591</v>
      </c>
      <c r="AB23" s="283">
        <v>1.7</v>
      </c>
    </row>
    <row r="24" spans="1:30" ht="15.75" thickBot="1" x14ac:dyDescent="0.3">
      <c r="A24" s="1"/>
      <c r="B24" s="1"/>
      <c r="C24" s="1"/>
      <c r="D24" s="1"/>
      <c r="E24" s="1"/>
      <c r="F24" s="1"/>
      <c r="G24" s="1"/>
      <c r="H24" s="1"/>
      <c r="I24" s="1"/>
      <c r="J24" s="1"/>
      <c r="K24" s="1"/>
      <c r="S24" s="278" t="s">
        <v>2123</v>
      </c>
      <c r="T24" s="278" t="s">
        <v>1702</v>
      </c>
      <c r="U24" s="279">
        <v>0.34</v>
      </c>
      <c r="V24" s="279">
        <v>0.12</v>
      </c>
      <c r="X24" s="282" t="s">
        <v>2038</v>
      </c>
      <c r="Y24" s="284">
        <v>1.2</v>
      </c>
      <c r="AA24" s="282" t="s">
        <v>1592</v>
      </c>
      <c r="AB24" s="283">
        <v>0.4</v>
      </c>
    </row>
    <row r="25" spans="1:30" ht="19.5" thickBot="1" x14ac:dyDescent="0.35">
      <c r="A25" s="1"/>
      <c r="B25" s="373" t="s">
        <v>2452</v>
      </c>
      <c r="C25" s="374"/>
      <c r="D25" s="374"/>
      <c r="E25" s="374"/>
      <c r="F25" s="5"/>
      <c r="G25" s="5"/>
      <c r="H25" s="1"/>
      <c r="I25" s="1"/>
      <c r="J25" s="1"/>
      <c r="K25" s="1"/>
      <c r="S25" s="278" t="s">
        <v>2124</v>
      </c>
      <c r="T25" s="278" t="s">
        <v>1709</v>
      </c>
      <c r="U25" s="279">
        <v>0.5</v>
      </c>
      <c r="V25" s="279">
        <v>0.5</v>
      </c>
      <c r="X25" s="282" t="s">
        <v>1684</v>
      </c>
      <c r="Y25" s="284">
        <v>0.7</v>
      </c>
      <c r="AA25" s="282" t="s">
        <v>1593</v>
      </c>
      <c r="AB25" s="283">
        <v>2.6</v>
      </c>
    </row>
    <row r="26" spans="1:30" s="12" customFormat="1" ht="76.5" customHeight="1" x14ac:dyDescent="0.2">
      <c r="A26" s="11"/>
      <c r="B26" s="108" t="s">
        <v>2153</v>
      </c>
      <c r="C26" s="109" t="s">
        <v>2152</v>
      </c>
      <c r="D26" s="109" t="s">
        <v>2146</v>
      </c>
      <c r="E26" s="110" t="s">
        <v>2154</v>
      </c>
      <c r="F26" s="14"/>
      <c r="G26" s="11"/>
      <c r="H26" s="11"/>
      <c r="I26" s="11"/>
      <c r="J26" s="11"/>
      <c r="K26" s="11"/>
      <c r="L26" s="46"/>
      <c r="M26" s="46"/>
      <c r="N26" s="46"/>
      <c r="O26" s="46"/>
      <c r="P26" s="46"/>
      <c r="Q26" s="46"/>
      <c r="R26" s="46"/>
      <c r="S26" s="278" t="s">
        <v>2125</v>
      </c>
      <c r="T26" s="278" t="s">
        <v>1710</v>
      </c>
      <c r="U26" s="279">
        <v>0.28999999999999998</v>
      </c>
      <c r="V26" s="279">
        <v>0.28999999999999998</v>
      </c>
      <c r="W26" s="46"/>
      <c r="X26" s="282" t="s">
        <v>1685</v>
      </c>
      <c r="Y26" s="284">
        <v>1.1000000000000001</v>
      </c>
      <c r="Z26" s="46"/>
      <c r="AA26" s="282" t="s">
        <v>1594</v>
      </c>
      <c r="AB26" s="283">
        <v>1.2</v>
      </c>
      <c r="AC26" s="46"/>
      <c r="AD26" s="46"/>
    </row>
    <row r="27" spans="1:30" ht="15.75" thickBot="1" x14ac:dyDescent="0.3">
      <c r="A27" s="1"/>
      <c r="B27" s="81"/>
      <c r="C27" s="83"/>
      <c r="D27" s="91" t="str">
        <f>IF(B27="", "", VLOOKUP(B27, $X$9:$Y$40, 2, FALSE))</f>
        <v/>
      </c>
      <c r="E27" s="92" t="str">
        <f>IF(D27="", "", C27*D27)</f>
        <v/>
      </c>
      <c r="F27" s="6"/>
      <c r="G27" s="1"/>
      <c r="H27" s="1"/>
      <c r="I27" s="1"/>
      <c r="J27" s="1"/>
      <c r="K27" s="1"/>
      <c r="S27" s="278" t="s">
        <v>2126</v>
      </c>
      <c r="T27" s="278" t="s">
        <v>1711</v>
      </c>
      <c r="U27" s="279">
        <v>0.18</v>
      </c>
      <c r="V27" s="279">
        <v>0.18</v>
      </c>
      <c r="X27" s="282" t="s">
        <v>1717</v>
      </c>
      <c r="Y27" s="284">
        <v>1</v>
      </c>
      <c r="AA27" s="282" t="s">
        <v>1595</v>
      </c>
      <c r="AB27" s="283">
        <v>0.5</v>
      </c>
    </row>
    <row r="28" spans="1:30" ht="15.75" thickBot="1" x14ac:dyDescent="0.3">
      <c r="A28" s="1"/>
      <c r="B28" s="1"/>
      <c r="C28" s="1"/>
      <c r="D28" s="1"/>
      <c r="E28" s="1"/>
      <c r="F28" s="1"/>
      <c r="G28" s="1"/>
      <c r="H28" s="1"/>
      <c r="I28" s="1"/>
      <c r="J28" s="1"/>
      <c r="K28" s="1"/>
      <c r="S28" s="278" t="s">
        <v>1712</v>
      </c>
      <c r="T28" s="278" t="s">
        <v>1713</v>
      </c>
      <c r="U28" s="279">
        <v>0</v>
      </c>
      <c r="V28" s="279">
        <v>0</v>
      </c>
      <c r="X28" s="282" t="s">
        <v>1686</v>
      </c>
      <c r="Y28" s="284">
        <v>0.3</v>
      </c>
      <c r="AA28" s="282" t="s">
        <v>1596</v>
      </c>
      <c r="AB28" s="283">
        <v>0.6</v>
      </c>
    </row>
    <row r="29" spans="1:30" ht="19.5" thickBot="1" x14ac:dyDescent="0.35">
      <c r="A29" s="1"/>
      <c r="B29" s="376" t="s">
        <v>2453</v>
      </c>
      <c r="C29" s="377"/>
      <c r="D29" s="377"/>
      <c r="E29" s="377"/>
      <c r="F29" s="378"/>
      <c r="G29" s="5"/>
      <c r="H29" s="5"/>
      <c r="I29" s="1"/>
      <c r="J29" s="1"/>
      <c r="K29" s="1"/>
      <c r="X29" s="282" t="s">
        <v>1687</v>
      </c>
      <c r="Y29" s="284">
        <v>1</v>
      </c>
      <c r="AA29" s="282" t="s">
        <v>1597</v>
      </c>
      <c r="AB29" s="283">
        <v>0.2</v>
      </c>
    </row>
    <row r="30" spans="1:30" s="12" customFormat="1" ht="90.75" customHeight="1" x14ac:dyDescent="0.25">
      <c r="A30" s="11"/>
      <c r="B30" s="108" t="s">
        <v>2474</v>
      </c>
      <c r="C30" s="109" t="s">
        <v>2150</v>
      </c>
      <c r="D30" s="109" t="s">
        <v>2473</v>
      </c>
      <c r="E30" s="109" t="s">
        <v>2149</v>
      </c>
      <c r="F30" s="110" t="s">
        <v>2151</v>
      </c>
      <c r="G30" s="11"/>
      <c r="H30" s="11"/>
      <c r="I30" s="11"/>
      <c r="J30" s="11"/>
      <c r="K30" s="11"/>
      <c r="L30" s="46"/>
      <c r="M30" s="46"/>
      <c r="N30" s="46"/>
      <c r="O30" s="46"/>
      <c r="P30" s="46"/>
      <c r="Q30" s="46"/>
      <c r="R30" s="46"/>
      <c r="S30" s="47"/>
      <c r="T30" s="47"/>
      <c r="U30" s="47"/>
      <c r="V30" s="46"/>
      <c r="W30" s="46"/>
      <c r="X30" s="282" t="s">
        <v>1688</v>
      </c>
      <c r="Y30" s="284">
        <v>1.6</v>
      </c>
      <c r="Z30" s="46"/>
      <c r="AA30" s="282" t="s">
        <v>1598</v>
      </c>
      <c r="AB30" s="283">
        <v>1.2</v>
      </c>
      <c r="AC30" s="46"/>
      <c r="AD30" s="46"/>
    </row>
    <row r="31" spans="1:30" x14ac:dyDescent="0.25">
      <c r="A31" s="1"/>
      <c r="B31" s="265" t="s">
        <v>2431</v>
      </c>
      <c r="C31" s="266" t="s">
        <v>1602</v>
      </c>
      <c r="D31" s="267">
        <v>1000</v>
      </c>
      <c r="E31" s="94">
        <f t="shared" ref="E31:E42" si="0">IF(C31="", "", VLOOKUP(C31, $AA$9:$AB$100, 2, FALSE))</f>
        <v>1.3</v>
      </c>
      <c r="F31" s="95">
        <f t="shared" ref="F31:F42" si="1">IF(E31="", "", D31*E31)</f>
        <v>1300</v>
      </c>
      <c r="G31" s="1"/>
      <c r="H31" s="1"/>
      <c r="I31" s="1"/>
      <c r="J31" s="1"/>
      <c r="K31" s="1"/>
      <c r="X31" s="282" t="s">
        <v>1689</v>
      </c>
      <c r="Y31" s="284">
        <v>1</v>
      </c>
      <c r="AA31" s="282" t="s">
        <v>1599</v>
      </c>
      <c r="AB31" s="283">
        <v>0.8</v>
      </c>
    </row>
    <row r="32" spans="1:30" x14ac:dyDescent="0.25">
      <c r="A32" s="1"/>
      <c r="B32" s="78"/>
      <c r="C32" s="79"/>
      <c r="D32" s="80"/>
      <c r="E32" s="94" t="str">
        <f>IF(C32="", "", VLOOKUP(C32, $AA$9:$AB$100, 2, FALSE))</f>
        <v/>
      </c>
      <c r="F32" s="95" t="str">
        <f>IF(E32="", "", D32*E32)</f>
        <v/>
      </c>
      <c r="G32" s="1"/>
      <c r="H32" s="1"/>
      <c r="I32" s="1"/>
      <c r="J32" s="1"/>
      <c r="K32" s="1"/>
      <c r="X32" s="282" t="s">
        <v>1690</v>
      </c>
      <c r="Y32" s="284">
        <v>1.1000000000000001</v>
      </c>
      <c r="AA32" s="282" t="s">
        <v>1600</v>
      </c>
      <c r="AB32" s="283">
        <v>0.9</v>
      </c>
    </row>
    <row r="33" spans="1:30" x14ac:dyDescent="0.25">
      <c r="A33" s="1"/>
      <c r="B33" s="78"/>
      <c r="C33" s="79"/>
      <c r="D33" s="80"/>
      <c r="E33" s="94" t="str">
        <f t="shared" si="0"/>
        <v/>
      </c>
      <c r="F33" s="95" t="str">
        <f t="shared" si="1"/>
        <v/>
      </c>
      <c r="G33" s="1"/>
      <c r="H33" s="1"/>
      <c r="I33" s="1"/>
      <c r="J33" s="1"/>
      <c r="K33" s="1"/>
      <c r="X33" s="282" t="s">
        <v>1691</v>
      </c>
      <c r="Y33" s="284">
        <v>1.3</v>
      </c>
      <c r="AA33" s="282" t="s">
        <v>1601</v>
      </c>
      <c r="AB33" s="283">
        <v>1.3</v>
      </c>
    </row>
    <row r="34" spans="1:30" x14ac:dyDescent="0.25">
      <c r="A34" s="1"/>
      <c r="B34" s="78"/>
      <c r="C34" s="79"/>
      <c r="D34" s="80"/>
      <c r="E34" s="94" t="str">
        <f t="shared" si="0"/>
        <v/>
      </c>
      <c r="F34" s="95" t="str">
        <f t="shared" si="1"/>
        <v/>
      </c>
      <c r="G34" s="1"/>
      <c r="H34" s="1"/>
      <c r="I34" s="1"/>
      <c r="J34" s="1"/>
      <c r="K34" s="1"/>
      <c r="X34" s="282" t="s">
        <v>1692</v>
      </c>
      <c r="Y34" s="284">
        <v>1.5</v>
      </c>
      <c r="AA34" s="282" t="s">
        <v>1602</v>
      </c>
      <c r="AB34" s="283">
        <v>1.3</v>
      </c>
    </row>
    <row r="35" spans="1:30" x14ac:dyDescent="0.25">
      <c r="A35" s="1"/>
      <c r="B35" s="78"/>
      <c r="C35" s="79"/>
      <c r="D35" s="80"/>
      <c r="E35" s="94" t="str">
        <f t="shared" si="0"/>
        <v/>
      </c>
      <c r="F35" s="95" t="str">
        <f t="shared" si="1"/>
        <v/>
      </c>
      <c r="G35" s="1"/>
      <c r="H35" s="1"/>
      <c r="I35" s="1"/>
      <c r="J35" s="1"/>
      <c r="K35" s="1"/>
      <c r="X35" s="282" t="s">
        <v>1693</v>
      </c>
      <c r="Y35" s="284">
        <v>1.2</v>
      </c>
      <c r="AA35" s="282" t="s">
        <v>1603</v>
      </c>
      <c r="AB35" s="283">
        <v>1.2</v>
      </c>
    </row>
    <row r="36" spans="1:30" x14ac:dyDescent="0.25">
      <c r="A36" s="1"/>
      <c r="B36" s="78"/>
      <c r="C36" s="79"/>
      <c r="D36" s="80"/>
      <c r="E36" s="94" t="str">
        <f t="shared" si="0"/>
        <v/>
      </c>
      <c r="F36" s="95" t="str">
        <f t="shared" si="1"/>
        <v/>
      </c>
      <c r="G36" s="1"/>
      <c r="H36" s="1"/>
      <c r="I36" s="1"/>
      <c r="J36" s="1"/>
      <c r="K36" s="1"/>
      <c r="X36" s="282" t="s">
        <v>1694</v>
      </c>
      <c r="Y36" s="284">
        <v>1.1000000000000001</v>
      </c>
      <c r="AA36" s="282" t="s">
        <v>1604</v>
      </c>
      <c r="AB36" s="283">
        <v>1.4</v>
      </c>
    </row>
    <row r="37" spans="1:30" x14ac:dyDescent="0.25">
      <c r="A37" s="1"/>
      <c r="B37" s="78"/>
      <c r="C37" s="79"/>
      <c r="D37" s="80"/>
      <c r="E37" s="94" t="str">
        <f t="shared" si="0"/>
        <v/>
      </c>
      <c r="F37" s="95" t="str">
        <f t="shared" si="1"/>
        <v/>
      </c>
      <c r="G37" s="1"/>
      <c r="H37" s="1"/>
      <c r="I37" s="1"/>
      <c r="J37" s="1"/>
      <c r="K37" s="1"/>
      <c r="X37" s="282" t="s">
        <v>1695</v>
      </c>
      <c r="Y37" s="284">
        <v>1.1000000000000001</v>
      </c>
      <c r="AA37" s="282" t="s">
        <v>1605</v>
      </c>
      <c r="AB37" s="283">
        <v>2.1</v>
      </c>
    </row>
    <row r="38" spans="1:30" x14ac:dyDescent="0.25">
      <c r="A38" s="1"/>
      <c r="B38" s="78"/>
      <c r="C38" s="79"/>
      <c r="D38" s="80"/>
      <c r="E38" s="94" t="str">
        <f t="shared" si="0"/>
        <v/>
      </c>
      <c r="F38" s="95" t="str">
        <f t="shared" si="1"/>
        <v/>
      </c>
      <c r="G38" s="1"/>
      <c r="H38" s="1"/>
      <c r="I38" s="1"/>
      <c r="J38" s="1"/>
      <c r="K38" s="1"/>
      <c r="X38" s="282" t="s">
        <v>1696</v>
      </c>
      <c r="Y38" s="284">
        <v>1</v>
      </c>
      <c r="AA38" s="282" t="s">
        <v>1606</v>
      </c>
      <c r="AB38" s="283">
        <v>1.2</v>
      </c>
    </row>
    <row r="39" spans="1:30" x14ac:dyDescent="0.25">
      <c r="A39" s="1"/>
      <c r="B39" s="78"/>
      <c r="C39" s="79"/>
      <c r="D39" s="80"/>
      <c r="E39" s="94" t="str">
        <f t="shared" si="0"/>
        <v/>
      </c>
      <c r="F39" s="95" t="str">
        <f t="shared" si="1"/>
        <v/>
      </c>
      <c r="G39" s="1"/>
      <c r="H39" s="1"/>
      <c r="I39" s="1"/>
      <c r="J39" s="1"/>
      <c r="K39" s="1"/>
      <c r="X39" s="282" t="s">
        <v>1697</v>
      </c>
      <c r="Y39" s="284">
        <v>0.8</v>
      </c>
      <c r="AA39" s="282" t="s">
        <v>1607</v>
      </c>
      <c r="AB39" s="283">
        <v>1.4</v>
      </c>
    </row>
    <row r="40" spans="1:30" x14ac:dyDescent="0.25">
      <c r="A40" s="1"/>
      <c r="B40" s="78"/>
      <c r="C40" s="79"/>
      <c r="D40" s="80"/>
      <c r="E40" s="94" t="str">
        <f t="shared" si="0"/>
        <v/>
      </c>
      <c r="F40" s="95" t="str">
        <f t="shared" si="1"/>
        <v/>
      </c>
      <c r="G40" s="1"/>
      <c r="H40" s="1"/>
      <c r="I40" s="1"/>
      <c r="J40" s="1"/>
      <c r="K40" s="1"/>
      <c r="X40" s="282" t="s">
        <v>1619</v>
      </c>
      <c r="Y40" s="284">
        <v>1.4</v>
      </c>
      <c r="AA40" s="282" t="s">
        <v>1608</v>
      </c>
      <c r="AB40" s="283">
        <v>0.9</v>
      </c>
    </row>
    <row r="41" spans="1:30" x14ac:dyDescent="0.25">
      <c r="A41" s="1"/>
      <c r="B41" s="78"/>
      <c r="C41" s="79"/>
      <c r="D41" s="80"/>
      <c r="E41" s="94" t="str">
        <f t="shared" si="0"/>
        <v/>
      </c>
      <c r="F41" s="95" t="str">
        <f t="shared" si="1"/>
        <v/>
      </c>
      <c r="G41" s="1"/>
      <c r="H41" s="1"/>
      <c r="I41" s="1"/>
      <c r="J41" s="1"/>
      <c r="K41" s="1"/>
      <c r="AA41" s="282" t="s">
        <v>1609</v>
      </c>
      <c r="AB41" s="283">
        <v>0.6</v>
      </c>
    </row>
    <row r="42" spans="1:30" ht="15.75" thickBot="1" x14ac:dyDescent="0.3">
      <c r="A42" s="1"/>
      <c r="B42" s="81"/>
      <c r="C42" s="82"/>
      <c r="D42" s="83"/>
      <c r="E42" s="94" t="str">
        <f t="shared" si="0"/>
        <v/>
      </c>
      <c r="F42" s="92" t="str">
        <f t="shared" si="1"/>
        <v/>
      </c>
      <c r="G42" s="1"/>
      <c r="H42" s="1"/>
      <c r="I42" s="1"/>
      <c r="J42" s="1"/>
      <c r="K42" s="1"/>
      <c r="AA42" s="282" t="s">
        <v>1610</v>
      </c>
      <c r="AB42" s="283">
        <v>0.5</v>
      </c>
    </row>
    <row r="43" spans="1:30" s="12" customFormat="1" ht="21" customHeight="1" thickBot="1" x14ac:dyDescent="0.3">
      <c r="A43" s="11"/>
      <c r="B43" s="11"/>
      <c r="C43" s="11"/>
      <c r="D43" s="93" t="str">
        <f>IF(SUM(D32:D42)=0, "", SUM(D32:D42))</f>
        <v/>
      </c>
      <c r="E43" s="11"/>
      <c r="F43" s="96" t="str">
        <f>IF(SUM(F32:F42)=0,"",SUM(F32:F42))</f>
        <v/>
      </c>
      <c r="G43" s="11"/>
      <c r="H43" s="11"/>
      <c r="I43" s="11"/>
      <c r="J43" s="11"/>
      <c r="K43" s="11"/>
      <c r="L43" s="46"/>
      <c r="M43" s="46"/>
      <c r="N43" s="46"/>
      <c r="O43" s="46"/>
      <c r="P43" s="46"/>
      <c r="Q43" s="46"/>
      <c r="R43" s="46"/>
      <c r="S43" s="47"/>
      <c r="T43" s="47"/>
      <c r="U43" s="47"/>
      <c r="V43" s="46"/>
      <c r="W43" s="46"/>
      <c r="X43" s="46"/>
      <c r="Y43" s="46"/>
      <c r="Z43" s="46"/>
      <c r="AA43" s="282" t="s">
        <v>1611</v>
      </c>
      <c r="AB43" s="283">
        <v>1</v>
      </c>
      <c r="AC43" s="46"/>
      <c r="AD43" s="46"/>
    </row>
    <row r="44" spans="1:30" x14ac:dyDescent="0.25">
      <c r="A44" s="1"/>
      <c r="B44" s="1"/>
      <c r="C44" s="1"/>
      <c r="D44" s="1"/>
      <c r="E44" s="1"/>
      <c r="F44" s="1"/>
      <c r="G44" s="1"/>
      <c r="H44" s="1"/>
      <c r="I44" s="1"/>
      <c r="J44" s="1"/>
      <c r="K44" s="1"/>
      <c r="AA44" s="282" t="s">
        <v>1612</v>
      </c>
      <c r="AB44" s="283">
        <v>0.5</v>
      </c>
    </row>
    <row r="45" spans="1:30" s="12" customFormat="1" ht="21" customHeight="1" x14ac:dyDescent="0.25">
      <c r="A45" s="11"/>
      <c r="B45" s="1"/>
      <c r="C45" s="1"/>
      <c r="D45" s="1"/>
      <c r="E45" s="1"/>
      <c r="F45" s="1"/>
      <c r="G45" s="11"/>
      <c r="H45" s="11"/>
      <c r="I45" s="11"/>
      <c r="J45" s="11"/>
      <c r="K45" s="11"/>
      <c r="L45" s="46"/>
      <c r="M45" s="46"/>
      <c r="N45" s="46"/>
      <c r="O45" s="46"/>
      <c r="P45" s="46"/>
      <c r="Q45" s="46"/>
      <c r="R45" s="46"/>
      <c r="S45" s="47"/>
      <c r="T45" s="47"/>
      <c r="U45" s="47"/>
      <c r="V45" s="46"/>
      <c r="W45" s="46"/>
      <c r="X45" s="46"/>
      <c r="Y45" s="46"/>
      <c r="Z45" s="46"/>
      <c r="AA45" s="282" t="s">
        <v>1613</v>
      </c>
      <c r="AB45" s="283">
        <v>0.6</v>
      </c>
      <c r="AC45" s="46"/>
      <c r="AD45" s="46"/>
    </row>
    <row r="46" spans="1:30" ht="15.75" thickBot="1" x14ac:dyDescent="0.3">
      <c r="A46" s="1"/>
      <c r="B46" s="1"/>
      <c r="C46" s="1"/>
      <c r="D46" s="1"/>
      <c r="E46" s="1"/>
      <c r="F46" s="1"/>
      <c r="G46" s="1"/>
      <c r="H46" s="1"/>
      <c r="I46" s="1"/>
      <c r="J46" s="1"/>
      <c r="K46" s="1"/>
      <c r="AA46" s="282" t="s">
        <v>1614</v>
      </c>
      <c r="AB46" s="283">
        <v>0.8</v>
      </c>
    </row>
    <row r="47" spans="1:30" ht="18.75" x14ac:dyDescent="0.3">
      <c r="A47" s="1"/>
      <c r="B47" s="373" t="s">
        <v>2454</v>
      </c>
      <c r="C47" s="374"/>
      <c r="D47" s="374"/>
      <c r="E47" s="374"/>
      <c r="F47" s="374"/>
      <c r="G47" s="374"/>
      <c r="H47" s="375"/>
      <c r="I47" s="1"/>
      <c r="J47" s="1"/>
      <c r="K47" s="1"/>
      <c r="AA47" s="282" t="s">
        <v>1615</v>
      </c>
      <c r="AB47" s="283">
        <v>0.9</v>
      </c>
    </row>
    <row r="48" spans="1:30" s="12" customFormat="1" ht="65.25" customHeight="1" x14ac:dyDescent="0.25">
      <c r="A48" s="11"/>
      <c r="B48" s="111" t="s">
        <v>2155</v>
      </c>
      <c r="C48" s="112" t="s">
        <v>2156</v>
      </c>
      <c r="D48" s="112" t="s">
        <v>2157</v>
      </c>
      <c r="E48" s="112" t="s">
        <v>2158</v>
      </c>
      <c r="F48" s="112" t="s">
        <v>2159</v>
      </c>
      <c r="G48" s="112" t="s">
        <v>2160</v>
      </c>
      <c r="H48" s="113" t="s">
        <v>2161</v>
      </c>
      <c r="I48" s="11"/>
      <c r="J48" s="11"/>
      <c r="K48" s="11"/>
      <c r="L48" s="46"/>
      <c r="M48" s="46"/>
      <c r="N48" s="46"/>
      <c r="O48" s="46"/>
      <c r="P48" s="46"/>
      <c r="Q48" s="46"/>
      <c r="R48" s="46"/>
      <c r="S48" s="47"/>
      <c r="T48" s="47"/>
      <c r="U48" s="47"/>
      <c r="V48" s="46"/>
      <c r="W48" s="46"/>
      <c r="X48" s="46"/>
      <c r="Y48" s="46"/>
      <c r="Z48" s="46"/>
      <c r="AA48" s="282" t="s">
        <v>1616</v>
      </c>
      <c r="AB48" s="283">
        <v>0.3</v>
      </c>
      <c r="AC48" s="46"/>
      <c r="AD48" s="46"/>
    </row>
    <row r="49" spans="1:28" x14ac:dyDescent="0.25">
      <c r="A49" s="1"/>
      <c r="B49" s="146" t="s">
        <v>2177</v>
      </c>
      <c r="C49" s="94" t="s">
        <v>1723</v>
      </c>
      <c r="D49" s="94" t="s">
        <v>1724</v>
      </c>
      <c r="E49" s="94">
        <v>155</v>
      </c>
      <c r="F49" s="94" t="s">
        <v>1725</v>
      </c>
      <c r="G49" s="147">
        <f>IF(F49="","", IF(ISERROR(VLOOKUP(F49, '06 Wattage Table'!$A$3:$G$919,7,0)),"N/A",VLOOKUP(F49,'06 Wattage Table'!$A$3:$G$919,7,0)))</f>
        <v>59</v>
      </c>
      <c r="H49" s="95">
        <f>IF(F49="", "", IF(G49="N/A", "N/A", E49*G49))</f>
        <v>9145</v>
      </c>
      <c r="I49" s="7"/>
      <c r="J49" s="7"/>
      <c r="K49" s="7"/>
      <c r="AA49" s="282" t="s">
        <v>1617</v>
      </c>
      <c r="AB49" s="283">
        <v>0.8</v>
      </c>
    </row>
    <row r="50" spans="1:28" x14ac:dyDescent="0.25">
      <c r="A50" s="1"/>
      <c r="B50" s="78"/>
      <c r="C50" s="84"/>
      <c r="D50" s="84"/>
      <c r="E50" s="84"/>
      <c r="F50" s="84"/>
      <c r="G50" s="97" t="str">
        <f>IF(F50="","", IF(ISERROR(VLOOKUP(F50, '06 Wattage Table'!$A$3:$G$919,7,0)),"N/A",VLOOKUP(F50,'06 Wattage Table'!$A$3:$G$919,7,0)))</f>
        <v/>
      </c>
      <c r="H50" s="98" t="str">
        <f>IF(F50="", "", IF(G50="N/A", "N/A", E50*G50))</f>
        <v/>
      </c>
      <c r="I50" s="7"/>
      <c r="J50" s="7"/>
      <c r="K50" s="7"/>
      <c r="AA50" s="282" t="s">
        <v>1618</v>
      </c>
      <c r="AB50" s="283">
        <v>1.5</v>
      </c>
    </row>
    <row r="51" spans="1:28" x14ac:dyDescent="0.25">
      <c r="A51" s="1"/>
      <c r="B51" s="78"/>
      <c r="C51" s="84"/>
      <c r="D51" s="84"/>
      <c r="E51" s="84"/>
      <c r="F51" s="84"/>
      <c r="G51" s="97" t="str">
        <f>IF(F51="","", IF(ISERROR(VLOOKUP(F51, '06 Wattage Table'!$A$3:$G$919,7,0)),"N/A",VLOOKUP(F51,'06 Wattage Table'!$A$3:$G$919,7,0)))</f>
        <v/>
      </c>
      <c r="H51" s="98" t="str">
        <f t="shared" ref="H51:H78" si="2">IF(F51="", "", IF(G51="N/A", "N/A", E51*G51))</f>
        <v/>
      </c>
      <c r="I51" s="8"/>
      <c r="J51" s="8"/>
      <c r="K51" s="9"/>
      <c r="AA51" s="282" t="s">
        <v>1619</v>
      </c>
      <c r="AB51" s="284">
        <v>1.9</v>
      </c>
    </row>
    <row r="52" spans="1:28" x14ac:dyDescent="0.25">
      <c r="A52" s="1"/>
      <c r="B52" s="78"/>
      <c r="C52" s="84"/>
      <c r="D52" s="84"/>
      <c r="E52" s="84"/>
      <c r="F52" s="84"/>
      <c r="G52" s="97" t="str">
        <f>IF(F52="","", IF(ISERROR(VLOOKUP(F52, '06 Wattage Table'!$A$3:$G$919,7,0)),"N/A",VLOOKUP(F52,'06 Wattage Table'!$A$3:$G$919,7,0)))</f>
        <v/>
      </c>
      <c r="H52" s="95" t="str">
        <f t="shared" si="2"/>
        <v/>
      </c>
      <c r="I52" s="1"/>
      <c r="J52" s="1"/>
      <c r="K52" s="1"/>
      <c r="AA52" s="282" t="s">
        <v>1620</v>
      </c>
      <c r="AB52" s="284">
        <v>1.7</v>
      </c>
    </row>
    <row r="53" spans="1:28" x14ac:dyDescent="0.25">
      <c r="A53" s="1"/>
      <c r="B53" s="78"/>
      <c r="C53" s="84"/>
      <c r="D53" s="84"/>
      <c r="E53" s="84"/>
      <c r="F53" s="84"/>
      <c r="G53" s="97" t="str">
        <f>IF(F53="","", IF(ISERROR(VLOOKUP(F53, '06 Wattage Table'!$A$3:$G$919,7,0)),"N/A",VLOOKUP(F53,'06 Wattage Table'!$A$3:$G$919,7,0)))</f>
        <v/>
      </c>
      <c r="H53" s="95" t="str">
        <f t="shared" si="2"/>
        <v/>
      </c>
      <c r="I53" s="1"/>
      <c r="J53" s="1"/>
      <c r="K53" s="1"/>
      <c r="AA53" s="282" t="s">
        <v>1621</v>
      </c>
      <c r="AB53" s="283">
        <v>1.4</v>
      </c>
    </row>
    <row r="54" spans="1:28" x14ac:dyDescent="0.25">
      <c r="A54" s="1"/>
      <c r="B54" s="78"/>
      <c r="C54" s="84"/>
      <c r="D54" s="84"/>
      <c r="E54" s="84"/>
      <c r="F54" s="84"/>
      <c r="G54" s="97" t="str">
        <f>IF(F54="","", IF(ISERROR(VLOOKUP(F54, '06 Wattage Table'!$A$3:$G$919,7,0)),"N/A",VLOOKUP(F54,'06 Wattage Table'!$A$3:$G$919,7,0)))</f>
        <v/>
      </c>
      <c r="H54" s="95" t="str">
        <f t="shared" si="2"/>
        <v/>
      </c>
      <c r="I54" s="7"/>
      <c r="J54" s="7"/>
      <c r="K54" s="7"/>
      <c r="AA54" s="282" t="s">
        <v>1622</v>
      </c>
      <c r="AB54" s="283">
        <v>0.9</v>
      </c>
    </row>
    <row r="55" spans="1:28" x14ac:dyDescent="0.25">
      <c r="A55" s="1"/>
      <c r="B55" s="78"/>
      <c r="C55" s="84"/>
      <c r="D55" s="84"/>
      <c r="E55" s="84"/>
      <c r="F55" s="84"/>
      <c r="G55" s="97" t="str">
        <f>IF(F55="","", IF(ISERROR(VLOOKUP(F55, '06 Wattage Table'!$A$3:$G$919,7,0)),"N/A",VLOOKUP(F55,'06 Wattage Table'!$A$3:$G$919,7,0)))</f>
        <v/>
      </c>
      <c r="H55" s="95" t="str">
        <f t="shared" si="2"/>
        <v/>
      </c>
      <c r="I55" s="8"/>
      <c r="J55" s="8"/>
      <c r="K55" s="9"/>
      <c r="AA55" s="282" t="s">
        <v>1623</v>
      </c>
      <c r="AB55" s="283">
        <v>1.9</v>
      </c>
    </row>
    <row r="56" spans="1:28" x14ac:dyDescent="0.25">
      <c r="A56" s="1"/>
      <c r="B56" s="78"/>
      <c r="C56" s="84"/>
      <c r="D56" s="84"/>
      <c r="E56" s="84"/>
      <c r="F56" s="84"/>
      <c r="G56" s="97" t="str">
        <f>IF(F56="","", IF(ISERROR(VLOOKUP(F56, '06 Wattage Table'!$A$3:$G$919,7,0)),"N/A",VLOOKUP(F56,'06 Wattage Table'!$A$3:$G$919,7,0)))</f>
        <v/>
      </c>
      <c r="H56" s="95" t="str">
        <f t="shared" si="2"/>
        <v/>
      </c>
      <c r="I56" s="1"/>
      <c r="J56" s="1"/>
      <c r="K56" s="1"/>
      <c r="AA56" s="282" t="s">
        <v>1624</v>
      </c>
      <c r="AB56" s="283">
        <v>0.9</v>
      </c>
    </row>
    <row r="57" spans="1:28" x14ac:dyDescent="0.25">
      <c r="A57" s="1"/>
      <c r="B57" s="78"/>
      <c r="C57" s="84"/>
      <c r="D57" s="84"/>
      <c r="E57" s="84"/>
      <c r="F57" s="84"/>
      <c r="G57" s="97" t="str">
        <f>IF(F57="","", IF(ISERROR(VLOOKUP(F57, '06 Wattage Table'!$A$3:$G$919,7,0)),"N/A",VLOOKUP(F57,'06 Wattage Table'!$A$3:$G$919,7,0)))</f>
        <v/>
      </c>
      <c r="H57" s="95" t="str">
        <f t="shared" si="2"/>
        <v/>
      </c>
      <c r="I57" s="7"/>
      <c r="J57" s="7"/>
      <c r="K57" s="7"/>
      <c r="AA57" s="282" t="s">
        <v>1625</v>
      </c>
      <c r="AB57" s="283">
        <v>1.3</v>
      </c>
    </row>
    <row r="58" spans="1:28" x14ac:dyDescent="0.25">
      <c r="A58" s="1"/>
      <c r="B58" s="78"/>
      <c r="C58" s="84"/>
      <c r="D58" s="84"/>
      <c r="E58" s="84"/>
      <c r="F58" s="84"/>
      <c r="G58" s="97" t="str">
        <f>IF(F58="","", IF(ISERROR(VLOOKUP(F58, '06 Wattage Table'!$A$3:$G$919,7,0)),"N/A",VLOOKUP(F58,'06 Wattage Table'!$A$3:$G$919,7,0)))</f>
        <v/>
      </c>
      <c r="H58" s="95" t="str">
        <f t="shared" si="2"/>
        <v/>
      </c>
      <c r="I58" s="8"/>
      <c r="J58" s="8"/>
      <c r="K58" s="9"/>
      <c r="AA58" s="282" t="s">
        <v>1626</v>
      </c>
      <c r="AB58" s="283">
        <v>0.8</v>
      </c>
    </row>
    <row r="59" spans="1:28" x14ac:dyDescent="0.25">
      <c r="A59" s="1"/>
      <c r="B59" s="78"/>
      <c r="C59" s="84"/>
      <c r="D59" s="84"/>
      <c r="E59" s="84"/>
      <c r="F59" s="84"/>
      <c r="G59" s="97" t="str">
        <f>IF(F59="","", IF(ISERROR(VLOOKUP(F59, '06 Wattage Table'!$A$3:$G$919,7,0)),"N/A",VLOOKUP(F59,'06 Wattage Table'!$A$3:$G$919,7,0)))</f>
        <v/>
      </c>
      <c r="H59" s="95" t="str">
        <f t="shared" si="2"/>
        <v/>
      </c>
      <c r="I59" s="1"/>
      <c r="J59" s="1"/>
      <c r="K59" s="1"/>
      <c r="AA59" s="282" t="s">
        <v>1627</v>
      </c>
      <c r="AB59" s="283">
        <v>0.3</v>
      </c>
    </row>
    <row r="60" spans="1:28" x14ac:dyDescent="0.25">
      <c r="A60" s="1"/>
      <c r="B60" s="78"/>
      <c r="C60" s="84"/>
      <c r="D60" s="84"/>
      <c r="E60" s="84"/>
      <c r="F60" s="84"/>
      <c r="G60" s="97" t="str">
        <f>IF(F60="","", IF(ISERROR(VLOOKUP(F60, '06 Wattage Table'!$A$3:$G$919,7,0)),"N/A",VLOOKUP(F60,'06 Wattage Table'!$A$3:$G$919,7,0)))</f>
        <v/>
      </c>
      <c r="H60" s="95" t="str">
        <f t="shared" si="2"/>
        <v/>
      </c>
      <c r="I60" s="7"/>
      <c r="J60" s="7"/>
      <c r="K60" s="7"/>
      <c r="AA60" s="282" t="s">
        <v>1628</v>
      </c>
      <c r="AB60" s="283">
        <v>1.2</v>
      </c>
    </row>
    <row r="61" spans="1:28" x14ac:dyDescent="0.25">
      <c r="A61" s="1"/>
      <c r="B61" s="78"/>
      <c r="C61" s="84"/>
      <c r="D61" s="84"/>
      <c r="E61" s="84"/>
      <c r="F61" s="84"/>
      <c r="G61" s="97" t="str">
        <f>IF(F61="","", IF(ISERROR(VLOOKUP(F61, '06 Wattage Table'!$A$3:$G$919,7,0)),"N/A",VLOOKUP(F61,'06 Wattage Table'!$A$3:$G$919,7,0)))</f>
        <v/>
      </c>
      <c r="H61" s="95" t="str">
        <f t="shared" si="2"/>
        <v/>
      </c>
      <c r="I61" s="8"/>
      <c r="J61" s="8"/>
      <c r="K61" s="9"/>
      <c r="AA61" s="282" t="s">
        <v>1629</v>
      </c>
      <c r="AB61" s="283">
        <v>1.3</v>
      </c>
    </row>
    <row r="62" spans="1:28" x14ac:dyDescent="0.25">
      <c r="A62" s="1"/>
      <c r="B62" s="78"/>
      <c r="C62" s="84"/>
      <c r="D62" s="84"/>
      <c r="E62" s="84"/>
      <c r="F62" s="84"/>
      <c r="G62" s="97" t="str">
        <f>IF(F62="","", IF(ISERROR(VLOOKUP(F62, '06 Wattage Table'!$A$3:$G$919,7,0)),"N/A",VLOOKUP(F62,'06 Wattage Table'!$A$3:$G$919,7,0)))</f>
        <v/>
      </c>
      <c r="H62" s="95" t="str">
        <f t="shared" si="2"/>
        <v/>
      </c>
      <c r="I62" s="1"/>
      <c r="J62" s="1"/>
      <c r="K62" s="1"/>
      <c r="AA62" s="282" t="s">
        <v>1630</v>
      </c>
      <c r="AB62" s="283">
        <v>1.1000000000000001</v>
      </c>
    </row>
    <row r="63" spans="1:28" x14ac:dyDescent="0.25">
      <c r="A63" s="1"/>
      <c r="B63" s="78"/>
      <c r="C63" s="84"/>
      <c r="D63" s="84"/>
      <c r="E63" s="84"/>
      <c r="F63" s="84"/>
      <c r="G63" s="97" t="str">
        <f>IF(F63="","", IF(ISERROR(VLOOKUP(F63, '06 Wattage Table'!$A$3:$G$919,7,0)),"N/A",VLOOKUP(F63,'06 Wattage Table'!$A$3:$G$919,7,0)))</f>
        <v/>
      </c>
      <c r="H63" s="95" t="str">
        <f t="shared" si="2"/>
        <v/>
      </c>
      <c r="I63" s="1"/>
      <c r="J63" s="1"/>
      <c r="K63" s="1"/>
      <c r="AA63" s="282" t="s">
        <v>1631</v>
      </c>
      <c r="AB63" s="283">
        <v>1.7</v>
      </c>
    </row>
    <row r="64" spans="1:28" x14ac:dyDescent="0.25">
      <c r="A64" s="1"/>
      <c r="B64" s="78"/>
      <c r="C64" s="84"/>
      <c r="D64" s="84"/>
      <c r="E64" s="84"/>
      <c r="F64" s="84"/>
      <c r="G64" s="97" t="str">
        <f>IF(F64="","", IF(ISERROR(VLOOKUP(F64, '06 Wattage Table'!$A$3:$G$919,7,0)),"N/A",VLOOKUP(F64,'06 Wattage Table'!$A$3:$G$919,7,0)))</f>
        <v/>
      </c>
      <c r="H64" s="95" t="str">
        <f t="shared" si="2"/>
        <v/>
      </c>
      <c r="I64" s="7"/>
      <c r="J64" s="7"/>
      <c r="K64" s="7"/>
      <c r="AA64" s="282" t="s">
        <v>1632</v>
      </c>
      <c r="AB64" s="283">
        <v>1.2</v>
      </c>
    </row>
    <row r="65" spans="1:28" x14ac:dyDescent="0.25">
      <c r="A65" s="1"/>
      <c r="B65" s="78"/>
      <c r="C65" s="84"/>
      <c r="D65" s="84"/>
      <c r="E65" s="84"/>
      <c r="F65" s="84"/>
      <c r="G65" s="97" t="str">
        <f>IF(F65="","", IF(ISERROR(VLOOKUP(F65, '06 Wattage Table'!$A$3:$G$919,7,0)),"N/A",VLOOKUP(F65,'06 Wattage Table'!$A$3:$G$919,7,0)))</f>
        <v/>
      </c>
      <c r="H65" s="95" t="str">
        <f t="shared" si="2"/>
        <v/>
      </c>
      <c r="I65" s="8"/>
      <c r="J65" s="8"/>
      <c r="K65" s="9"/>
      <c r="AA65" s="282" t="s">
        <v>1633</v>
      </c>
      <c r="AB65" s="283">
        <v>2.7</v>
      </c>
    </row>
    <row r="66" spans="1:28" x14ac:dyDescent="0.25">
      <c r="A66" s="1"/>
      <c r="B66" s="78"/>
      <c r="C66" s="84"/>
      <c r="D66" s="84"/>
      <c r="E66" s="84"/>
      <c r="F66" s="84"/>
      <c r="G66" s="97" t="str">
        <f>IF(F66="","", IF(ISERROR(VLOOKUP(F66, '06 Wattage Table'!$A$3:$G$919,7,0)),"N/A",VLOOKUP(F66,'06 Wattage Table'!$A$3:$G$919,7,0)))</f>
        <v/>
      </c>
      <c r="H66" s="95" t="str">
        <f t="shared" si="2"/>
        <v/>
      </c>
      <c r="I66" s="1"/>
      <c r="J66" s="1"/>
      <c r="K66" s="1"/>
      <c r="AA66" s="282" t="s">
        <v>1634</v>
      </c>
      <c r="AB66" s="283">
        <v>0.8</v>
      </c>
    </row>
    <row r="67" spans="1:28" x14ac:dyDescent="0.25">
      <c r="A67" s="1"/>
      <c r="B67" s="78"/>
      <c r="C67" s="84"/>
      <c r="D67" s="84"/>
      <c r="E67" s="84"/>
      <c r="F67" s="84"/>
      <c r="G67" s="97" t="str">
        <f>IF(F67="","", IF(ISERROR(VLOOKUP(F67, '06 Wattage Table'!$A$3:$G$919,7,0)),"N/A",VLOOKUP(F67,'06 Wattage Table'!$A$3:$G$919,7,0)))</f>
        <v/>
      </c>
      <c r="H67" s="95" t="str">
        <f t="shared" si="2"/>
        <v/>
      </c>
      <c r="I67" s="7"/>
      <c r="J67" s="7"/>
      <c r="K67" s="7"/>
      <c r="AA67" s="282" t="s">
        <v>1635</v>
      </c>
      <c r="AB67" s="283">
        <v>1</v>
      </c>
    </row>
    <row r="68" spans="1:28" x14ac:dyDescent="0.25">
      <c r="A68" s="1"/>
      <c r="B68" s="78"/>
      <c r="C68" s="84"/>
      <c r="D68" s="84"/>
      <c r="E68" s="84"/>
      <c r="F68" s="84"/>
      <c r="G68" s="97" t="str">
        <f>IF(F68="","", IF(ISERROR(VLOOKUP(F68, '06 Wattage Table'!$A$3:$G$919,7,0)),"N/A",VLOOKUP(F68,'06 Wattage Table'!$A$3:$G$919,7,0)))</f>
        <v/>
      </c>
      <c r="H68" s="95" t="str">
        <f t="shared" si="2"/>
        <v/>
      </c>
      <c r="I68" s="8"/>
      <c r="J68" s="8"/>
      <c r="K68" s="9"/>
      <c r="AA68" s="282" t="s">
        <v>1636</v>
      </c>
      <c r="AB68" s="283">
        <v>1.5</v>
      </c>
    </row>
    <row r="69" spans="1:28" x14ac:dyDescent="0.25">
      <c r="A69" s="1"/>
      <c r="B69" s="78"/>
      <c r="C69" s="84"/>
      <c r="D69" s="84"/>
      <c r="E69" s="84"/>
      <c r="F69" s="84"/>
      <c r="G69" s="97" t="str">
        <f>IF(F69="","", IF(ISERROR(VLOOKUP(F69, '06 Wattage Table'!$A$3:$G$919,7,0)),"N/A",VLOOKUP(F69,'06 Wattage Table'!$A$3:$G$919,7,0)))</f>
        <v/>
      </c>
      <c r="H69" s="95" t="str">
        <f t="shared" si="2"/>
        <v/>
      </c>
      <c r="I69" s="1"/>
      <c r="J69" s="1"/>
      <c r="K69" s="1"/>
      <c r="AA69" s="282" t="s">
        <v>1637</v>
      </c>
      <c r="AB69" s="283">
        <v>1.2</v>
      </c>
    </row>
    <row r="70" spans="1:28" x14ac:dyDescent="0.25">
      <c r="A70" s="1"/>
      <c r="B70" s="78"/>
      <c r="C70" s="84"/>
      <c r="D70" s="84"/>
      <c r="E70" s="84"/>
      <c r="F70" s="84"/>
      <c r="G70" s="97" t="str">
        <f>IF(F70="","", IF(ISERROR(VLOOKUP(F70, '06 Wattage Table'!$A$3:$G$919,7,0)),"N/A",VLOOKUP(F70,'06 Wattage Table'!$A$3:$G$919,7,0)))</f>
        <v/>
      </c>
      <c r="H70" s="95" t="str">
        <f t="shared" si="2"/>
        <v/>
      </c>
      <c r="I70" s="7"/>
      <c r="J70" s="7"/>
      <c r="K70" s="7"/>
      <c r="AA70" s="282" t="s">
        <v>1638</v>
      </c>
      <c r="AB70" s="283">
        <v>0.7</v>
      </c>
    </row>
    <row r="71" spans="1:28" x14ac:dyDescent="0.25">
      <c r="A71" s="1"/>
      <c r="B71" s="78"/>
      <c r="C71" s="84"/>
      <c r="D71" s="84"/>
      <c r="E71" s="84"/>
      <c r="F71" s="84"/>
      <c r="G71" s="97" t="str">
        <f>IF(F71="","", IF(ISERROR(VLOOKUP(F71, '06 Wattage Table'!$A$3:$G$919,7,0)),"N/A",VLOOKUP(F71,'06 Wattage Table'!$A$3:$G$919,7,0)))</f>
        <v/>
      </c>
      <c r="H71" s="95" t="str">
        <f t="shared" si="2"/>
        <v/>
      </c>
      <c r="I71" s="8"/>
      <c r="J71" s="8"/>
      <c r="K71" s="9"/>
      <c r="AA71" s="282" t="s">
        <v>1639</v>
      </c>
      <c r="AB71" s="283">
        <v>2.2000000000000002</v>
      </c>
    </row>
    <row r="72" spans="1:28" x14ac:dyDescent="0.25">
      <c r="A72" s="1"/>
      <c r="B72" s="78"/>
      <c r="C72" s="84"/>
      <c r="D72" s="84"/>
      <c r="E72" s="84"/>
      <c r="F72" s="84"/>
      <c r="G72" s="97" t="str">
        <f>IF(F72="","", IF(ISERROR(VLOOKUP(F72, '06 Wattage Table'!$A$3:$G$919,7,0)),"N/A",VLOOKUP(F72,'06 Wattage Table'!$A$3:$G$919,7,0)))</f>
        <v/>
      </c>
      <c r="H72" s="95" t="str">
        <f t="shared" si="2"/>
        <v/>
      </c>
      <c r="I72" s="1"/>
      <c r="J72" s="1"/>
      <c r="K72" s="1"/>
      <c r="AA72" s="282" t="s">
        <v>1640</v>
      </c>
      <c r="AB72" s="283">
        <v>0.6</v>
      </c>
    </row>
    <row r="73" spans="1:28" x14ac:dyDescent="0.25">
      <c r="A73" s="1"/>
      <c r="B73" s="78"/>
      <c r="C73" s="84"/>
      <c r="D73" s="84"/>
      <c r="E73" s="84"/>
      <c r="F73" s="84"/>
      <c r="G73" s="97" t="str">
        <f>IF(F73="","", IF(ISERROR(VLOOKUP(F73, '06 Wattage Table'!$A$3:$G$919,7,0)),"N/A",VLOOKUP(F73,'06 Wattage Table'!$A$3:$G$919,7,0)))</f>
        <v/>
      </c>
      <c r="H73" s="95" t="str">
        <f t="shared" si="2"/>
        <v/>
      </c>
      <c r="I73" s="7"/>
      <c r="J73" s="7"/>
      <c r="K73" s="7"/>
      <c r="AA73" s="282" t="s">
        <v>1641</v>
      </c>
      <c r="AB73" s="283">
        <v>1.4</v>
      </c>
    </row>
    <row r="74" spans="1:28" x14ac:dyDescent="0.25">
      <c r="A74" s="1"/>
      <c r="B74" s="78"/>
      <c r="C74" s="84"/>
      <c r="D74" s="84"/>
      <c r="E74" s="84"/>
      <c r="F74" s="84"/>
      <c r="G74" s="97" t="str">
        <f>IF(F74="","", IF(ISERROR(VLOOKUP(F74, '06 Wattage Table'!$A$3:$G$919,7,0)),"N/A",VLOOKUP(F74,'06 Wattage Table'!$A$3:$G$919,7,0)))</f>
        <v/>
      </c>
      <c r="H74" s="95" t="str">
        <f t="shared" si="2"/>
        <v/>
      </c>
      <c r="I74" s="8"/>
      <c r="J74" s="8"/>
      <c r="K74" s="9"/>
      <c r="AA74" s="282" t="s">
        <v>1642</v>
      </c>
      <c r="AB74" s="283">
        <v>0.9</v>
      </c>
    </row>
    <row r="75" spans="1:28" x14ac:dyDescent="0.25">
      <c r="A75" s="1"/>
      <c r="B75" s="78"/>
      <c r="C75" s="84"/>
      <c r="D75" s="84"/>
      <c r="E75" s="84"/>
      <c r="F75" s="84"/>
      <c r="G75" s="97" t="str">
        <f>IF(F75="","", IF(ISERROR(VLOOKUP(F75, '06 Wattage Table'!$A$3:$G$919,7,0)),"N/A",VLOOKUP(F75,'06 Wattage Table'!$A$3:$G$919,7,0)))</f>
        <v/>
      </c>
      <c r="H75" s="95" t="str">
        <f t="shared" si="2"/>
        <v/>
      </c>
      <c r="I75" s="1"/>
      <c r="J75" s="1"/>
      <c r="K75" s="1"/>
      <c r="AA75" s="282" t="s">
        <v>1643</v>
      </c>
      <c r="AB75" s="283">
        <v>0.4</v>
      </c>
    </row>
    <row r="76" spans="1:28" x14ac:dyDescent="0.25">
      <c r="A76" s="1"/>
      <c r="B76" s="78"/>
      <c r="C76" s="84"/>
      <c r="D76" s="84"/>
      <c r="E76" s="84"/>
      <c r="F76" s="84"/>
      <c r="G76" s="97" t="str">
        <f>IF(F76="","", IF(ISERROR(VLOOKUP(F76, '06 Wattage Table'!$A$3:$G$919,7,0)),"N/A",VLOOKUP(F76,'06 Wattage Table'!$A$3:$G$919,7,0)))</f>
        <v/>
      </c>
      <c r="H76" s="95" t="str">
        <f t="shared" si="2"/>
        <v/>
      </c>
      <c r="I76" s="1"/>
      <c r="J76" s="1"/>
      <c r="K76" s="1"/>
      <c r="AA76" s="282" t="s">
        <v>1644</v>
      </c>
      <c r="AB76" s="283">
        <v>0.6</v>
      </c>
    </row>
    <row r="77" spans="1:28" x14ac:dyDescent="0.25">
      <c r="A77" s="1"/>
      <c r="B77" s="78"/>
      <c r="C77" s="84"/>
      <c r="D77" s="84"/>
      <c r="E77" s="84"/>
      <c r="F77" s="84"/>
      <c r="G77" s="97" t="str">
        <f>IF(F77="","", IF(ISERROR(VLOOKUP(F77, '06 Wattage Table'!$A$3:$G$919,7,0)),"N/A",VLOOKUP(F77,'06 Wattage Table'!$A$3:$G$919,7,0)))</f>
        <v/>
      </c>
      <c r="H77" s="95" t="str">
        <f t="shared" si="2"/>
        <v/>
      </c>
      <c r="I77" s="7"/>
      <c r="J77" s="7"/>
      <c r="K77" s="7"/>
      <c r="AA77" s="282" t="s">
        <v>1645</v>
      </c>
      <c r="AB77" s="283">
        <v>0.7</v>
      </c>
    </row>
    <row r="78" spans="1:28" ht="15.75" thickBot="1" x14ac:dyDescent="0.3">
      <c r="A78" s="1"/>
      <c r="B78" s="81"/>
      <c r="C78" s="85"/>
      <c r="D78" s="85"/>
      <c r="E78" s="85"/>
      <c r="F78" s="85"/>
      <c r="G78" s="99" t="str">
        <f>IF(F78="","", IF(ISERROR(VLOOKUP(F78, '06 Wattage Table'!$A$3:$G$919,7,0)),"N/A",VLOOKUP(F78,'06 Wattage Table'!$A$3:$G$919,7,0)))</f>
        <v/>
      </c>
      <c r="H78" s="92" t="str">
        <f t="shared" si="2"/>
        <v/>
      </c>
      <c r="I78" s="8"/>
      <c r="J78" s="8"/>
      <c r="K78" s="9"/>
      <c r="AA78" s="282" t="s">
        <v>1646</v>
      </c>
      <c r="AB78" s="283">
        <v>1.2</v>
      </c>
    </row>
    <row r="79" spans="1:28" ht="15.75" thickBot="1" x14ac:dyDescent="0.3">
      <c r="A79" s="1"/>
      <c r="B79" s="379" t="s">
        <v>1714</v>
      </c>
      <c r="C79" s="380"/>
      <c r="D79" s="380"/>
      <c r="E79" s="380"/>
      <c r="F79" s="380"/>
      <c r="G79" s="381"/>
      <c r="H79" s="96" t="str">
        <f>IF(SUM(H50:H78)=0,"",SUM(H50:H78))</f>
        <v/>
      </c>
      <c r="I79" s="1"/>
      <c r="J79" s="1"/>
      <c r="K79" s="1"/>
      <c r="AA79" s="282" t="s">
        <v>1647</v>
      </c>
      <c r="AB79" s="283">
        <v>1.7</v>
      </c>
    </row>
    <row r="80" spans="1:28" ht="15.75" thickBot="1" x14ac:dyDescent="0.3">
      <c r="A80" s="1"/>
      <c r="B80" s="1"/>
      <c r="C80" s="7"/>
      <c r="D80" s="1"/>
      <c r="E80" s="1"/>
      <c r="F80" s="1"/>
      <c r="G80" s="1"/>
      <c r="H80" s="1"/>
      <c r="I80" s="1"/>
      <c r="J80" s="1"/>
      <c r="K80" s="1"/>
      <c r="AA80" s="282" t="s">
        <v>1648</v>
      </c>
      <c r="AB80" s="283">
        <v>2.1</v>
      </c>
    </row>
    <row r="81" spans="1:30" ht="19.5" thickBot="1" x14ac:dyDescent="0.35">
      <c r="A81" s="1"/>
      <c r="B81" s="376" t="s">
        <v>2455</v>
      </c>
      <c r="C81" s="377"/>
      <c r="D81" s="378"/>
      <c r="E81" s="1"/>
      <c r="F81" s="1"/>
      <c r="G81" s="1"/>
      <c r="H81" s="1"/>
      <c r="I81" s="1"/>
      <c r="J81" s="1"/>
      <c r="K81" s="1"/>
      <c r="AA81" s="282" t="s">
        <v>1649</v>
      </c>
      <c r="AB81" s="283">
        <v>1.2</v>
      </c>
    </row>
    <row r="82" spans="1:30" x14ac:dyDescent="0.25">
      <c r="A82" s="1"/>
      <c r="B82" s="302" t="s">
        <v>1972</v>
      </c>
      <c r="C82" s="303"/>
      <c r="D82" s="100" t="str">
        <f>IF(H79="", "", H79)</f>
        <v/>
      </c>
      <c r="E82" s="1"/>
      <c r="F82" s="1"/>
      <c r="G82" s="1"/>
      <c r="H82" s="1"/>
      <c r="I82" s="1"/>
      <c r="J82" s="1"/>
      <c r="K82" s="1"/>
      <c r="AA82" s="282" t="s">
        <v>1650</v>
      </c>
      <c r="AB82" s="283">
        <v>0.5</v>
      </c>
    </row>
    <row r="83" spans="1:30" x14ac:dyDescent="0.25">
      <c r="A83" s="1"/>
      <c r="B83" s="304" t="s">
        <v>2071</v>
      </c>
      <c r="C83" s="305"/>
      <c r="D83" s="101" t="str">
        <f>IF(F43="",E27,MAX(E27,F43))</f>
        <v/>
      </c>
      <c r="E83" s="1"/>
      <c r="F83" s="1"/>
      <c r="G83" s="1"/>
      <c r="H83" s="1"/>
      <c r="I83" s="1"/>
      <c r="J83" s="1"/>
      <c r="K83" s="1"/>
      <c r="AA83" s="282" t="s">
        <v>1651</v>
      </c>
      <c r="AB83" s="283">
        <v>1.1000000000000001</v>
      </c>
    </row>
    <row r="84" spans="1:30" x14ac:dyDescent="0.25">
      <c r="A84" s="1"/>
      <c r="B84" s="304" t="s">
        <v>2063</v>
      </c>
      <c r="C84" s="305"/>
      <c r="D84" s="101" t="str">
        <f>IF(AND(F43="",E27=""),"",IF(F43&gt;E27,"Space-by-Space","Building Area"))</f>
        <v/>
      </c>
      <c r="E84" s="1"/>
      <c r="F84" s="1"/>
      <c r="G84" s="1"/>
      <c r="H84" s="1"/>
      <c r="I84" s="1"/>
      <c r="J84" s="1"/>
      <c r="K84" s="1"/>
      <c r="AA84" s="282" t="s">
        <v>1652</v>
      </c>
      <c r="AB84" s="283">
        <v>1.1000000000000001</v>
      </c>
    </row>
    <row r="85" spans="1:30" x14ac:dyDescent="0.25">
      <c r="A85" s="1"/>
      <c r="B85" s="304" t="s">
        <v>2175</v>
      </c>
      <c r="C85" s="305"/>
      <c r="D85" s="145"/>
      <c r="E85" s="1"/>
      <c r="F85" s="1"/>
      <c r="G85" s="1"/>
      <c r="H85" s="1"/>
      <c r="I85" s="1"/>
      <c r="J85" s="1"/>
      <c r="K85" s="1"/>
      <c r="AA85" s="282" t="s">
        <v>1653</v>
      </c>
      <c r="AB85" s="284">
        <v>1</v>
      </c>
    </row>
    <row r="86" spans="1:30" x14ac:dyDescent="0.25">
      <c r="A86" s="1"/>
      <c r="B86" s="274" t="s">
        <v>2176</v>
      </c>
      <c r="C86" s="76"/>
      <c r="D86" s="101" t="str">
        <f>IF(D83="","",(1-D85)*D83)</f>
        <v/>
      </c>
      <c r="E86" s="1"/>
      <c r="F86" s="1"/>
      <c r="G86" s="1"/>
      <c r="H86" s="1"/>
      <c r="I86" s="1"/>
      <c r="J86" s="1"/>
      <c r="K86" s="1"/>
      <c r="AA86" s="282" t="s">
        <v>1654</v>
      </c>
      <c r="AB86" s="283">
        <v>1.7</v>
      </c>
    </row>
    <row r="87" spans="1:30" x14ac:dyDescent="0.25">
      <c r="A87" s="1"/>
      <c r="B87" s="304" t="s">
        <v>1718</v>
      </c>
      <c r="C87" s="305"/>
      <c r="D87" s="101" t="str">
        <f>IF(D86="","",IF(D82&lt;D86, "YES", "NOT ELIGIBLE"))</f>
        <v/>
      </c>
      <c r="E87" s="1"/>
      <c r="F87" s="1"/>
      <c r="G87" s="1"/>
      <c r="H87" s="1"/>
      <c r="I87" s="1"/>
      <c r="J87" s="1"/>
      <c r="K87" s="1"/>
      <c r="AA87" s="282" t="s">
        <v>1655</v>
      </c>
      <c r="AB87" s="284">
        <v>1.5</v>
      </c>
    </row>
    <row r="88" spans="1:30" x14ac:dyDescent="0.25">
      <c r="A88" s="1"/>
      <c r="B88" s="304" t="s">
        <v>816</v>
      </c>
      <c r="C88" s="305"/>
      <c r="D88" s="102" t="str">
        <f>IF(D83="","",ROUND((D83-D82)/1000,3))</f>
        <v/>
      </c>
      <c r="E88" s="1"/>
      <c r="F88" s="1"/>
      <c r="G88" s="1"/>
      <c r="H88" s="1"/>
      <c r="I88" s="1"/>
      <c r="J88" s="1"/>
      <c r="K88" s="1"/>
      <c r="AA88" s="282" t="s">
        <v>1656</v>
      </c>
      <c r="AB88" s="284">
        <v>2.4</v>
      </c>
    </row>
    <row r="89" spans="1:30" x14ac:dyDescent="0.25">
      <c r="A89" s="1"/>
      <c r="B89" s="304" t="s">
        <v>2174</v>
      </c>
      <c r="C89" s="305"/>
      <c r="D89" s="144"/>
      <c r="E89" s="1"/>
      <c r="F89" s="1"/>
      <c r="G89" s="1"/>
      <c r="H89" s="1"/>
      <c r="I89" s="1"/>
      <c r="J89" s="1"/>
      <c r="K89" s="1"/>
      <c r="AA89" s="282" t="s">
        <v>1657</v>
      </c>
      <c r="AB89" s="284">
        <v>0.9</v>
      </c>
    </row>
    <row r="90" spans="1:30" ht="15.75" thickBot="1" x14ac:dyDescent="0.3">
      <c r="A90" s="1"/>
      <c r="B90" s="368" t="s">
        <v>1719</v>
      </c>
      <c r="C90" s="369"/>
      <c r="D90" s="103" t="str">
        <f>IF(D87="","",IF(D87="YES",D88*D89, "No Incentive"))</f>
        <v/>
      </c>
      <c r="E90" s="1"/>
      <c r="F90" s="1"/>
      <c r="G90" s="1"/>
      <c r="H90" s="1"/>
      <c r="I90" s="1"/>
      <c r="J90" s="1"/>
      <c r="K90" s="1"/>
      <c r="AA90" s="282" t="s">
        <v>1658</v>
      </c>
      <c r="AB90" s="284">
        <v>1.7</v>
      </c>
    </row>
    <row r="91" spans="1:30" x14ac:dyDescent="0.25">
      <c r="A91" s="1"/>
      <c r="B91" s="1"/>
      <c r="C91" s="1"/>
      <c r="D91" s="10"/>
      <c r="E91" s="1"/>
      <c r="F91" s="1"/>
      <c r="G91" s="1"/>
      <c r="H91" s="1"/>
      <c r="I91" s="1"/>
      <c r="J91" s="1"/>
      <c r="K91" s="1"/>
      <c r="AA91" s="282" t="s">
        <v>1659</v>
      </c>
      <c r="AB91" s="284">
        <v>1.7</v>
      </c>
    </row>
    <row r="92" spans="1:30" x14ac:dyDescent="0.25">
      <c r="A92" s="1"/>
      <c r="B92" s="1"/>
      <c r="C92" s="1"/>
      <c r="D92" s="10"/>
      <c r="E92" s="1"/>
      <c r="F92" s="1"/>
      <c r="G92" s="1"/>
      <c r="H92" s="1"/>
      <c r="I92" s="1"/>
      <c r="J92" s="1"/>
      <c r="K92" s="1"/>
      <c r="AA92" s="282" t="s">
        <v>1660</v>
      </c>
      <c r="AB92" s="284">
        <v>2.7</v>
      </c>
    </row>
    <row r="93" spans="1:30" ht="15.75" thickBot="1" x14ac:dyDescent="0.3">
      <c r="A93" s="1"/>
      <c r="B93" s="1"/>
      <c r="C93" s="1"/>
      <c r="D93" s="1"/>
      <c r="E93" s="1"/>
      <c r="F93" s="1"/>
      <c r="G93" s="1"/>
      <c r="H93" s="1"/>
      <c r="I93" s="1"/>
      <c r="J93" s="1"/>
      <c r="K93" s="1"/>
      <c r="AA93" s="282" t="s">
        <v>1661</v>
      </c>
      <c r="AB93" s="284">
        <v>2.2999999999999998</v>
      </c>
    </row>
    <row r="94" spans="1:30" ht="18.75" x14ac:dyDescent="0.3">
      <c r="A94" s="1"/>
      <c r="B94" s="370" t="s">
        <v>2456</v>
      </c>
      <c r="C94" s="371"/>
      <c r="D94" s="371"/>
      <c r="E94" s="371"/>
      <c r="F94" s="371"/>
      <c r="G94" s="371"/>
      <c r="H94" s="371"/>
      <c r="I94" s="371"/>
      <c r="J94" s="372"/>
      <c r="K94" s="1"/>
      <c r="AA94" s="282" t="s">
        <v>1662</v>
      </c>
      <c r="AB94" s="284">
        <v>1.4</v>
      </c>
    </row>
    <row r="95" spans="1:30" ht="60" customHeight="1" x14ac:dyDescent="0.25">
      <c r="A95" s="1"/>
      <c r="B95" s="114" t="s">
        <v>1720</v>
      </c>
      <c r="C95" s="115" t="s">
        <v>1698</v>
      </c>
      <c r="D95" s="112" t="s">
        <v>2072</v>
      </c>
      <c r="E95" s="115" t="s">
        <v>1699</v>
      </c>
      <c r="F95" s="115" t="s">
        <v>1715</v>
      </c>
      <c r="G95" s="115" t="s">
        <v>1700</v>
      </c>
      <c r="H95" s="116" t="s">
        <v>1701</v>
      </c>
      <c r="I95" s="117" t="s">
        <v>1721</v>
      </c>
      <c r="J95" s="118" t="s">
        <v>1722</v>
      </c>
      <c r="K95" s="1"/>
      <c r="AA95" s="282" t="s">
        <v>1663</v>
      </c>
      <c r="AB95" s="284">
        <v>1.4</v>
      </c>
    </row>
    <row r="96" spans="1:30" s="12" customFormat="1" ht="31.5" customHeight="1" thickBot="1" x14ac:dyDescent="0.25">
      <c r="A96" s="11"/>
      <c r="B96" s="104" t="str">
        <f>D88</f>
        <v/>
      </c>
      <c r="C96" s="82"/>
      <c r="D96" s="105" t="str">
        <f>IF(C96="","",VLOOKUP(C96,'02 Interior User Input'!$B$4:$D$29,2,FALSE))</f>
        <v/>
      </c>
      <c r="E96" s="106" t="str">
        <f>IF(C96="","",VLOOKUP(C96,'02 Interior User Input'!$B$4:$D$29,3,FALSE))</f>
        <v/>
      </c>
      <c r="F96" s="85"/>
      <c r="G96" s="106" t="str">
        <f>IF(F96="","",VLOOKUP(F96,$T$24:$U$28,2,FALSE))</f>
        <v/>
      </c>
      <c r="H96" s="107" t="str">
        <f>IF(F96="","",VLOOKUP(F96,$T$24:$V$28,3,FALSE))</f>
        <v/>
      </c>
      <c r="I96" s="104" t="str">
        <f>IF(B96="","",B96*E96*(1+G96))</f>
        <v/>
      </c>
      <c r="J96" s="92" t="str">
        <f>IF(B96="", "", B96*(1+H96)*D96)</f>
        <v/>
      </c>
      <c r="K96" s="11"/>
      <c r="L96" s="46"/>
      <c r="M96" s="46"/>
      <c r="N96" s="46"/>
      <c r="O96" s="46"/>
      <c r="P96" s="46"/>
      <c r="Q96" s="46"/>
      <c r="R96" s="46"/>
      <c r="S96" s="46"/>
      <c r="T96" s="46"/>
      <c r="U96" s="46"/>
      <c r="V96" s="46"/>
      <c r="W96" s="46"/>
      <c r="X96" s="46"/>
      <c r="Y96" s="46"/>
      <c r="Z96" s="46"/>
      <c r="AA96" s="282" t="s">
        <v>1664</v>
      </c>
      <c r="AB96" s="284">
        <v>0.9</v>
      </c>
      <c r="AC96" s="46"/>
      <c r="AD96" s="46"/>
    </row>
    <row r="97" spans="1:28" x14ac:dyDescent="0.25">
      <c r="A97" s="1"/>
      <c r="B97" s="1"/>
      <c r="C97" s="1"/>
      <c r="D97" s="1"/>
      <c r="E97" s="1"/>
      <c r="F97" s="1"/>
      <c r="G97" s="1"/>
      <c r="H97" s="1"/>
      <c r="I97" s="1"/>
      <c r="J97" s="1"/>
      <c r="K97" s="1"/>
      <c r="AA97" s="282" t="s">
        <v>1665</v>
      </c>
      <c r="AB97" s="284">
        <v>0.2</v>
      </c>
    </row>
    <row r="98" spans="1:28" x14ac:dyDescent="0.25">
      <c r="A98" s="47"/>
      <c r="B98" s="47"/>
      <c r="C98" s="47"/>
      <c r="D98" s="47"/>
      <c r="E98" s="47"/>
      <c r="F98" s="47"/>
      <c r="G98" s="47"/>
      <c r="H98" s="47"/>
      <c r="I98" s="47"/>
      <c r="J98" s="47"/>
      <c r="K98" s="47"/>
      <c r="AA98" s="282" t="s">
        <v>1666</v>
      </c>
      <c r="AB98" s="284">
        <v>0.6</v>
      </c>
    </row>
    <row r="99" spans="1:28" x14ac:dyDescent="0.25">
      <c r="A99" s="47"/>
      <c r="B99" s="47"/>
      <c r="C99" s="47"/>
      <c r="D99" s="47"/>
      <c r="E99" s="47"/>
      <c r="F99" s="47"/>
      <c r="G99" s="47"/>
      <c r="H99" s="47"/>
      <c r="I99" s="47"/>
      <c r="J99" s="47"/>
      <c r="K99" s="47"/>
      <c r="AA99" s="282" t="s">
        <v>1667</v>
      </c>
      <c r="AB99" s="284">
        <v>1</v>
      </c>
    </row>
    <row r="100" spans="1:28" x14ac:dyDescent="0.25">
      <c r="A100" s="47"/>
      <c r="B100" s="47"/>
      <c r="C100" s="47"/>
      <c r="D100" s="47"/>
      <c r="E100" s="47"/>
      <c r="F100" s="47"/>
      <c r="G100" s="47"/>
      <c r="H100" s="47"/>
      <c r="I100" s="47"/>
      <c r="J100" s="47"/>
      <c r="K100" s="47"/>
      <c r="AA100" s="282" t="s">
        <v>1668</v>
      </c>
      <c r="AB100" s="284">
        <v>1.5</v>
      </c>
    </row>
    <row r="101" spans="1:28" x14ac:dyDescent="0.25">
      <c r="A101" s="47"/>
      <c r="B101" s="47"/>
      <c r="C101" s="47"/>
      <c r="D101" s="47"/>
      <c r="E101" s="47"/>
      <c r="F101" s="47"/>
      <c r="G101" s="47"/>
      <c r="H101" s="47"/>
      <c r="I101" s="47"/>
      <c r="J101" s="47"/>
      <c r="K101" s="47"/>
    </row>
    <row r="102" spans="1:28" x14ac:dyDescent="0.25">
      <c r="A102" s="47"/>
      <c r="B102" s="47"/>
      <c r="C102" s="47"/>
      <c r="D102" s="47"/>
      <c r="E102" s="47"/>
      <c r="F102" s="47"/>
      <c r="G102" s="47"/>
      <c r="H102" s="47"/>
      <c r="I102" s="47"/>
      <c r="J102" s="47"/>
      <c r="K102" s="47"/>
    </row>
    <row r="103" spans="1:28" x14ac:dyDescent="0.25">
      <c r="A103" s="47"/>
      <c r="B103" s="47"/>
      <c r="C103" s="47"/>
      <c r="D103" s="47"/>
      <c r="E103" s="47"/>
      <c r="F103" s="47"/>
      <c r="G103" s="47"/>
      <c r="H103" s="47"/>
      <c r="I103" s="47"/>
      <c r="J103" s="47"/>
      <c r="K103" s="47"/>
    </row>
    <row r="104" spans="1:28" x14ac:dyDescent="0.25">
      <c r="A104" s="47"/>
      <c r="B104" s="47"/>
      <c r="C104" s="47"/>
      <c r="D104" s="47"/>
      <c r="E104" s="47"/>
      <c r="F104" s="47"/>
      <c r="G104" s="47"/>
      <c r="H104" s="47"/>
      <c r="I104" s="47"/>
      <c r="J104" s="47"/>
      <c r="K104" s="47"/>
    </row>
    <row r="105" spans="1:28" x14ac:dyDescent="0.25">
      <c r="A105" s="47"/>
      <c r="B105" s="47"/>
      <c r="C105" s="47"/>
      <c r="D105" s="47"/>
      <c r="E105" s="47"/>
      <c r="F105" s="47"/>
      <c r="G105" s="47"/>
      <c r="H105" s="47"/>
      <c r="I105" s="47"/>
      <c r="J105" s="47"/>
      <c r="K105" s="47"/>
    </row>
    <row r="106" spans="1:28" x14ac:dyDescent="0.25">
      <c r="A106" s="47"/>
      <c r="B106" s="47"/>
      <c r="C106" s="47"/>
      <c r="D106" s="47"/>
      <c r="E106" s="47"/>
      <c r="F106" s="47"/>
      <c r="G106" s="47"/>
      <c r="H106" s="47"/>
      <c r="I106" s="47"/>
      <c r="J106" s="47"/>
      <c r="K106" s="47"/>
    </row>
    <row r="107" spans="1:28" x14ac:dyDescent="0.25">
      <c r="A107" s="47"/>
      <c r="B107" s="47"/>
      <c r="C107" s="47"/>
      <c r="D107" s="47"/>
      <c r="E107" s="47"/>
      <c r="F107" s="47"/>
      <c r="G107" s="47"/>
      <c r="H107" s="47"/>
      <c r="I107" s="47"/>
      <c r="J107" s="47"/>
      <c r="K107" s="47"/>
    </row>
    <row r="108" spans="1:28" x14ac:dyDescent="0.25">
      <c r="A108" s="47"/>
      <c r="B108" s="47"/>
      <c r="C108" s="47"/>
      <c r="D108" s="47"/>
      <c r="E108" s="47"/>
      <c r="F108" s="47"/>
      <c r="G108" s="47"/>
      <c r="H108" s="47"/>
      <c r="I108" s="47"/>
      <c r="J108" s="47"/>
      <c r="K108" s="47"/>
    </row>
    <row r="109" spans="1:28" x14ac:dyDescent="0.25">
      <c r="A109" s="47"/>
      <c r="B109" s="47"/>
      <c r="C109" s="47"/>
      <c r="D109" s="47"/>
      <c r="E109" s="47"/>
      <c r="F109" s="47"/>
      <c r="G109" s="47"/>
      <c r="H109" s="47"/>
      <c r="I109" s="47"/>
      <c r="J109" s="47"/>
      <c r="K109" s="47"/>
    </row>
    <row r="110" spans="1:28" x14ac:dyDescent="0.25">
      <c r="A110" s="47"/>
      <c r="B110" s="47"/>
      <c r="C110" s="47"/>
      <c r="D110" s="47"/>
      <c r="E110" s="47"/>
      <c r="F110" s="47"/>
      <c r="G110" s="47"/>
      <c r="H110" s="47"/>
      <c r="I110" s="47"/>
      <c r="J110" s="47"/>
      <c r="K110" s="47"/>
    </row>
    <row r="111" spans="1:28" x14ac:dyDescent="0.25">
      <c r="A111" s="47"/>
      <c r="B111" s="47"/>
      <c r="C111" s="47"/>
      <c r="D111" s="47"/>
      <c r="E111" s="47"/>
      <c r="F111" s="47"/>
      <c r="G111" s="47"/>
      <c r="H111" s="47"/>
      <c r="I111" s="47"/>
      <c r="J111" s="47"/>
      <c r="K111" s="47"/>
    </row>
    <row r="112" spans="1:28" x14ac:dyDescent="0.25">
      <c r="A112" s="47"/>
      <c r="B112" s="47"/>
      <c r="C112" s="47"/>
      <c r="D112" s="47"/>
      <c r="E112" s="47"/>
      <c r="F112" s="47"/>
      <c r="G112" s="47"/>
      <c r="H112" s="47"/>
      <c r="I112" s="47"/>
      <c r="J112" s="47"/>
      <c r="K112" s="47"/>
    </row>
    <row r="113" spans="1:11" x14ac:dyDescent="0.25">
      <c r="A113" s="47"/>
      <c r="B113" s="47"/>
      <c r="C113" s="47"/>
      <c r="D113" s="47"/>
      <c r="E113" s="47"/>
      <c r="F113" s="47"/>
      <c r="G113" s="47"/>
      <c r="H113" s="47"/>
      <c r="I113" s="47"/>
      <c r="J113" s="47"/>
      <c r="K113" s="47"/>
    </row>
    <row r="114" spans="1:11" x14ac:dyDescent="0.25">
      <c r="A114" s="47"/>
      <c r="B114" s="47"/>
      <c r="C114" s="47"/>
      <c r="D114" s="47"/>
      <c r="E114" s="47"/>
      <c r="F114" s="47"/>
      <c r="G114" s="47"/>
      <c r="H114" s="47"/>
      <c r="I114" s="47"/>
      <c r="J114" s="47"/>
      <c r="K114" s="47"/>
    </row>
    <row r="115" spans="1:11" x14ac:dyDescent="0.25">
      <c r="A115" s="47"/>
      <c r="B115" s="47"/>
      <c r="C115" s="47"/>
      <c r="D115" s="47"/>
      <c r="E115" s="47"/>
      <c r="F115" s="47"/>
      <c r="G115" s="47"/>
      <c r="H115" s="47"/>
      <c r="I115" s="47"/>
      <c r="J115" s="47"/>
      <c r="K115" s="47"/>
    </row>
    <row r="116" spans="1:11" x14ac:dyDescent="0.25">
      <c r="A116" s="47"/>
      <c r="B116" s="47"/>
      <c r="C116" s="47"/>
      <c r="D116" s="47"/>
      <c r="E116" s="47"/>
      <c r="F116" s="47"/>
      <c r="G116" s="47"/>
      <c r="H116" s="47"/>
      <c r="I116" s="47"/>
      <c r="J116" s="47"/>
      <c r="K116" s="47"/>
    </row>
    <row r="117" spans="1:11" x14ac:dyDescent="0.25">
      <c r="A117" s="47"/>
      <c r="B117" s="47"/>
      <c r="C117" s="47"/>
      <c r="D117" s="47"/>
      <c r="E117" s="47"/>
      <c r="F117" s="47"/>
      <c r="G117" s="47"/>
      <c r="H117" s="47"/>
      <c r="I117" s="47"/>
      <c r="J117" s="47"/>
      <c r="K117" s="47"/>
    </row>
    <row r="118" spans="1:11" x14ac:dyDescent="0.25">
      <c r="A118" s="47"/>
      <c r="B118" s="47"/>
      <c r="C118" s="47"/>
      <c r="D118" s="47"/>
      <c r="E118" s="47"/>
      <c r="F118" s="47"/>
      <c r="G118" s="47"/>
      <c r="H118" s="47"/>
      <c r="I118" s="47"/>
      <c r="J118" s="47"/>
      <c r="K118" s="47"/>
    </row>
    <row r="119" spans="1:11" x14ac:dyDescent="0.25">
      <c r="A119" s="47"/>
      <c r="B119" s="47"/>
      <c r="C119" s="47"/>
      <c r="D119" s="47"/>
      <c r="E119" s="47"/>
      <c r="F119" s="47"/>
      <c r="G119" s="47"/>
      <c r="H119" s="47"/>
      <c r="I119" s="47"/>
      <c r="J119" s="47"/>
      <c r="K119" s="47"/>
    </row>
    <row r="120" spans="1:11" x14ac:dyDescent="0.25">
      <c r="A120" s="47"/>
      <c r="B120" s="47"/>
      <c r="C120" s="47"/>
      <c r="D120" s="47"/>
      <c r="E120" s="47"/>
      <c r="F120" s="47"/>
      <c r="G120" s="47"/>
      <c r="H120" s="47"/>
      <c r="I120" s="47"/>
      <c r="J120" s="47"/>
      <c r="K120" s="47"/>
    </row>
    <row r="121" spans="1:11" x14ac:dyDescent="0.25">
      <c r="A121" s="47"/>
      <c r="B121" s="47"/>
      <c r="C121" s="47"/>
      <c r="D121" s="47"/>
      <c r="E121" s="47"/>
      <c r="F121" s="47"/>
      <c r="G121" s="47"/>
      <c r="H121" s="47"/>
      <c r="I121" s="47"/>
      <c r="J121" s="47"/>
      <c r="K121" s="47"/>
    </row>
    <row r="122" spans="1:11" x14ac:dyDescent="0.25">
      <c r="A122" s="47"/>
      <c r="B122" s="47"/>
      <c r="C122" s="47"/>
      <c r="D122" s="47"/>
      <c r="E122" s="47"/>
      <c r="F122" s="47"/>
      <c r="G122" s="47"/>
      <c r="H122" s="47"/>
      <c r="I122" s="47"/>
      <c r="J122" s="47"/>
      <c r="K122" s="47"/>
    </row>
    <row r="123" spans="1:11" x14ac:dyDescent="0.25">
      <c r="A123" s="47"/>
      <c r="B123" s="47"/>
      <c r="C123" s="47"/>
      <c r="D123" s="47"/>
      <c r="E123" s="47"/>
      <c r="F123" s="47"/>
      <c r="G123" s="47"/>
      <c r="H123" s="47"/>
      <c r="I123" s="47"/>
      <c r="J123" s="47"/>
      <c r="K123" s="47"/>
    </row>
    <row r="124" spans="1:11" x14ac:dyDescent="0.25">
      <c r="A124" s="47"/>
      <c r="B124" s="47"/>
      <c r="C124" s="47"/>
      <c r="D124" s="47"/>
      <c r="E124" s="47"/>
      <c r="F124" s="47"/>
      <c r="G124" s="47"/>
      <c r="H124" s="47"/>
      <c r="I124" s="47"/>
      <c r="J124" s="47"/>
      <c r="K124" s="47"/>
    </row>
    <row r="125" spans="1:11" x14ac:dyDescent="0.25">
      <c r="A125" s="47"/>
      <c r="B125" s="47"/>
      <c r="C125" s="47"/>
      <c r="D125" s="47"/>
      <c r="E125" s="47"/>
      <c r="F125" s="47"/>
      <c r="G125" s="47"/>
      <c r="H125" s="47"/>
      <c r="I125" s="47"/>
      <c r="J125" s="47"/>
      <c r="K125" s="47"/>
    </row>
    <row r="126" spans="1:11" x14ac:dyDescent="0.25">
      <c r="A126" s="47"/>
      <c r="B126" s="47"/>
      <c r="C126" s="47"/>
      <c r="D126" s="47"/>
      <c r="E126" s="47"/>
      <c r="F126" s="47"/>
      <c r="G126" s="47"/>
      <c r="H126" s="47"/>
      <c r="I126" s="47"/>
      <c r="J126" s="47"/>
      <c r="K126" s="47"/>
    </row>
    <row r="127" spans="1:11" x14ac:dyDescent="0.25">
      <c r="A127" s="47"/>
      <c r="B127" s="47"/>
      <c r="C127" s="47"/>
      <c r="D127" s="47"/>
      <c r="E127" s="47"/>
      <c r="F127" s="47"/>
      <c r="G127" s="47"/>
      <c r="H127" s="47"/>
      <c r="I127" s="47"/>
      <c r="J127" s="47"/>
      <c r="K127" s="47"/>
    </row>
    <row r="128" spans="1:11" x14ac:dyDescent="0.25">
      <c r="A128" s="47"/>
      <c r="B128" s="47"/>
      <c r="C128" s="47"/>
      <c r="D128" s="47"/>
      <c r="E128" s="47"/>
      <c r="F128" s="47"/>
      <c r="G128" s="47"/>
      <c r="H128" s="47"/>
      <c r="I128" s="47"/>
      <c r="J128" s="47"/>
      <c r="K128" s="47"/>
    </row>
    <row r="129" spans="1:11" x14ac:dyDescent="0.25">
      <c r="A129" s="47"/>
      <c r="B129" s="47"/>
      <c r="C129" s="47"/>
      <c r="D129" s="47"/>
      <c r="E129" s="47"/>
      <c r="F129" s="47"/>
      <c r="G129" s="47"/>
      <c r="H129" s="47"/>
      <c r="I129" s="47"/>
      <c r="J129" s="47"/>
      <c r="K129" s="47"/>
    </row>
    <row r="130" spans="1:11" x14ac:dyDescent="0.25">
      <c r="A130" s="47"/>
      <c r="B130" s="47"/>
      <c r="C130" s="47"/>
      <c r="D130" s="47"/>
      <c r="E130" s="47"/>
      <c r="F130" s="47"/>
      <c r="G130" s="47"/>
      <c r="H130" s="47"/>
      <c r="I130" s="47"/>
      <c r="J130" s="47"/>
      <c r="K130" s="47"/>
    </row>
    <row r="131" spans="1:11" x14ac:dyDescent="0.25">
      <c r="A131" s="47"/>
      <c r="B131" s="47"/>
      <c r="C131" s="47"/>
      <c r="D131" s="47"/>
      <c r="E131" s="47"/>
      <c r="F131" s="47"/>
      <c r="G131" s="47"/>
      <c r="H131" s="47"/>
      <c r="I131" s="47"/>
      <c r="J131" s="47"/>
      <c r="K131" s="47"/>
    </row>
    <row r="132" spans="1:11" x14ac:dyDescent="0.25">
      <c r="A132" s="47"/>
      <c r="B132" s="47"/>
      <c r="C132" s="47"/>
      <c r="D132" s="47"/>
      <c r="E132" s="47"/>
      <c r="F132" s="47"/>
      <c r="G132" s="47"/>
      <c r="H132" s="47"/>
      <c r="I132" s="47"/>
      <c r="J132" s="47"/>
      <c r="K132" s="47"/>
    </row>
    <row r="133" spans="1:11" x14ac:dyDescent="0.25">
      <c r="A133" s="47"/>
      <c r="B133" s="47"/>
      <c r="C133" s="47"/>
      <c r="D133" s="47"/>
      <c r="E133" s="47"/>
      <c r="F133" s="47"/>
      <c r="G133" s="47"/>
      <c r="H133" s="47"/>
      <c r="I133" s="47"/>
      <c r="J133" s="47"/>
      <c r="K133" s="47"/>
    </row>
    <row r="134" spans="1:11" x14ac:dyDescent="0.25">
      <c r="A134" s="47"/>
      <c r="B134" s="47"/>
      <c r="C134" s="47"/>
      <c r="D134" s="47"/>
      <c r="E134" s="47"/>
      <c r="F134" s="47"/>
      <c r="G134" s="47"/>
      <c r="H134" s="47"/>
      <c r="I134" s="47"/>
      <c r="J134" s="47"/>
      <c r="K134" s="47"/>
    </row>
    <row r="135" spans="1:11" x14ac:dyDescent="0.25">
      <c r="A135" s="47"/>
      <c r="B135" s="47"/>
      <c r="C135" s="47"/>
      <c r="D135" s="47"/>
      <c r="E135" s="47"/>
      <c r="F135" s="47"/>
      <c r="G135" s="47"/>
      <c r="H135" s="47"/>
      <c r="I135" s="47"/>
      <c r="J135" s="47"/>
      <c r="K135" s="47"/>
    </row>
    <row r="136" spans="1:11" x14ac:dyDescent="0.25">
      <c r="A136" s="47"/>
      <c r="B136" s="47"/>
      <c r="C136" s="47"/>
      <c r="D136" s="47"/>
      <c r="E136" s="47"/>
      <c r="F136" s="47"/>
      <c r="G136" s="47"/>
      <c r="H136" s="47"/>
      <c r="I136" s="47"/>
      <c r="J136" s="47"/>
      <c r="K136" s="47"/>
    </row>
    <row r="137" spans="1:11" x14ac:dyDescent="0.25">
      <c r="A137" s="47"/>
      <c r="B137" s="47"/>
      <c r="C137" s="47"/>
      <c r="D137" s="47"/>
      <c r="E137" s="47"/>
      <c r="F137" s="47"/>
      <c r="G137" s="47"/>
      <c r="H137" s="47"/>
      <c r="I137" s="47"/>
      <c r="J137" s="47"/>
      <c r="K137" s="47"/>
    </row>
    <row r="138" spans="1:11" x14ac:dyDescent="0.25">
      <c r="A138" s="47"/>
      <c r="B138" s="47"/>
      <c r="C138" s="47"/>
      <c r="D138" s="47"/>
      <c r="E138" s="47"/>
      <c r="F138" s="47"/>
      <c r="G138" s="47"/>
      <c r="H138" s="47"/>
      <c r="I138" s="47"/>
      <c r="J138" s="47"/>
      <c r="K138" s="47"/>
    </row>
    <row r="139" spans="1:11" x14ac:dyDescent="0.25">
      <c r="A139" s="47"/>
      <c r="B139" s="47"/>
      <c r="C139" s="47"/>
      <c r="D139" s="47"/>
      <c r="E139" s="47"/>
      <c r="F139" s="47"/>
      <c r="G139" s="47"/>
      <c r="H139" s="47"/>
      <c r="I139" s="47"/>
      <c r="J139" s="47"/>
      <c r="K139" s="47"/>
    </row>
    <row r="140" spans="1:11" x14ac:dyDescent="0.25">
      <c r="A140" s="47"/>
      <c r="B140" s="47"/>
      <c r="C140" s="47"/>
      <c r="D140" s="47"/>
      <c r="E140" s="47"/>
      <c r="F140" s="47"/>
      <c r="G140" s="47"/>
      <c r="H140" s="47"/>
      <c r="I140" s="47"/>
      <c r="J140" s="47"/>
      <c r="K140" s="47"/>
    </row>
    <row r="141" spans="1:11" x14ac:dyDescent="0.25">
      <c r="A141" s="47"/>
      <c r="B141" s="47"/>
      <c r="C141" s="47"/>
      <c r="D141" s="47"/>
      <c r="E141" s="47"/>
      <c r="F141" s="47"/>
      <c r="G141" s="47"/>
      <c r="H141" s="47"/>
      <c r="I141" s="47"/>
      <c r="J141" s="47"/>
      <c r="K141" s="47"/>
    </row>
    <row r="142" spans="1:11" x14ac:dyDescent="0.25">
      <c r="A142" s="47"/>
      <c r="B142" s="47"/>
      <c r="C142" s="47"/>
      <c r="D142" s="47"/>
      <c r="E142" s="47"/>
      <c r="F142" s="47"/>
      <c r="G142" s="47"/>
      <c r="H142" s="47"/>
      <c r="I142" s="47"/>
      <c r="J142" s="47"/>
      <c r="K142" s="47"/>
    </row>
    <row r="143" spans="1:11" x14ac:dyDescent="0.25">
      <c r="A143" s="47"/>
      <c r="B143" s="47"/>
      <c r="C143" s="47"/>
      <c r="D143" s="47"/>
      <c r="E143" s="47"/>
      <c r="F143" s="47"/>
      <c r="G143" s="47"/>
      <c r="H143" s="47"/>
      <c r="I143" s="47"/>
      <c r="J143" s="47"/>
      <c r="K143" s="47"/>
    </row>
    <row r="144" spans="1:11" x14ac:dyDescent="0.25">
      <c r="A144" s="47"/>
      <c r="B144" s="47"/>
      <c r="C144" s="47"/>
      <c r="D144" s="47"/>
      <c r="E144" s="47"/>
      <c r="F144" s="47"/>
      <c r="G144" s="47"/>
      <c r="H144" s="47"/>
      <c r="I144" s="47"/>
      <c r="J144" s="47"/>
      <c r="K144" s="47"/>
    </row>
    <row r="145" spans="1:11" x14ac:dyDescent="0.25">
      <c r="A145" s="47"/>
      <c r="B145" s="47"/>
      <c r="C145" s="47"/>
      <c r="D145" s="47"/>
      <c r="E145" s="47"/>
      <c r="F145" s="47"/>
      <c r="G145" s="47"/>
      <c r="H145" s="47"/>
      <c r="I145" s="47"/>
      <c r="J145" s="47"/>
      <c r="K145" s="47"/>
    </row>
    <row r="146" spans="1:11" x14ac:dyDescent="0.25">
      <c r="A146" s="47"/>
      <c r="B146" s="47"/>
      <c r="C146" s="47"/>
      <c r="D146" s="47"/>
      <c r="E146" s="47"/>
      <c r="F146" s="47"/>
      <c r="G146" s="47"/>
      <c r="H146" s="47"/>
      <c r="I146" s="47"/>
      <c r="J146" s="47"/>
      <c r="K146" s="47"/>
    </row>
    <row r="147" spans="1:11" x14ac:dyDescent="0.25">
      <c r="A147" s="47"/>
      <c r="B147" s="47"/>
      <c r="C147" s="47"/>
      <c r="D147" s="47"/>
      <c r="E147" s="47"/>
      <c r="F147" s="47"/>
      <c r="G147" s="47"/>
      <c r="H147" s="47"/>
      <c r="I147" s="47"/>
      <c r="J147" s="47"/>
      <c r="K147" s="47"/>
    </row>
    <row r="148" spans="1:11" x14ac:dyDescent="0.25">
      <c r="A148" s="47"/>
      <c r="B148" s="47"/>
      <c r="C148" s="47"/>
      <c r="D148" s="47"/>
      <c r="E148" s="47"/>
      <c r="F148" s="47"/>
      <c r="G148" s="47"/>
      <c r="H148" s="47"/>
      <c r="I148" s="47"/>
      <c r="J148" s="47"/>
      <c r="K148" s="47"/>
    </row>
    <row r="149" spans="1:11" x14ac:dyDescent="0.25">
      <c r="A149" s="47"/>
      <c r="B149" s="47"/>
      <c r="C149" s="47"/>
      <c r="D149" s="47"/>
      <c r="E149" s="47"/>
      <c r="F149" s="47"/>
      <c r="G149" s="47"/>
      <c r="H149" s="47"/>
      <c r="I149" s="47"/>
      <c r="J149" s="47"/>
      <c r="K149" s="47"/>
    </row>
    <row r="150" spans="1:11" x14ac:dyDescent="0.25">
      <c r="A150" s="47"/>
      <c r="B150" s="47"/>
      <c r="C150" s="47"/>
      <c r="D150" s="47"/>
      <c r="E150" s="47"/>
      <c r="F150" s="47"/>
      <c r="G150" s="47"/>
      <c r="H150" s="47"/>
      <c r="I150" s="47"/>
      <c r="J150" s="47"/>
      <c r="K150" s="47"/>
    </row>
    <row r="151" spans="1:11" x14ac:dyDescent="0.25">
      <c r="A151" s="47"/>
      <c r="B151" s="47"/>
      <c r="C151" s="47"/>
      <c r="D151" s="47"/>
      <c r="E151" s="47"/>
      <c r="F151" s="47"/>
      <c r="G151" s="47"/>
      <c r="H151" s="47"/>
      <c r="I151" s="47"/>
      <c r="J151" s="47"/>
      <c r="K151" s="47"/>
    </row>
    <row r="152" spans="1:11" x14ac:dyDescent="0.25">
      <c r="A152" s="47"/>
      <c r="B152" s="47"/>
      <c r="C152" s="47"/>
      <c r="D152" s="47"/>
      <c r="E152" s="47"/>
      <c r="F152" s="47"/>
      <c r="G152" s="47"/>
      <c r="H152" s="47"/>
      <c r="I152" s="47"/>
      <c r="J152" s="47"/>
      <c r="K152" s="47"/>
    </row>
    <row r="153" spans="1:11" x14ac:dyDescent="0.25">
      <c r="A153" s="47"/>
      <c r="B153" s="47"/>
      <c r="C153" s="47"/>
      <c r="D153" s="47"/>
      <c r="E153" s="47"/>
      <c r="F153" s="47"/>
      <c r="G153" s="47"/>
      <c r="H153" s="47"/>
      <c r="I153" s="47"/>
      <c r="J153" s="47"/>
      <c r="K153" s="47"/>
    </row>
    <row r="154" spans="1:11" x14ac:dyDescent="0.25">
      <c r="A154" s="47"/>
      <c r="B154" s="47"/>
      <c r="C154" s="47"/>
      <c r="D154" s="47"/>
      <c r="E154" s="47"/>
      <c r="F154" s="47"/>
      <c r="G154" s="47"/>
      <c r="H154" s="47"/>
      <c r="I154" s="47"/>
      <c r="J154" s="47"/>
      <c r="K154" s="47"/>
    </row>
    <row r="155" spans="1:11" x14ac:dyDescent="0.25">
      <c r="A155" s="47"/>
      <c r="B155" s="47"/>
      <c r="C155" s="47"/>
      <c r="D155" s="47"/>
      <c r="E155" s="47"/>
      <c r="F155" s="47"/>
      <c r="G155" s="47"/>
      <c r="H155" s="47"/>
      <c r="I155" s="47"/>
      <c r="J155" s="47"/>
      <c r="K155" s="47"/>
    </row>
    <row r="156" spans="1:11" x14ac:dyDescent="0.25">
      <c r="A156" s="47"/>
      <c r="B156" s="47"/>
      <c r="C156" s="47"/>
      <c r="D156" s="47"/>
      <c r="E156" s="47"/>
      <c r="F156" s="47"/>
      <c r="G156" s="47"/>
      <c r="H156" s="47"/>
      <c r="I156" s="47"/>
      <c r="J156" s="47"/>
      <c r="K156" s="47"/>
    </row>
    <row r="157" spans="1:11" x14ac:dyDescent="0.25">
      <c r="A157" s="47"/>
      <c r="B157" s="47"/>
      <c r="C157" s="47"/>
      <c r="D157" s="47"/>
      <c r="E157" s="47"/>
      <c r="F157" s="47"/>
      <c r="G157" s="47"/>
      <c r="H157" s="47"/>
      <c r="I157" s="47"/>
      <c r="J157" s="47"/>
      <c r="K157" s="47"/>
    </row>
    <row r="158" spans="1:11" x14ac:dyDescent="0.25">
      <c r="A158" s="47"/>
      <c r="B158" s="47"/>
      <c r="C158" s="47"/>
      <c r="D158" s="47"/>
      <c r="E158" s="47"/>
      <c r="F158" s="47"/>
      <c r="G158" s="47"/>
      <c r="H158" s="47"/>
      <c r="I158" s="47"/>
      <c r="J158" s="47"/>
      <c r="K158" s="47"/>
    </row>
    <row r="159" spans="1:11" x14ac:dyDescent="0.25">
      <c r="A159" s="47"/>
      <c r="B159" s="47"/>
      <c r="C159" s="47"/>
      <c r="D159" s="47"/>
      <c r="E159" s="47"/>
      <c r="F159" s="47"/>
      <c r="G159" s="47"/>
      <c r="H159" s="47"/>
      <c r="I159" s="47"/>
      <c r="J159" s="47"/>
      <c r="K159" s="47"/>
    </row>
    <row r="160" spans="1:11" x14ac:dyDescent="0.25">
      <c r="A160" s="47"/>
      <c r="B160" s="47"/>
      <c r="C160" s="47"/>
      <c r="D160" s="47"/>
      <c r="E160" s="47"/>
      <c r="F160" s="47"/>
      <c r="G160" s="47"/>
      <c r="H160" s="47"/>
      <c r="I160" s="47"/>
      <c r="J160" s="47"/>
      <c r="K160" s="47"/>
    </row>
    <row r="161" spans="1:11" x14ac:dyDescent="0.25">
      <c r="A161" s="47"/>
      <c r="B161" s="47"/>
      <c r="C161" s="47"/>
      <c r="D161" s="47"/>
      <c r="E161" s="47"/>
      <c r="F161" s="47"/>
      <c r="G161" s="47"/>
      <c r="H161" s="47"/>
      <c r="I161" s="47"/>
      <c r="J161" s="47"/>
      <c r="K161" s="47"/>
    </row>
    <row r="162" spans="1:11" x14ac:dyDescent="0.25">
      <c r="A162" s="47"/>
      <c r="B162" s="47"/>
      <c r="C162" s="47"/>
      <c r="D162" s="47"/>
      <c r="E162" s="47"/>
      <c r="F162" s="47"/>
      <c r="G162" s="47"/>
      <c r="H162" s="47"/>
      <c r="I162" s="47"/>
      <c r="J162" s="47"/>
      <c r="K162" s="47"/>
    </row>
    <row r="163" spans="1:11" x14ac:dyDescent="0.25">
      <c r="A163" s="47"/>
      <c r="B163" s="47"/>
      <c r="C163" s="47"/>
      <c r="D163" s="47"/>
      <c r="E163" s="47"/>
      <c r="F163" s="47"/>
      <c r="G163" s="47"/>
      <c r="H163" s="47"/>
      <c r="I163" s="47"/>
      <c r="J163" s="47"/>
      <c r="K163" s="47"/>
    </row>
    <row r="164" spans="1:11" x14ac:dyDescent="0.25">
      <c r="A164" s="47"/>
      <c r="B164" s="47"/>
      <c r="C164" s="47"/>
      <c r="D164" s="47"/>
      <c r="E164" s="47"/>
      <c r="F164" s="47"/>
      <c r="G164" s="47"/>
      <c r="H164" s="47"/>
      <c r="I164" s="47"/>
      <c r="J164" s="47"/>
      <c r="K164" s="47"/>
    </row>
    <row r="165" spans="1:11" x14ac:dyDescent="0.25">
      <c r="A165" s="47"/>
      <c r="B165" s="47"/>
      <c r="C165" s="47"/>
      <c r="D165" s="47"/>
      <c r="E165" s="47"/>
      <c r="F165" s="47"/>
      <c r="G165" s="47"/>
      <c r="H165" s="47"/>
      <c r="I165" s="47"/>
      <c r="J165" s="47"/>
      <c r="K165" s="47"/>
    </row>
    <row r="166" spans="1:11" x14ac:dyDescent="0.25">
      <c r="A166" s="47"/>
      <c r="B166" s="47"/>
      <c r="C166" s="47"/>
      <c r="D166" s="47"/>
      <c r="E166" s="47"/>
      <c r="F166" s="47"/>
      <c r="G166" s="47"/>
      <c r="H166" s="47"/>
      <c r="I166" s="47"/>
      <c r="J166" s="47"/>
      <c r="K166" s="47"/>
    </row>
    <row r="167" spans="1:11" x14ac:dyDescent="0.25">
      <c r="A167" s="47"/>
      <c r="B167" s="47"/>
      <c r="C167" s="47"/>
      <c r="D167" s="47"/>
      <c r="E167" s="47"/>
      <c r="F167" s="47"/>
      <c r="G167" s="47"/>
      <c r="H167" s="47"/>
      <c r="I167" s="47"/>
      <c r="J167" s="47"/>
      <c r="K167" s="47"/>
    </row>
    <row r="168" spans="1:11" x14ac:dyDescent="0.25">
      <c r="A168" s="47"/>
      <c r="B168" s="47"/>
      <c r="C168" s="47"/>
      <c r="D168" s="47"/>
      <c r="E168" s="47"/>
      <c r="F168" s="47"/>
      <c r="G168" s="47"/>
      <c r="H168" s="47"/>
      <c r="I168" s="47"/>
      <c r="J168" s="47"/>
      <c r="K168" s="47"/>
    </row>
    <row r="169" spans="1:11" x14ac:dyDescent="0.25">
      <c r="A169" s="47"/>
      <c r="B169" s="47"/>
      <c r="C169" s="47"/>
      <c r="D169" s="47"/>
      <c r="E169" s="47"/>
      <c r="F169" s="47"/>
      <c r="G169" s="47"/>
      <c r="H169" s="47"/>
      <c r="I169" s="47"/>
      <c r="J169" s="47"/>
      <c r="K169" s="47"/>
    </row>
    <row r="170" spans="1:11" x14ac:dyDescent="0.25">
      <c r="A170" s="47"/>
      <c r="B170" s="47"/>
      <c r="C170" s="47"/>
      <c r="D170" s="47"/>
      <c r="E170" s="47"/>
      <c r="F170" s="47"/>
      <c r="G170" s="47"/>
      <c r="H170" s="47"/>
      <c r="I170" s="47"/>
      <c r="J170" s="47"/>
      <c r="K170" s="47"/>
    </row>
    <row r="171" spans="1:11" x14ac:dyDescent="0.25">
      <c r="A171" s="47"/>
      <c r="B171" s="47"/>
      <c r="C171" s="47"/>
      <c r="D171" s="47"/>
      <c r="E171" s="47"/>
      <c r="F171" s="47"/>
      <c r="G171" s="47"/>
      <c r="H171" s="47"/>
      <c r="I171" s="47"/>
      <c r="J171" s="47"/>
      <c r="K171" s="47"/>
    </row>
    <row r="172" spans="1:11" x14ac:dyDescent="0.25">
      <c r="A172" s="47"/>
      <c r="B172" s="47"/>
      <c r="C172" s="47"/>
      <c r="D172" s="47"/>
      <c r="E172" s="47"/>
      <c r="F172" s="47"/>
      <c r="G172" s="47"/>
      <c r="H172" s="47"/>
      <c r="I172" s="47"/>
      <c r="J172" s="47"/>
      <c r="K172" s="47"/>
    </row>
    <row r="173" spans="1:11" x14ac:dyDescent="0.25">
      <c r="A173" s="47"/>
      <c r="B173" s="47"/>
      <c r="C173" s="47"/>
      <c r="D173" s="47"/>
      <c r="E173" s="47"/>
      <c r="F173" s="47"/>
      <c r="G173" s="47"/>
      <c r="H173" s="47"/>
      <c r="I173" s="47"/>
      <c r="J173" s="47"/>
      <c r="K173" s="47"/>
    </row>
    <row r="174" spans="1:11" x14ac:dyDescent="0.25">
      <c r="A174" s="47"/>
      <c r="B174" s="47"/>
      <c r="C174" s="47"/>
      <c r="D174" s="47"/>
      <c r="E174" s="47"/>
      <c r="F174" s="47"/>
      <c r="G174" s="47"/>
      <c r="H174" s="47"/>
      <c r="I174" s="47"/>
      <c r="J174" s="47"/>
      <c r="K174" s="47"/>
    </row>
    <row r="175" spans="1:11" x14ac:dyDescent="0.25">
      <c r="A175" s="47"/>
      <c r="B175" s="47"/>
      <c r="C175" s="47"/>
      <c r="D175" s="47"/>
      <c r="E175" s="47"/>
      <c r="F175" s="47"/>
      <c r="G175" s="47"/>
      <c r="H175" s="47"/>
      <c r="I175" s="47"/>
      <c r="J175" s="47"/>
      <c r="K175" s="47"/>
    </row>
    <row r="176" spans="1:11" x14ac:dyDescent="0.25">
      <c r="A176" s="47"/>
      <c r="B176" s="47"/>
      <c r="C176" s="47"/>
      <c r="D176" s="47"/>
      <c r="E176" s="47"/>
      <c r="F176" s="47"/>
      <c r="G176" s="47"/>
      <c r="H176" s="47"/>
      <c r="I176" s="47"/>
      <c r="J176" s="47"/>
      <c r="K176" s="47"/>
    </row>
    <row r="177" spans="1:11" x14ac:dyDescent="0.25">
      <c r="A177" s="47"/>
      <c r="B177" s="47"/>
      <c r="C177" s="47"/>
      <c r="D177" s="47"/>
      <c r="E177" s="47"/>
      <c r="F177" s="47"/>
      <c r="G177" s="47"/>
      <c r="H177" s="47"/>
      <c r="I177" s="47"/>
      <c r="J177" s="47"/>
      <c r="K177" s="47"/>
    </row>
    <row r="178" spans="1:11" x14ac:dyDescent="0.25">
      <c r="A178" s="47"/>
      <c r="B178" s="47"/>
      <c r="C178" s="47"/>
      <c r="D178" s="47"/>
      <c r="E178" s="47"/>
      <c r="F178" s="47"/>
      <c r="G178" s="47"/>
      <c r="H178" s="47"/>
      <c r="I178" s="47"/>
      <c r="J178" s="47"/>
      <c r="K178" s="47"/>
    </row>
    <row r="179" spans="1:11" x14ac:dyDescent="0.25">
      <c r="A179" s="47"/>
      <c r="B179" s="47"/>
      <c r="C179" s="47"/>
      <c r="D179" s="47"/>
      <c r="E179" s="47"/>
      <c r="F179" s="47"/>
      <c r="G179" s="47"/>
      <c r="H179" s="47"/>
      <c r="I179" s="47"/>
      <c r="J179" s="47"/>
      <c r="K179" s="47"/>
    </row>
    <row r="180" spans="1:11" x14ac:dyDescent="0.25">
      <c r="A180" s="47"/>
      <c r="B180" s="47"/>
      <c r="C180" s="47"/>
      <c r="D180" s="47"/>
      <c r="E180" s="47"/>
      <c r="F180" s="47"/>
      <c r="G180" s="47"/>
      <c r="H180" s="47"/>
      <c r="I180" s="47"/>
      <c r="J180" s="47"/>
      <c r="K180" s="47"/>
    </row>
    <row r="181" spans="1:11" x14ac:dyDescent="0.25">
      <c r="A181" s="47"/>
      <c r="B181" s="47"/>
      <c r="C181" s="47"/>
      <c r="D181" s="47"/>
      <c r="E181" s="47"/>
      <c r="F181" s="47"/>
      <c r="G181" s="47"/>
      <c r="H181" s="47"/>
      <c r="I181" s="47"/>
      <c r="J181" s="47"/>
      <c r="K181" s="47"/>
    </row>
    <row r="182" spans="1:11" x14ac:dyDescent="0.25">
      <c r="A182" s="47"/>
      <c r="B182" s="47"/>
      <c r="C182" s="47"/>
      <c r="D182" s="47"/>
      <c r="E182" s="47"/>
      <c r="F182" s="47"/>
      <c r="G182" s="47"/>
      <c r="H182" s="47"/>
      <c r="I182" s="47"/>
      <c r="J182" s="47"/>
      <c r="K182" s="47"/>
    </row>
    <row r="183" spans="1:11" x14ac:dyDescent="0.25">
      <c r="A183" s="47"/>
      <c r="B183" s="47"/>
      <c r="C183" s="47"/>
      <c r="D183" s="47"/>
      <c r="E183" s="47"/>
      <c r="F183" s="47"/>
      <c r="G183" s="47"/>
      <c r="H183" s="47"/>
      <c r="I183" s="47"/>
      <c r="J183" s="47"/>
      <c r="K183" s="47"/>
    </row>
    <row r="184" spans="1:11" x14ac:dyDescent="0.25">
      <c r="A184" s="47"/>
      <c r="B184" s="47"/>
      <c r="C184" s="47"/>
      <c r="D184" s="47"/>
      <c r="E184" s="47"/>
      <c r="F184" s="47"/>
      <c r="G184" s="47"/>
      <c r="H184" s="47"/>
      <c r="I184" s="47"/>
      <c r="J184" s="47"/>
      <c r="K184" s="47"/>
    </row>
    <row r="185" spans="1:11" x14ac:dyDescent="0.25">
      <c r="A185" s="47"/>
      <c r="B185" s="47"/>
      <c r="C185" s="47"/>
      <c r="D185" s="47"/>
      <c r="E185" s="47"/>
      <c r="F185" s="47"/>
      <c r="G185" s="47"/>
      <c r="H185" s="47"/>
      <c r="I185" s="47"/>
      <c r="J185" s="47"/>
      <c r="K185" s="47"/>
    </row>
    <row r="186" spans="1:11" x14ac:dyDescent="0.25">
      <c r="A186" s="47"/>
      <c r="B186" s="47"/>
      <c r="C186" s="47"/>
      <c r="D186" s="47"/>
      <c r="E186" s="47"/>
      <c r="F186" s="47"/>
      <c r="G186" s="47"/>
      <c r="H186" s="47"/>
      <c r="I186" s="47"/>
      <c r="J186" s="47"/>
      <c r="K186" s="47"/>
    </row>
    <row r="187" spans="1:11" x14ac:dyDescent="0.25">
      <c r="A187" s="47"/>
      <c r="B187" s="47"/>
      <c r="C187" s="47"/>
      <c r="D187" s="47"/>
      <c r="E187" s="47"/>
      <c r="F187" s="47"/>
      <c r="G187" s="47"/>
      <c r="H187" s="47"/>
      <c r="I187" s="47"/>
      <c r="J187" s="47"/>
      <c r="K187" s="47"/>
    </row>
    <row r="188" spans="1:11" x14ac:dyDescent="0.25">
      <c r="A188" s="47"/>
      <c r="B188" s="47"/>
      <c r="C188" s="47"/>
      <c r="D188" s="47"/>
      <c r="E188" s="47"/>
      <c r="F188" s="47"/>
      <c r="G188" s="47"/>
      <c r="H188" s="47"/>
      <c r="I188" s="47"/>
      <c r="J188" s="47"/>
      <c r="K188" s="47"/>
    </row>
    <row r="189" spans="1:11" x14ac:dyDescent="0.25">
      <c r="A189" s="47"/>
      <c r="B189" s="47"/>
      <c r="C189" s="47"/>
      <c r="D189" s="47"/>
      <c r="E189" s="47"/>
      <c r="F189" s="47"/>
      <c r="G189" s="47"/>
      <c r="H189" s="47"/>
      <c r="I189" s="47"/>
      <c r="J189" s="47"/>
      <c r="K189" s="47"/>
    </row>
    <row r="190" spans="1:11" x14ac:dyDescent="0.25">
      <c r="A190" s="47"/>
      <c r="B190" s="47"/>
      <c r="C190" s="47"/>
      <c r="D190" s="47"/>
      <c r="E190" s="47"/>
      <c r="F190" s="47"/>
      <c r="G190" s="47"/>
      <c r="H190" s="47"/>
      <c r="I190" s="47"/>
      <c r="J190" s="47"/>
      <c r="K190" s="47"/>
    </row>
    <row r="191" spans="1:11" x14ac:dyDescent="0.25">
      <c r="A191" s="47"/>
      <c r="B191" s="47"/>
      <c r="C191" s="47"/>
      <c r="D191" s="47"/>
      <c r="E191" s="47"/>
      <c r="F191" s="47"/>
      <c r="G191" s="47"/>
      <c r="H191" s="47"/>
      <c r="I191" s="47"/>
      <c r="J191" s="47"/>
      <c r="K191" s="47"/>
    </row>
    <row r="192" spans="1:11" x14ac:dyDescent="0.25">
      <c r="A192" s="47"/>
      <c r="B192" s="47"/>
      <c r="C192" s="47"/>
      <c r="D192" s="47"/>
      <c r="E192" s="47"/>
      <c r="F192" s="47"/>
      <c r="G192" s="47"/>
      <c r="H192" s="47"/>
      <c r="I192" s="47"/>
      <c r="J192" s="47"/>
      <c r="K192" s="47"/>
    </row>
    <row r="193" spans="1:11" x14ac:dyDescent="0.25">
      <c r="A193" s="47"/>
      <c r="B193" s="47"/>
      <c r="C193" s="47"/>
      <c r="D193" s="47"/>
      <c r="E193" s="47"/>
      <c r="F193" s="47"/>
      <c r="G193" s="47"/>
      <c r="H193" s="47"/>
      <c r="I193" s="47"/>
      <c r="J193" s="47"/>
      <c r="K193" s="47"/>
    </row>
    <row r="194" spans="1:11" x14ac:dyDescent="0.25">
      <c r="A194" s="47"/>
      <c r="B194" s="47"/>
      <c r="C194" s="47"/>
      <c r="D194" s="47"/>
      <c r="E194" s="47"/>
      <c r="F194" s="47"/>
      <c r="G194" s="47"/>
      <c r="H194" s="47"/>
      <c r="I194" s="47"/>
      <c r="J194" s="47"/>
      <c r="K194" s="47"/>
    </row>
    <row r="195" spans="1:11" x14ac:dyDescent="0.25">
      <c r="A195" s="47"/>
      <c r="B195" s="47"/>
      <c r="C195" s="47"/>
      <c r="D195" s="47"/>
      <c r="E195" s="47"/>
      <c r="F195" s="47"/>
      <c r="G195" s="47"/>
      <c r="H195" s="47"/>
      <c r="I195" s="47"/>
      <c r="J195" s="47"/>
      <c r="K195" s="47"/>
    </row>
    <row r="196" spans="1:11" x14ac:dyDescent="0.25">
      <c r="A196" s="47"/>
      <c r="B196" s="47"/>
      <c r="C196" s="47"/>
      <c r="D196" s="47"/>
      <c r="E196" s="47"/>
      <c r="F196" s="47"/>
      <c r="G196" s="47"/>
      <c r="H196" s="47"/>
      <c r="I196" s="47"/>
      <c r="J196" s="47"/>
      <c r="K196" s="47"/>
    </row>
    <row r="197" spans="1:11" x14ac:dyDescent="0.25">
      <c r="A197" s="47"/>
      <c r="B197" s="47"/>
      <c r="C197" s="47"/>
      <c r="D197" s="47"/>
      <c r="E197" s="47"/>
      <c r="F197" s="47"/>
      <c r="G197" s="47"/>
      <c r="H197" s="47"/>
      <c r="I197" s="47"/>
      <c r="J197" s="47"/>
      <c r="K197" s="47"/>
    </row>
    <row r="198" spans="1:11" x14ac:dyDescent="0.25">
      <c r="A198" s="47"/>
      <c r="B198" s="47"/>
      <c r="C198" s="47"/>
      <c r="D198" s="47"/>
      <c r="E198" s="47"/>
      <c r="F198" s="47"/>
      <c r="G198" s="47"/>
      <c r="H198" s="47"/>
      <c r="I198" s="47"/>
      <c r="J198" s="47"/>
      <c r="K198" s="47"/>
    </row>
    <row r="199" spans="1:11" x14ac:dyDescent="0.25">
      <c r="A199" s="47"/>
      <c r="B199" s="47"/>
      <c r="C199" s="47"/>
      <c r="D199" s="47"/>
      <c r="E199" s="47"/>
      <c r="F199" s="47"/>
      <c r="G199" s="47"/>
      <c r="H199" s="47"/>
      <c r="I199" s="47"/>
      <c r="J199" s="47"/>
      <c r="K199" s="47"/>
    </row>
    <row r="200" spans="1:11" x14ac:dyDescent="0.25">
      <c r="A200" s="47"/>
      <c r="B200" s="47"/>
      <c r="C200" s="47"/>
      <c r="D200" s="47"/>
      <c r="E200" s="47"/>
      <c r="F200" s="47"/>
      <c r="G200" s="47"/>
      <c r="H200" s="47"/>
      <c r="I200" s="47"/>
      <c r="J200" s="47"/>
      <c r="K200" s="47"/>
    </row>
    <row r="201" spans="1:11" x14ac:dyDescent="0.25">
      <c r="A201" s="47"/>
      <c r="B201" s="47"/>
      <c r="C201" s="47"/>
      <c r="D201" s="47"/>
      <c r="E201" s="47"/>
      <c r="F201" s="47"/>
      <c r="G201" s="47"/>
      <c r="H201" s="47"/>
      <c r="I201" s="47"/>
      <c r="J201" s="47"/>
      <c r="K201" s="47"/>
    </row>
    <row r="202" spans="1:11" x14ac:dyDescent="0.25">
      <c r="A202" s="47"/>
      <c r="B202" s="47"/>
      <c r="C202" s="47"/>
      <c r="D202" s="47"/>
      <c r="E202" s="47"/>
      <c r="F202" s="47"/>
      <c r="G202" s="47"/>
      <c r="H202" s="47"/>
      <c r="I202" s="47"/>
      <c r="J202" s="47"/>
      <c r="K202" s="47"/>
    </row>
    <row r="203" spans="1:11" x14ac:dyDescent="0.25">
      <c r="A203" s="47"/>
      <c r="B203" s="47"/>
      <c r="C203" s="47"/>
      <c r="D203" s="47"/>
      <c r="E203" s="47"/>
      <c r="F203" s="47"/>
      <c r="G203" s="47"/>
      <c r="H203" s="47"/>
      <c r="I203" s="47"/>
      <c r="J203" s="47"/>
      <c r="K203" s="47"/>
    </row>
    <row r="204" spans="1:11" x14ac:dyDescent="0.25">
      <c r="A204" s="47"/>
      <c r="B204" s="47"/>
      <c r="C204" s="47"/>
      <c r="D204" s="47"/>
      <c r="E204" s="47"/>
      <c r="F204" s="47"/>
      <c r="G204" s="47"/>
      <c r="H204" s="47"/>
      <c r="I204" s="47"/>
      <c r="J204" s="47"/>
      <c r="K204" s="47"/>
    </row>
    <row r="205" spans="1:11" x14ac:dyDescent="0.25">
      <c r="A205" s="47"/>
      <c r="B205" s="47"/>
      <c r="C205" s="47"/>
      <c r="D205" s="47"/>
      <c r="E205" s="47"/>
      <c r="F205" s="47"/>
      <c r="G205" s="47"/>
      <c r="H205" s="47"/>
      <c r="I205" s="47"/>
      <c r="J205" s="47"/>
      <c r="K205" s="47"/>
    </row>
    <row r="206" spans="1:11" x14ac:dyDescent="0.25">
      <c r="A206" s="47"/>
      <c r="B206" s="47"/>
      <c r="C206" s="47"/>
      <c r="D206" s="47"/>
      <c r="E206" s="47"/>
      <c r="F206" s="47"/>
      <c r="G206" s="47"/>
      <c r="H206" s="47"/>
      <c r="I206" s="47"/>
      <c r="J206" s="47"/>
      <c r="K206" s="47"/>
    </row>
    <row r="207" spans="1:11" x14ac:dyDescent="0.25">
      <c r="A207" s="47"/>
      <c r="B207" s="47"/>
      <c r="C207" s="47"/>
      <c r="D207" s="47"/>
      <c r="E207" s="47"/>
      <c r="F207" s="47"/>
      <c r="G207" s="47"/>
      <c r="H207" s="47"/>
      <c r="I207" s="47"/>
      <c r="J207" s="47"/>
      <c r="K207" s="47"/>
    </row>
    <row r="208" spans="1:11" x14ac:dyDescent="0.25">
      <c r="A208" s="47"/>
      <c r="B208" s="47"/>
      <c r="C208" s="47"/>
      <c r="D208" s="47"/>
      <c r="E208" s="47"/>
      <c r="F208" s="47"/>
      <c r="G208" s="47"/>
      <c r="H208" s="47"/>
      <c r="I208" s="47"/>
      <c r="J208" s="47"/>
      <c r="K208" s="47"/>
    </row>
    <row r="209" spans="1:11" x14ac:dyDescent="0.25">
      <c r="A209" s="47"/>
      <c r="B209" s="47"/>
      <c r="C209" s="47"/>
      <c r="D209" s="47"/>
      <c r="E209" s="47"/>
      <c r="F209" s="47"/>
      <c r="G209" s="47"/>
      <c r="H209" s="47"/>
      <c r="I209" s="47"/>
      <c r="J209" s="47"/>
      <c r="K209" s="47"/>
    </row>
    <row r="210" spans="1:11" x14ac:dyDescent="0.25">
      <c r="A210" s="47"/>
      <c r="B210" s="47"/>
      <c r="C210" s="47"/>
      <c r="D210" s="47"/>
      <c r="E210" s="47"/>
      <c r="F210" s="47"/>
      <c r="G210" s="47"/>
      <c r="H210" s="47"/>
      <c r="I210" s="47"/>
      <c r="J210" s="47"/>
      <c r="K210" s="47"/>
    </row>
    <row r="211" spans="1:11" x14ac:dyDescent="0.25">
      <c r="A211" s="47"/>
      <c r="B211" s="47"/>
      <c r="C211" s="47"/>
      <c r="D211" s="47"/>
      <c r="E211" s="47"/>
      <c r="F211" s="47"/>
      <c r="G211" s="47"/>
      <c r="H211" s="47"/>
      <c r="I211" s="47"/>
      <c r="J211" s="47"/>
      <c r="K211" s="47"/>
    </row>
    <row r="212" spans="1:11" x14ac:dyDescent="0.25">
      <c r="A212" s="47"/>
      <c r="B212" s="47"/>
      <c r="C212" s="47"/>
      <c r="D212" s="47"/>
      <c r="E212" s="47"/>
      <c r="F212" s="47"/>
      <c r="G212" s="47"/>
      <c r="H212" s="47"/>
      <c r="I212" s="47"/>
      <c r="J212" s="47"/>
      <c r="K212" s="47"/>
    </row>
    <row r="213" spans="1:11" x14ac:dyDescent="0.25">
      <c r="A213" s="47"/>
      <c r="B213" s="47"/>
      <c r="C213" s="47"/>
      <c r="D213" s="47"/>
      <c r="E213" s="47"/>
      <c r="F213" s="47"/>
      <c r="G213" s="47"/>
      <c r="H213" s="47"/>
      <c r="I213" s="47"/>
      <c r="J213" s="47"/>
      <c r="K213" s="47"/>
    </row>
    <row r="214" spans="1:11" x14ac:dyDescent="0.25">
      <c r="A214" s="47"/>
      <c r="B214" s="47"/>
      <c r="C214" s="47"/>
      <c r="D214" s="47"/>
      <c r="E214" s="47"/>
      <c r="F214" s="47"/>
      <c r="G214" s="47"/>
      <c r="H214" s="47"/>
      <c r="I214" s="47"/>
      <c r="J214" s="47"/>
      <c r="K214" s="47"/>
    </row>
    <row r="215" spans="1:11" x14ac:dyDescent="0.25">
      <c r="A215" s="47"/>
      <c r="B215" s="47"/>
      <c r="C215" s="47"/>
      <c r="D215" s="47"/>
      <c r="E215" s="47"/>
      <c r="F215" s="47"/>
      <c r="G215" s="47"/>
      <c r="H215" s="47"/>
      <c r="I215" s="47"/>
      <c r="J215" s="47"/>
      <c r="K215" s="47"/>
    </row>
    <row r="216" spans="1:11" x14ac:dyDescent="0.25">
      <c r="A216" s="47"/>
      <c r="B216" s="47"/>
      <c r="C216" s="47"/>
      <c r="D216" s="47"/>
      <c r="E216" s="47"/>
      <c r="F216" s="47"/>
      <c r="G216" s="47"/>
      <c r="H216" s="47"/>
      <c r="I216" s="47"/>
      <c r="J216" s="47"/>
      <c r="K216" s="47"/>
    </row>
    <row r="217" spans="1:11" x14ac:dyDescent="0.25">
      <c r="A217" s="47"/>
      <c r="B217" s="47"/>
      <c r="C217" s="47"/>
      <c r="D217" s="47"/>
      <c r="E217" s="47"/>
      <c r="F217" s="47"/>
      <c r="G217" s="47"/>
      <c r="H217" s="47"/>
      <c r="I217" s="47"/>
      <c r="J217" s="47"/>
      <c r="K217" s="47"/>
    </row>
    <row r="218" spans="1:11" x14ac:dyDescent="0.25">
      <c r="A218" s="47"/>
      <c r="B218" s="47"/>
      <c r="C218" s="47"/>
      <c r="D218" s="47"/>
      <c r="E218" s="47"/>
      <c r="F218" s="47"/>
      <c r="G218" s="47"/>
      <c r="H218" s="47"/>
      <c r="I218" s="47"/>
      <c r="J218" s="47"/>
      <c r="K218" s="47"/>
    </row>
    <row r="219" spans="1:11" x14ac:dyDescent="0.25">
      <c r="A219" s="47"/>
      <c r="B219" s="47"/>
      <c r="C219" s="47"/>
      <c r="D219" s="47"/>
      <c r="E219" s="47"/>
      <c r="F219" s="47"/>
      <c r="G219" s="47"/>
      <c r="H219" s="47"/>
      <c r="I219" s="47"/>
      <c r="J219" s="47"/>
      <c r="K219" s="47"/>
    </row>
    <row r="220" spans="1:11" x14ac:dyDescent="0.25">
      <c r="A220" s="47"/>
      <c r="B220" s="47"/>
      <c r="C220" s="47"/>
      <c r="D220" s="47"/>
      <c r="E220" s="47"/>
      <c r="F220" s="47"/>
      <c r="G220" s="47"/>
      <c r="H220" s="47"/>
      <c r="I220" s="47"/>
      <c r="J220" s="47"/>
      <c r="K220" s="47"/>
    </row>
    <row r="221" spans="1:11" x14ac:dyDescent="0.25">
      <c r="A221" s="47"/>
      <c r="B221" s="47"/>
      <c r="C221" s="47"/>
      <c r="D221" s="47"/>
      <c r="E221" s="47"/>
      <c r="F221" s="47"/>
      <c r="G221" s="47"/>
      <c r="H221" s="47"/>
      <c r="I221" s="47"/>
      <c r="J221" s="47"/>
      <c r="K221" s="47"/>
    </row>
    <row r="222" spans="1:11" x14ac:dyDescent="0.25">
      <c r="A222" s="47"/>
      <c r="B222" s="47"/>
      <c r="C222" s="47"/>
      <c r="D222" s="47"/>
      <c r="E222" s="47"/>
      <c r="F222" s="47"/>
      <c r="G222" s="47"/>
      <c r="H222" s="47"/>
      <c r="I222" s="47"/>
      <c r="J222" s="47"/>
      <c r="K222" s="47"/>
    </row>
    <row r="223" spans="1:11" x14ac:dyDescent="0.25">
      <c r="A223" s="47"/>
      <c r="B223" s="47"/>
      <c r="C223" s="47"/>
      <c r="D223" s="47"/>
      <c r="E223" s="47"/>
      <c r="F223" s="47"/>
      <c r="G223" s="47"/>
      <c r="H223" s="47"/>
      <c r="I223" s="47"/>
      <c r="J223" s="47"/>
      <c r="K223" s="47"/>
    </row>
    <row r="224" spans="1:11" x14ac:dyDescent="0.25">
      <c r="A224" s="47"/>
      <c r="B224" s="47"/>
      <c r="C224" s="47"/>
      <c r="D224" s="47"/>
      <c r="E224" s="47"/>
      <c r="F224" s="47"/>
      <c r="G224" s="47"/>
      <c r="H224" s="47"/>
      <c r="I224" s="47"/>
      <c r="J224" s="47"/>
      <c r="K224" s="47"/>
    </row>
    <row r="225" spans="1:11" x14ac:dyDescent="0.25">
      <c r="A225" s="47"/>
      <c r="B225" s="47"/>
      <c r="C225" s="47"/>
      <c r="D225" s="47"/>
      <c r="E225" s="47"/>
      <c r="F225" s="47"/>
      <c r="G225" s="47"/>
      <c r="H225" s="47"/>
      <c r="I225" s="47"/>
      <c r="J225" s="47"/>
      <c r="K225" s="47"/>
    </row>
    <row r="226" spans="1:11" x14ac:dyDescent="0.25">
      <c r="A226" s="47"/>
      <c r="B226" s="47"/>
      <c r="C226" s="47"/>
      <c r="D226" s="47"/>
      <c r="E226" s="47"/>
      <c r="F226" s="47"/>
      <c r="G226" s="47"/>
      <c r="H226" s="47"/>
      <c r="I226" s="47"/>
      <c r="J226" s="47"/>
      <c r="K226" s="47"/>
    </row>
    <row r="227" spans="1:11" x14ac:dyDescent="0.25">
      <c r="A227" s="47"/>
      <c r="B227" s="47"/>
      <c r="C227" s="47"/>
      <c r="D227" s="47"/>
      <c r="E227" s="47"/>
      <c r="F227" s="47"/>
      <c r="G227" s="47"/>
      <c r="H227" s="47"/>
      <c r="I227" s="47"/>
      <c r="J227" s="47"/>
      <c r="K227" s="47"/>
    </row>
    <row r="228" spans="1:11" x14ac:dyDescent="0.25">
      <c r="A228" s="47"/>
      <c r="B228" s="47"/>
      <c r="C228" s="47"/>
      <c r="D228" s="47"/>
      <c r="E228" s="47"/>
      <c r="F228" s="47"/>
      <c r="G228" s="47"/>
      <c r="H228" s="47"/>
      <c r="I228" s="47"/>
      <c r="J228" s="47"/>
      <c r="K228" s="47"/>
    </row>
    <row r="229" spans="1:11" x14ac:dyDescent="0.25">
      <c r="A229" s="47"/>
      <c r="B229" s="47"/>
      <c r="C229" s="47"/>
      <c r="D229" s="47"/>
      <c r="E229" s="47"/>
      <c r="F229" s="47"/>
      <c r="G229" s="47"/>
      <c r="H229" s="47"/>
      <c r="I229" s="47"/>
      <c r="J229" s="47"/>
      <c r="K229" s="47"/>
    </row>
    <row r="230" spans="1:11" x14ac:dyDescent="0.25">
      <c r="A230" s="47"/>
      <c r="B230" s="47"/>
      <c r="C230" s="47"/>
      <c r="D230" s="47"/>
      <c r="E230" s="47"/>
      <c r="F230" s="47"/>
      <c r="G230" s="47"/>
      <c r="H230" s="47"/>
      <c r="I230" s="47"/>
      <c r="J230" s="47"/>
      <c r="K230" s="47"/>
    </row>
    <row r="231" spans="1:11" x14ac:dyDescent="0.25">
      <c r="A231" s="47"/>
      <c r="B231" s="47"/>
      <c r="C231" s="47"/>
      <c r="D231" s="47"/>
      <c r="E231" s="47"/>
      <c r="F231" s="47"/>
      <c r="G231" s="47"/>
      <c r="H231" s="47"/>
      <c r="I231" s="47"/>
      <c r="J231" s="47"/>
      <c r="K231" s="47"/>
    </row>
    <row r="232" spans="1:11" x14ac:dyDescent="0.25">
      <c r="A232" s="47"/>
      <c r="B232" s="47"/>
      <c r="C232" s="47"/>
      <c r="D232" s="47"/>
      <c r="E232" s="47"/>
      <c r="F232" s="47"/>
      <c r="G232" s="47"/>
      <c r="H232" s="47"/>
      <c r="I232" s="47"/>
      <c r="J232" s="47"/>
      <c r="K232" s="47"/>
    </row>
    <row r="233" spans="1:11" x14ac:dyDescent="0.25">
      <c r="A233" s="47"/>
      <c r="B233" s="47"/>
      <c r="C233" s="47"/>
      <c r="D233" s="47"/>
      <c r="E233" s="47"/>
      <c r="F233" s="47"/>
      <c r="G233" s="47"/>
      <c r="H233" s="47"/>
      <c r="I233" s="47"/>
      <c r="J233" s="47"/>
      <c r="K233" s="47"/>
    </row>
    <row r="234" spans="1:11" x14ac:dyDescent="0.25">
      <c r="A234" s="47"/>
      <c r="B234" s="47"/>
      <c r="C234" s="47"/>
      <c r="D234" s="47"/>
      <c r="E234" s="47"/>
      <c r="F234" s="47"/>
      <c r="G234" s="47"/>
      <c r="H234" s="47"/>
      <c r="I234" s="47"/>
      <c r="J234" s="47"/>
      <c r="K234" s="47"/>
    </row>
    <row r="235" spans="1:11" x14ac:dyDescent="0.25">
      <c r="A235" s="47"/>
      <c r="B235" s="47"/>
      <c r="C235" s="47"/>
      <c r="D235" s="47"/>
      <c r="E235" s="47"/>
      <c r="F235" s="47"/>
      <c r="G235" s="47"/>
      <c r="H235" s="47"/>
      <c r="I235" s="47"/>
      <c r="J235" s="47"/>
      <c r="K235" s="47"/>
    </row>
    <row r="236" spans="1:11" x14ac:dyDescent="0.25">
      <c r="A236" s="47"/>
      <c r="B236" s="47"/>
      <c r="C236" s="47"/>
      <c r="D236" s="47"/>
      <c r="E236" s="47"/>
      <c r="F236" s="47"/>
      <c r="G236" s="47"/>
      <c r="H236" s="47"/>
      <c r="I236" s="47"/>
      <c r="J236" s="47"/>
      <c r="K236" s="47"/>
    </row>
    <row r="237" spans="1:11" x14ac:dyDescent="0.25">
      <c r="A237" s="47"/>
      <c r="B237" s="47"/>
      <c r="C237" s="47"/>
      <c r="D237" s="47"/>
      <c r="E237" s="47"/>
      <c r="F237" s="47"/>
      <c r="G237" s="47"/>
      <c r="H237" s="47"/>
      <c r="I237" s="47"/>
      <c r="J237" s="47"/>
      <c r="K237" s="47"/>
    </row>
    <row r="238" spans="1:11" x14ac:dyDescent="0.25">
      <c r="A238" s="47"/>
      <c r="B238" s="47"/>
      <c r="C238" s="47"/>
      <c r="D238" s="47"/>
      <c r="E238" s="47"/>
      <c r="F238" s="47"/>
      <c r="G238" s="47"/>
      <c r="H238" s="47"/>
      <c r="I238" s="47"/>
      <c r="J238" s="47"/>
      <c r="K238" s="47"/>
    </row>
    <row r="239" spans="1:11" x14ac:dyDescent="0.25">
      <c r="A239" s="47"/>
      <c r="B239" s="47"/>
      <c r="C239" s="47"/>
      <c r="D239" s="47"/>
      <c r="E239" s="47"/>
      <c r="F239" s="47"/>
      <c r="G239" s="47"/>
      <c r="H239" s="47"/>
      <c r="I239" s="47"/>
      <c r="J239" s="47"/>
      <c r="K239" s="47"/>
    </row>
    <row r="240" spans="1:11" x14ac:dyDescent="0.25">
      <c r="A240" s="47"/>
      <c r="B240" s="47"/>
      <c r="C240" s="47"/>
      <c r="D240" s="47"/>
      <c r="E240" s="47"/>
      <c r="F240" s="47"/>
      <c r="G240" s="47"/>
      <c r="H240" s="47"/>
      <c r="I240" s="47"/>
      <c r="J240" s="47"/>
      <c r="K240" s="47"/>
    </row>
    <row r="241" spans="1:11" x14ac:dyDescent="0.25">
      <c r="A241" s="47"/>
      <c r="B241" s="47"/>
      <c r="C241" s="47"/>
      <c r="D241" s="47"/>
      <c r="E241" s="47"/>
      <c r="F241" s="47"/>
      <c r="G241" s="47"/>
      <c r="H241" s="47"/>
      <c r="I241" s="47"/>
      <c r="J241" s="47"/>
      <c r="K241" s="47"/>
    </row>
    <row r="242" spans="1:11" x14ac:dyDescent="0.25">
      <c r="A242" s="47"/>
      <c r="B242" s="47"/>
      <c r="C242" s="47"/>
      <c r="D242" s="47"/>
      <c r="E242" s="47"/>
      <c r="F242" s="47"/>
      <c r="G242" s="47"/>
      <c r="H242" s="47"/>
      <c r="I242" s="47"/>
      <c r="J242" s="47"/>
      <c r="K242" s="47"/>
    </row>
    <row r="243" spans="1:11" x14ac:dyDescent="0.25">
      <c r="A243" s="47"/>
      <c r="B243" s="47"/>
      <c r="C243" s="47"/>
      <c r="D243" s="47"/>
      <c r="E243" s="47"/>
      <c r="F243" s="47"/>
      <c r="G243" s="47"/>
      <c r="H243" s="47"/>
      <c r="I243" s="47"/>
      <c r="J243" s="47"/>
      <c r="K243" s="47"/>
    </row>
    <row r="244" spans="1:11" x14ac:dyDescent="0.25">
      <c r="A244" s="47"/>
      <c r="B244" s="47"/>
      <c r="C244" s="47"/>
      <c r="D244" s="47"/>
      <c r="E244" s="47"/>
      <c r="F244" s="47"/>
      <c r="G244" s="47"/>
      <c r="H244" s="47"/>
      <c r="I244" s="47"/>
      <c r="J244" s="47"/>
      <c r="K244" s="47"/>
    </row>
    <row r="245" spans="1:11" x14ac:dyDescent="0.25">
      <c r="A245" s="47"/>
      <c r="B245" s="47"/>
      <c r="C245" s="47"/>
      <c r="D245" s="47"/>
      <c r="E245" s="47"/>
      <c r="F245" s="47"/>
      <c r="G245" s="47"/>
      <c r="H245" s="47"/>
      <c r="I245" s="47"/>
      <c r="J245" s="47"/>
      <c r="K245" s="47"/>
    </row>
    <row r="246" spans="1:11" x14ac:dyDescent="0.25">
      <c r="A246" s="47"/>
      <c r="B246" s="47"/>
      <c r="C246" s="47"/>
      <c r="D246" s="47"/>
      <c r="E246" s="47"/>
      <c r="F246" s="47"/>
      <c r="G246" s="47"/>
      <c r="H246" s="47"/>
      <c r="I246" s="47"/>
      <c r="J246" s="47"/>
      <c r="K246" s="47"/>
    </row>
    <row r="247" spans="1:11" x14ac:dyDescent="0.25">
      <c r="A247" s="47"/>
      <c r="B247" s="47"/>
      <c r="C247" s="47"/>
      <c r="D247" s="47"/>
      <c r="E247" s="47"/>
      <c r="F247" s="47"/>
      <c r="G247" s="47"/>
      <c r="H247" s="47"/>
      <c r="I247" s="47"/>
      <c r="J247" s="47"/>
      <c r="K247" s="47"/>
    </row>
    <row r="248" spans="1:11" x14ac:dyDescent="0.25">
      <c r="A248" s="47"/>
      <c r="B248" s="47"/>
      <c r="C248" s="47"/>
      <c r="D248" s="47"/>
      <c r="E248" s="47"/>
      <c r="F248" s="47"/>
      <c r="G248" s="47"/>
      <c r="H248" s="47"/>
      <c r="I248" s="47"/>
      <c r="J248" s="47"/>
      <c r="K248" s="47"/>
    </row>
    <row r="249" spans="1:11" x14ac:dyDescent="0.25">
      <c r="A249" s="47"/>
      <c r="B249" s="47"/>
      <c r="C249" s="47"/>
      <c r="D249" s="47"/>
      <c r="E249" s="47"/>
      <c r="F249" s="47"/>
      <c r="G249" s="47"/>
      <c r="H249" s="47"/>
      <c r="I249" s="47"/>
      <c r="J249" s="47"/>
      <c r="K249" s="47"/>
    </row>
    <row r="250" spans="1:11" x14ac:dyDescent="0.25">
      <c r="A250" s="47"/>
      <c r="B250" s="47"/>
      <c r="C250" s="47"/>
      <c r="D250" s="47"/>
      <c r="E250" s="47"/>
      <c r="F250" s="47"/>
      <c r="G250" s="47"/>
      <c r="H250" s="47"/>
      <c r="I250" s="47"/>
      <c r="J250" s="47"/>
      <c r="K250" s="47"/>
    </row>
    <row r="251" spans="1:11" x14ac:dyDescent="0.25">
      <c r="A251" s="47"/>
      <c r="B251" s="47"/>
      <c r="C251" s="47"/>
      <c r="D251" s="47"/>
      <c r="E251" s="47"/>
      <c r="F251" s="47"/>
      <c r="G251" s="47"/>
      <c r="H251" s="47"/>
      <c r="I251" s="47"/>
      <c r="J251" s="47"/>
      <c r="K251" s="47"/>
    </row>
    <row r="252" spans="1:11" x14ac:dyDescent="0.25">
      <c r="A252" s="47"/>
      <c r="B252" s="47"/>
      <c r="C252" s="47"/>
      <c r="D252" s="47"/>
      <c r="E252" s="47"/>
      <c r="F252" s="47"/>
      <c r="G252" s="47"/>
      <c r="H252" s="47"/>
      <c r="I252" s="47"/>
      <c r="J252" s="47"/>
      <c r="K252" s="47"/>
    </row>
    <row r="253" spans="1:11" x14ac:dyDescent="0.25">
      <c r="A253" s="47"/>
      <c r="B253" s="47"/>
      <c r="C253" s="47"/>
      <c r="D253" s="47"/>
      <c r="E253" s="47"/>
      <c r="F253" s="47"/>
      <c r="G253" s="47"/>
      <c r="H253" s="47"/>
      <c r="I253" s="47"/>
      <c r="J253" s="47"/>
      <c r="K253" s="47"/>
    </row>
    <row r="254" spans="1:11" x14ac:dyDescent="0.25">
      <c r="A254" s="47"/>
      <c r="B254" s="47"/>
      <c r="C254" s="47"/>
      <c r="D254" s="47"/>
      <c r="E254" s="47"/>
      <c r="F254" s="47"/>
      <c r="G254" s="47"/>
      <c r="H254" s="47"/>
      <c r="I254" s="47"/>
      <c r="J254" s="47"/>
      <c r="K254" s="47"/>
    </row>
    <row r="255" spans="1:11" x14ac:dyDescent="0.25">
      <c r="A255" s="47"/>
      <c r="B255" s="47"/>
      <c r="C255" s="47"/>
      <c r="D255" s="47"/>
      <c r="E255" s="47"/>
      <c r="F255" s="47"/>
      <c r="G255" s="47"/>
      <c r="H255" s="47"/>
      <c r="I255" s="47"/>
      <c r="J255" s="47"/>
      <c r="K255" s="47"/>
    </row>
    <row r="256" spans="1:11" x14ac:dyDescent="0.25">
      <c r="A256" s="47"/>
      <c r="B256" s="47"/>
      <c r="C256" s="47"/>
      <c r="D256" s="47"/>
      <c r="E256" s="47"/>
      <c r="F256" s="47"/>
      <c r="G256" s="47"/>
      <c r="H256" s="47"/>
      <c r="I256" s="47"/>
      <c r="J256" s="47"/>
      <c r="K256" s="47"/>
    </row>
    <row r="257" spans="1:11" x14ac:dyDescent="0.25">
      <c r="A257" s="47"/>
      <c r="B257" s="47"/>
      <c r="C257" s="47"/>
      <c r="D257" s="47"/>
      <c r="E257" s="47"/>
      <c r="F257" s="47"/>
      <c r="G257" s="47"/>
      <c r="H257" s="47"/>
      <c r="I257" s="47"/>
      <c r="J257" s="47"/>
      <c r="K257" s="47"/>
    </row>
    <row r="258" spans="1:11" x14ac:dyDescent="0.25">
      <c r="A258" s="47"/>
      <c r="B258" s="47"/>
      <c r="C258" s="47"/>
      <c r="D258" s="47"/>
      <c r="E258" s="47"/>
      <c r="F258" s="47"/>
      <c r="G258" s="47"/>
      <c r="H258" s="47"/>
      <c r="I258" s="47"/>
      <c r="J258" s="47"/>
      <c r="K258" s="47"/>
    </row>
    <row r="259" spans="1:11" x14ac:dyDescent="0.25">
      <c r="A259" s="47"/>
      <c r="B259" s="47"/>
      <c r="C259" s="47"/>
      <c r="D259" s="47"/>
      <c r="E259" s="47"/>
      <c r="F259" s="47"/>
      <c r="G259" s="47"/>
      <c r="H259" s="47"/>
      <c r="I259" s="47"/>
      <c r="J259" s="47"/>
      <c r="K259" s="47"/>
    </row>
    <row r="260" spans="1:11" x14ac:dyDescent="0.25">
      <c r="A260" s="47"/>
      <c r="B260" s="47"/>
      <c r="C260" s="47"/>
      <c r="D260" s="47"/>
      <c r="E260" s="47"/>
      <c r="F260" s="47"/>
      <c r="G260" s="47"/>
      <c r="H260" s="47"/>
      <c r="I260" s="47"/>
      <c r="J260" s="47"/>
      <c r="K260" s="47"/>
    </row>
    <row r="261" spans="1:11" x14ac:dyDescent="0.25">
      <c r="A261" s="47"/>
      <c r="B261" s="47"/>
      <c r="C261" s="47"/>
      <c r="D261" s="47"/>
      <c r="E261" s="47"/>
      <c r="F261" s="47"/>
      <c r="G261" s="47"/>
      <c r="H261" s="47"/>
      <c r="I261" s="47"/>
      <c r="J261" s="47"/>
      <c r="K261" s="47"/>
    </row>
    <row r="262" spans="1:11" x14ac:dyDescent="0.25">
      <c r="A262" s="47"/>
      <c r="B262" s="47"/>
      <c r="C262" s="47"/>
      <c r="D262" s="47"/>
      <c r="E262" s="47"/>
      <c r="F262" s="47"/>
      <c r="G262" s="47"/>
      <c r="H262" s="47"/>
      <c r="I262" s="47"/>
      <c r="J262" s="47"/>
      <c r="K262" s="47"/>
    </row>
    <row r="263" spans="1:11" x14ac:dyDescent="0.25">
      <c r="A263" s="47"/>
      <c r="B263" s="47"/>
      <c r="C263" s="47"/>
      <c r="D263" s="47"/>
      <c r="E263" s="47"/>
      <c r="F263" s="47"/>
      <c r="G263" s="47"/>
      <c r="H263" s="47"/>
      <c r="I263" s="47"/>
      <c r="J263" s="47"/>
      <c r="K263" s="47"/>
    </row>
    <row r="264" spans="1:11" x14ac:dyDescent="0.25">
      <c r="A264" s="47"/>
      <c r="B264" s="47"/>
      <c r="C264" s="47"/>
      <c r="D264" s="47"/>
      <c r="E264" s="47"/>
      <c r="F264" s="47"/>
      <c r="G264" s="47"/>
      <c r="H264" s="47"/>
      <c r="I264" s="47"/>
      <c r="J264" s="47"/>
      <c r="K264" s="47"/>
    </row>
    <row r="265" spans="1:11" x14ac:dyDescent="0.25">
      <c r="A265" s="47"/>
      <c r="B265" s="47"/>
      <c r="C265" s="47"/>
      <c r="D265" s="47"/>
      <c r="E265" s="47"/>
      <c r="F265" s="47"/>
      <c r="G265" s="47"/>
      <c r="H265" s="47"/>
      <c r="I265" s="47"/>
      <c r="J265" s="47"/>
      <c r="K265" s="47"/>
    </row>
    <row r="266" spans="1:11" x14ac:dyDescent="0.25">
      <c r="A266" s="47"/>
      <c r="B266" s="47"/>
      <c r="C266" s="47"/>
      <c r="D266" s="47"/>
      <c r="E266" s="47"/>
      <c r="F266" s="47"/>
      <c r="G266" s="47"/>
      <c r="H266" s="47"/>
      <c r="I266" s="47"/>
      <c r="J266" s="47"/>
      <c r="K266" s="47"/>
    </row>
    <row r="267" spans="1:11" x14ac:dyDescent="0.25">
      <c r="A267" s="47"/>
      <c r="B267" s="47"/>
      <c r="C267" s="47"/>
      <c r="D267" s="47"/>
      <c r="E267" s="47"/>
      <c r="F267" s="47"/>
      <c r="G267" s="47"/>
      <c r="H267" s="47"/>
      <c r="I267" s="47"/>
      <c r="J267" s="47"/>
      <c r="K267" s="47"/>
    </row>
    <row r="268" spans="1:11" x14ac:dyDescent="0.25">
      <c r="A268" s="47"/>
      <c r="B268" s="47"/>
      <c r="C268" s="47"/>
      <c r="D268" s="47"/>
      <c r="E268" s="47"/>
      <c r="F268" s="47"/>
      <c r="G268" s="47"/>
      <c r="H268" s="47"/>
      <c r="I268" s="47"/>
      <c r="J268" s="47"/>
      <c r="K268" s="47"/>
    </row>
    <row r="269" spans="1:11" x14ac:dyDescent="0.25">
      <c r="A269" s="47"/>
      <c r="B269" s="47"/>
      <c r="C269" s="47"/>
      <c r="D269" s="47"/>
      <c r="E269" s="47"/>
      <c r="F269" s="47"/>
      <c r="G269" s="47"/>
      <c r="H269" s="47"/>
      <c r="I269" s="47"/>
      <c r="J269" s="47"/>
      <c r="K269" s="47"/>
    </row>
    <row r="270" spans="1:11" x14ac:dyDescent="0.25">
      <c r="A270" s="47"/>
      <c r="B270" s="47"/>
      <c r="C270" s="47"/>
      <c r="D270" s="47"/>
      <c r="E270" s="47"/>
      <c r="F270" s="47"/>
      <c r="G270" s="47"/>
      <c r="H270" s="47"/>
      <c r="I270" s="47"/>
      <c r="J270" s="47"/>
      <c r="K270" s="47"/>
    </row>
    <row r="271" spans="1:11" x14ac:dyDescent="0.25">
      <c r="A271" s="47"/>
      <c r="B271" s="47"/>
      <c r="C271" s="47"/>
      <c r="D271" s="47"/>
      <c r="E271" s="47"/>
      <c r="F271" s="47"/>
      <c r="G271" s="47"/>
      <c r="H271" s="47"/>
      <c r="I271" s="47"/>
      <c r="J271" s="47"/>
      <c r="K271" s="47"/>
    </row>
    <row r="272" spans="1:11" x14ac:dyDescent="0.25">
      <c r="A272" s="47"/>
      <c r="B272" s="47"/>
      <c r="C272" s="47"/>
      <c r="D272" s="47"/>
      <c r="E272" s="47"/>
      <c r="F272" s="47"/>
      <c r="G272" s="47"/>
      <c r="H272" s="47"/>
      <c r="I272" s="47"/>
      <c r="J272" s="47"/>
      <c r="K272" s="47"/>
    </row>
    <row r="273" spans="1:11" x14ac:dyDescent="0.25">
      <c r="A273" s="47"/>
      <c r="B273" s="47"/>
      <c r="C273" s="47"/>
      <c r="D273" s="47"/>
      <c r="E273" s="47"/>
      <c r="F273" s="47"/>
      <c r="G273" s="47"/>
      <c r="H273" s="47"/>
      <c r="I273" s="47"/>
      <c r="J273" s="47"/>
      <c r="K273" s="47"/>
    </row>
    <row r="274" spans="1:11" x14ac:dyDescent="0.25">
      <c r="A274" s="47"/>
      <c r="B274" s="47"/>
      <c r="C274" s="47"/>
      <c r="D274" s="47"/>
      <c r="E274" s="47"/>
      <c r="F274" s="47"/>
      <c r="G274" s="47"/>
      <c r="H274" s="47"/>
      <c r="I274" s="47"/>
      <c r="J274" s="47"/>
      <c r="K274" s="47"/>
    </row>
    <row r="275" spans="1:11" x14ac:dyDescent="0.25">
      <c r="A275" s="47"/>
      <c r="B275" s="47"/>
      <c r="C275" s="47"/>
      <c r="D275" s="47"/>
      <c r="E275" s="47"/>
      <c r="F275" s="47"/>
      <c r="G275" s="47"/>
      <c r="H275" s="47"/>
      <c r="I275" s="47"/>
      <c r="J275" s="47"/>
      <c r="K275" s="47"/>
    </row>
    <row r="276" spans="1:11" x14ac:dyDescent="0.25">
      <c r="A276" s="47"/>
      <c r="B276" s="47"/>
      <c r="C276" s="47"/>
      <c r="D276" s="47"/>
      <c r="E276" s="47"/>
      <c r="F276" s="47"/>
      <c r="G276" s="47"/>
      <c r="H276" s="47"/>
      <c r="I276" s="47"/>
      <c r="J276" s="47"/>
      <c r="K276" s="47"/>
    </row>
    <row r="277" spans="1:11" x14ac:dyDescent="0.25">
      <c r="A277" s="47"/>
      <c r="B277" s="47"/>
      <c r="C277" s="47"/>
      <c r="D277" s="47"/>
      <c r="E277" s="47"/>
      <c r="F277" s="47"/>
      <c r="G277" s="47"/>
      <c r="H277" s="47"/>
      <c r="I277" s="47"/>
      <c r="J277" s="47"/>
      <c r="K277" s="47"/>
    </row>
    <row r="278" spans="1:11" x14ac:dyDescent="0.25">
      <c r="A278" s="47"/>
      <c r="B278" s="47"/>
      <c r="C278" s="47"/>
      <c r="D278" s="47"/>
      <c r="E278" s="47"/>
      <c r="F278" s="47"/>
      <c r="G278" s="47"/>
      <c r="H278" s="47"/>
      <c r="I278" s="47"/>
      <c r="J278" s="47"/>
      <c r="K278" s="47"/>
    </row>
    <row r="279" spans="1:11" x14ac:dyDescent="0.25">
      <c r="A279" s="47"/>
      <c r="B279" s="47"/>
      <c r="C279" s="47"/>
      <c r="D279" s="47"/>
      <c r="E279" s="47"/>
      <c r="F279" s="47"/>
      <c r="G279" s="47"/>
      <c r="H279" s="47"/>
      <c r="I279" s="47"/>
      <c r="J279" s="47"/>
      <c r="K279" s="47"/>
    </row>
    <row r="280" spans="1:11" x14ac:dyDescent="0.25">
      <c r="A280" s="47"/>
      <c r="B280" s="47"/>
      <c r="C280" s="47"/>
      <c r="D280" s="47"/>
      <c r="E280" s="47"/>
      <c r="F280" s="47"/>
      <c r="G280" s="47"/>
      <c r="H280" s="47"/>
      <c r="I280" s="47"/>
      <c r="J280" s="47"/>
      <c r="K280" s="47"/>
    </row>
    <row r="281" spans="1:11" x14ac:dyDescent="0.25">
      <c r="A281" s="47"/>
      <c r="B281" s="47"/>
      <c r="C281" s="47"/>
      <c r="D281" s="47"/>
      <c r="E281" s="47"/>
      <c r="F281" s="47"/>
      <c r="G281" s="47"/>
      <c r="H281" s="47"/>
      <c r="I281" s="47"/>
      <c r="J281" s="47"/>
      <c r="K281" s="47"/>
    </row>
    <row r="282" spans="1:11" x14ac:dyDescent="0.25">
      <c r="A282" s="47"/>
      <c r="B282" s="47"/>
      <c r="C282" s="47"/>
      <c r="D282" s="47"/>
      <c r="E282" s="47"/>
      <c r="F282" s="47"/>
      <c r="G282" s="47"/>
      <c r="H282" s="47"/>
      <c r="I282" s="47"/>
      <c r="J282" s="47"/>
      <c r="K282" s="47"/>
    </row>
    <row r="283" spans="1:11" x14ac:dyDescent="0.25">
      <c r="A283" s="47"/>
      <c r="B283" s="47"/>
      <c r="C283" s="47"/>
      <c r="D283" s="47"/>
      <c r="E283" s="47"/>
      <c r="F283" s="47"/>
      <c r="G283" s="47"/>
      <c r="H283" s="47"/>
      <c r="I283" s="47"/>
      <c r="J283" s="47"/>
      <c r="K283" s="47"/>
    </row>
    <row r="284" spans="1:11" x14ac:dyDescent="0.25">
      <c r="A284" s="47"/>
      <c r="B284" s="47"/>
      <c r="C284" s="47"/>
      <c r="D284" s="47"/>
      <c r="E284" s="47"/>
      <c r="F284" s="47"/>
      <c r="G284" s="47"/>
      <c r="H284" s="47"/>
      <c r="I284" s="47"/>
      <c r="J284" s="47"/>
      <c r="K284" s="47"/>
    </row>
    <row r="285" spans="1:11" x14ac:dyDescent="0.25">
      <c r="A285" s="47"/>
      <c r="B285" s="47"/>
      <c r="C285" s="47"/>
      <c r="D285" s="47"/>
      <c r="E285" s="47"/>
      <c r="F285" s="47"/>
      <c r="G285" s="47"/>
      <c r="H285" s="47"/>
      <c r="I285" s="47"/>
      <c r="J285" s="47"/>
      <c r="K285" s="47"/>
    </row>
    <row r="286" spans="1:11" x14ac:dyDescent="0.25">
      <c r="A286" s="47"/>
      <c r="B286" s="47"/>
      <c r="C286" s="47"/>
      <c r="D286" s="47"/>
      <c r="E286" s="47"/>
      <c r="F286" s="47"/>
      <c r="G286" s="47"/>
      <c r="H286" s="47"/>
      <c r="I286" s="47"/>
      <c r="J286" s="47"/>
      <c r="K286" s="47"/>
    </row>
    <row r="287" spans="1:11" x14ac:dyDescent="0.25">
      <c r="A287" s="47"/>
      <c r="B287" s="47"/>
      <c r="C287" s="47"/>
      <c r="D287" s="47"/>
      <c r="E287" s="47"/>
      <c r="F287" s="47"/>
      <c r="G287" s="47"/>
      <c r="H287" s="47"/>
      <c r="I287" s="47"/>
      <c r="J287" s="47"/>
      <c r="K287" s="47"/>
    </row>
    <row r="288" spans="1:11" x14ac:dyDescent="0.25">
      <c r="A288" s="47"/>
      <c r="B288" s="47"/>
      <c r="C288" s="47"/>
      <c r="D288" s="47"/>
      <c r="E288" s="47"/>
      <c r="F288" s="47"/>
      <c r="G288" s="47"/>
      <c r="H288" s="47"/>
      <c r="I288" s="47"/>
      <c r="J288" s="47"/>
      <c r="K288" s="47"/>
    </row>
    <row r="289" spans="1:11" x14ac:dyDescent="0.25">
      <c r="A289" s="47"/>
      <c r="B289" s="47"/>
      <c r="C289" s="47"/>
      <c r="D289" s="47"/>
      <c r="E289" s="47"/>
      <c r="F289" s="47"/>
      <c r="G289" s="47"/>
      <c r="H289" s="47"/>
      <c r="I289" s="47"/>
      <c r="J289" s="47"/>
      <c r="K289" s="47"/>
    </row>
    <row r="290" spans="1:11" x14ac:dyDescent="0.25">
      <c r="A290" s="47"/>
      <c r="B290" s="47"/>
      <c r="C290" s="47"/>
      <c r="D290" s="47"/>
      <c r="E290" s="47"/>
      <c r="F290" s="47"/>
      <c r="G290" s="47"/>
      <c r="H290" s="47"/>
      <c r="I290" s="47"/>
      <c r="J290" s="47"/>
      <c r="K290" s="47"/>
    </row>
    <row r="291" spans="1:11" x14ac:dyDescent="0.25">
      <c r="A291" s="47"/>
      <c r="B291" s="47"/>
      <c r="C291" s="47"/>
      <c r="D291" s="47"/>
      <c r="E291" s="47"/>
      <c r="F291" s="47"/>
      <c r="G291" s="47"/>
      <c r="H291" s="47"/>
      <c r="I291" s="47"/>
      <c r="J291" s="47"/>
      <c r="K291" s="47"/>
    </row>
    <row r="292" spans="1:11" x14ac:dyDescent="0.25">
      <c r="A292" s="47"/>
      <c r="B292" s="47"/>
      <c r="C292" s="47"/>
      <c r="D292" s="47"/>
      <c r="E292" s="47"/>
      <c r="F292" s="47"/>
      <c r="G292" s="47"/>
      <c r="H292" s="47"/>
      <c r="I292" s="47"/>
      <c r="J292" s="47"/>
      <c r="K292" s="47"/>
    </row>
    <row r="293" spans="1:11" x14ac:dyDescent="0.25">
      <c r="A293" s="47"/>
      <c r="B293" s="47"/>
      <c r="C293" s="47"/>
      <c r="D293" s="47"/>
      <c r="E293" s="47"/>
      <c r="F293" s="47"/>
      <c r="G293" s="47"/>
      <c r="H293" s="47"/>
      <c r="I293" s="47"/>
      <c r="J293" s="47"/>
      <c r="K293" s="47"/>
    </row>
    <row r="294" spans="1:11" x14ac:dyDescent="0.25">
      <c r="A294" s="47"/>
      <c r="B294" s="47"/>
      <c r="C294" s="47"/>
      <c r="D294" s="47"/>
      <c r="E294" s="47"/>
      <c r="F294" s="47"/>
      <c r="G294" s="47"/>
      <c r="H294" s="47"/>
      <c r="I294" s="47"/>
      <c r="J294" s="47"/>
      <c r="K294" s="47"/>
    </row>
    <row r="295" spans="1:11" x14ac:dyDescent="0.25">
      <c r="A295" s="47"/>
      <c r="B295" s="47"/>
      <c r="C295" s="47"/>
      <c r="D295" s="47"/>
      <c r="E295" s="47"/>
      <c r="F295" s="47"/>
      <c r="G295" s="47"/>
      <c r="H295" s="47"/>
      <c r="I295" s="47"/>
      <c r="J295" s="47"/>
      <c r="K295" s="47"/>
    </row>
    <row r="296" spans="1:11" x14ac:dyDescent="0.25">
      <c r="A296" s="47"/>
      <c r="B296" s="47"/>
      <c r="C296" s="47"/>
      <c r="D296" s="47"/>
      <c r="E296" s="47"/>
      <c r="F296" s="47"/>
      <c r="G296" s="47"/>
      <c r="H296" s="47"/>
      <c r="I296" s="47"/>
      <c r="J296" s="47"/>
      <c r="K296" s="47"/>
    </row>
    <row r="297" spans="1:11" x14ac:dyDescent="0.25">
      <c r="A297" s="47"/>
      <c r="B297" s="47"/>
      <c r="C297" s="47"/>
      <c r="D297" s="47"/>
      <c r="E297" s="47"/>
      <c r="F297" s="47"/>
      <c r="G297" s="47"/>
      <c r="H297" s="47"/>
      <c r="I297" s="47"/>
      <c r="J297" s="47"/>
      <c r="K297" s="47"/>
    </row>
    <row r="298" spans="1:11" x14ac:dyDescent="0.25">
      <c r="A298" s="47"/>
      <c r="B298" s="47"/>
      <c r="C298" s="47"/>
      <c r="D298" s="47"/>
      <c r="E298" s="47"/>
      <c r="F298" s="47"/>
      <c r="G298" s="47"/>
      <c r="H298" s="47"/>
      <c r="I298" s="47"/>
      <c r="J298" s="47"/>
      <c r="K298" s="47"/>
    </row>
    <row r="299" spans="1:11" x14ac:dyDescent="0.25">
      <c r="A299" s="47"/>
      <c r="B299" s="47"/>
      <c r="C299" s="47"/>
      <c r="D299" s="47"/>
      <c r="E299" s="47"/>
      <c r="F299" s="47"/>
      <c r="G299" s="47"/>
      <c r="H299" s="47"/>
      <c r="I299" s="47"/>
      <c r="J299" s="47"/>
      <c r="K299" s="47"/>
    </row>
    <row r="300" spans="1:11" x14ac:dyDescent="0.25">
      <c r="A300" s="47"/>
      <c r="B300" s="47"/>
      <c r="C300" s="47"/>
      <c r="D300" s="47"/>
      <c r="E300" s="47"/>
      <c r="F300" s="47"/>
      <c r="G300" s="47"/>
      <c r="H300" s="47"/>
      <c r="I300" s="47"/>
      <c r="J300" s="47"/>
      <c r="K300" s="47"/>
    </row>
    <row r="301" spans="1:11" x14ac:dyDescent="0.25">
      <c r="A301" s="47"/>
      <c r="B301" s="47"/>
      <c r="C301" s="47"/>
      <c r="D301" s="47"/>
      <c r="E301" s="47"/>
      <c r="F301" s="47"/>
      <c r="G301" s="47"/>
      <c r="H301" s="47"/>
      <c r="I301" s="47"/>
      <c r="J301" s="47"/>
      <c r="K301" s="47"/>
    </row>
    <row r="302" spans="1:11" x14ac:dyDescent="0.25">
      <c r="A302" s="47"/>
      <c r="B302" s="47"/>
      <c r="C302" s="47"/>
      <c r="D302" s="47"/>
      <c r="E302" s="47"/>
      <c r="F302" s="47"/>
      <c r="G302" s="47"/>
      <c r="H302" s="47"/>
      <c r="I302" s="47"/>
      <c r="J302" s="47"/>
      <c r="K302" s="47"/>
    </row>
    <row r="303" spans="1:11" x14ac:dyDescent="0.25">
      <c r="A303" s="47"/>
      <c r="B303" s="47"/>
      <c r="C303" s="47"/>
      <c r="D303" s="47"/>
      <c r="E303" s="47"/>
      <c r="F303" s="47"/>
      <c r="G303" s="47"/>
      <c r="H303" s="47"/>
      <c r="I303" s="47"/>
      <c r="J303" s="47"/>
      <c r="K303" s="47"/>
    </row>
    <row r="304" spans="1:11" x14ac:dyDescent="0.25">
      <c r="A304" s="47"/>
      <c r="B304" s="47"/>
      <c r="C304" s="47"/>
      <c r="D304" s="47"/>
      <c r="E304" s="47"/>
      <c r="F304" s="47"/>
      <c r="G304" s="47"/>
      <c r="H304" s="47"/>
      <c r="I304" s="47"/>
      <c r="J304" s="47"/>
      <c r="K304" s="47"/>
    </row>
    <row r="305" spans="1:11" x14ac:dyDescent="0.25">
      <c r="A305" s="47"/>
      <c r="B305" s="47"/>
      <c r="C305" s="47"/>
      <c r="D305" s="47"/>
      <c r="E305" s="47"/>
      <c r="F305" s="47"/>
      <c r="G305" s="47"/>
      <c r="H305" s="47"/>
      <c r="I305" s="47"/>
      <c r="J305" s="47"/>
      <c r="K305" s="47"/>
    </row>
    <row r="306" spans="1:11" x14ac:dyDescent="0.25">
      <c r="A306" s="47"/>
      <c r="B306" s="47"/>
      <c r="C306" s="47"/>
      <c r="D306" s="47"/>
      <c r="E306" s="47"/>
      <c r="F306" s="47"/>
      <c r="G306" s="47"/>
      <c r="H306" s="47"/>
      <c r="I306" s="47"/>
      <c r="J306" s="47"/>
      <c r="K306" s="47"/>
    </row>
    <row r="307" spans="1:11" x14ac:dyDescent="0.25">
      <c r="A307" s="47"/>
      <c r="B307" s="47"/>
      <c r="C307" s="47"/>
      <c r="D307" s="47"/>
      <c r="E307" s="47"/>
      <c r="F307" s="47"/>
      <c r="G307" s="47"/>
      <c r="H307" s="47"/>
      <c r="I307" s="47"/>
      <c r="J307" s="47"/>
      <c r="K307" s="47"/>
    </row>
    <row r="308" spans="1:11" x14ac:dyDescent="0.25">
      <c r="A308" s="47"/>
      <c r="B308" s="47"/>
      <c r="C308" s="47"/>
      <c r="D308" s="47"/>
      <c r="E308" s="47"/>
      <c r="F308" s="47"/>
      <c r="G308" s="47"/>
      <c r="H308" s="47"/>
      <c r="I308" s="47"/>
      <c r="J308" s="47"/>
      <c r="K308" s="47"/>
    </row>
    <row r="309" spans="1:11" x14ac:dyDescent="0.25">
      <c r="A309" s="47"/>
      <c r="B309" s="47"/>
      <c r="C309" s="47"/>
      <c r="D309" s="47"/>
      <c r="E309" s="47"/>
      <c r="F309" s="47"/>
      <c r="G309" s="47"/>
      <c r="H309" s="47"/>
      <c r="I309" s="47"/>
      <c r="J309" s="47"/>
      <c r="K309" s="47"/>
    </row>
    <row r="310" spans="1:11" x14ac:dyDescent="0.25">
      <c r="A310" s="47"/>
      <c r="B310" s="47"/>
      <c r="C310" s="47"/>
      <c r="D310" s="47"/>
      <c r="E310" s="47"/>
      <c r="F310" s="47"/>
      <c r="G310" s="47"/>
      <c r="H310" s="47"/>
      <c r="I310" s="47"/>
      <c r="J310" s="47"/>
      <c r="K310" s="47"/>
    </row>
    <row r="311" spans="1:11" x14ac:dyDescent="0.25">
      <c r="A311" s="47"/>
      <c r="B311" s="47"/>
      <c r="C311" s="47"/>
      <c r="D311" s="47"/>
      <c r="E311" s="47"/>
      <c r="F311" s="47"/>
      <c r="G311" s="47"/>
      <c r="H311" s="47"/>
      <c r="I311" s="47"/>
      <c r="J311" s="47"/>
      <c r="K311" s="47"/>
    </row>
    <row r="312" spans="1:11" x14ac:dyDescent="0.25">
      <c r="A312" s="47"/>
      <c r="B312" s="47"/>
      <c r="C312" s="47"/>
      <c r="D312" s="47"/>
      <c r="E312" s="47"/>
      <c r="F312" s="47"/>
      <c r="G312" s="47"/>
      <c r="H312" s="47"/>
      <c r="I312" s="47"/>
      <c r="J312" s="47"/>
      <c r="K312" s="47"/>
    </row>
    <row r="313" spans="1:11" x14ac:dyDescent="0.25">
      <c r="A313" s="47"/>
      <c r="B313" s="47"/>
      <c r="C313" s="47"/>
      <c r="D313" s="47"/>
      <c r="E313" s="47"/>
      <c r="F313" s="47"/>
      <c r="G313" s="47"/>
      <c r="H313" s="47"/>
      <c r="I313" s="47"/>
      <c r="J313" s="47"/>
      <c r="K313" s="47"/>
    </row>
    <row r="314" spans="1:11" x14ac:dyDescent="0.25">
      <c r="A314" s="47"/>
      <c r="B314" s="47"/>
      <c r="C314" s="47"/>
      <c r="D314" s="47"/>
      <c r="E314" s="47"/>
      <c r="F314" s="47"/>
      <c r="G314" s="47"/>
      <c r="H314" s="47"/>
      <c r="I314" s="47"/>
      <c r="J314" s="47"/>
      <c r="K314" s="47"/>
    </row>
    <row r="315" spans="1:11" x14ac:dyDescent="0.25">
      <c r="A315" s="47"/>
      <c r="B315" s="47"/>
      <c r="C315" s="47"/>
      <c r="D315" s="47"/>
      <c r="E315" s="47"/>
      <c r="F315" s="47"/>
      <c r="G315" s="47"/>
      <c r="H315" s="47"/>
      <c r="I315" s="47"/>
      <c r="J315" s="47"/>
      <c r="K315" s="47"/>
    </row>
    <row r="316" spans="1:11" x14ac:dyDescent="0.25">
      <c r="A316" s="47"/>
      <c r="B316" s="47"/>
      <c r="C316" s="47"/>
      <c r="D316" s="47"/>
      <c r="E316" s="47"/>
      <c r="F316" s="47"/>
      <c r="G316" s="47"/>
      <c r="H316" s="47"/>
      <c r="I316" s="47"/>
      <c r="J316" s="47"/>
      <c r="K316" s="47"/>
    </row>
    <row r="317" spans="1:11" x14ac:dyDescent="0.25">
      <c r="A317" s="47"/>
      <c r="B317" s="47"/>
      <c r="C317" s="47"/>
      <c r="D317" s="47"/>
      <c r="E317" s="47"/>
      <c r="F317" s="47"/>
      <c r="G317" s="47"/>
      <c r="H317" s="47"/>
      <c r="I317" s="47"/>
      <c r="J317" s="47"/>
      <c r="K317" s="47"/>
    </row>
    <row r="318" spans="1:11" x14ac:dyDescent="0.25">
      <c r="A318" s="47"/>
      <c r="B318" s="47"/>
      <c r="C318" s="47"/>
      <c r="D318" s="47"/>
      <c r="E318" s="47"/>
      <c r="F318" s="47"/>
      <c r="G318" s="47"/>
      <c r="H318" s="47"/>
      <c r="I318" s="47"/>
      <c r="J318" s="47"/>
      <c r="K318" s="47"/>
    </row>
    <row r="319" spans="1:11" x14ac:dyDescent="0.25">
      <c r="A319" s="47"/>
      <c r="B319" s="47"/>
      <c r="C319" s="47"/>
      <c r="D319" s="47"/>
      <c r="E319" s="47"/>
      <c r="F319" s="47"/>
      <c r="G319" s="47"/>
      <c r="H319" s="47"/>
      <c r="I319" s="47"/>
      <c r="J319" s="47"/>
      <c r="K319" s="47"/>
    </row>
    <row r="320" spans="1:11" x14ac:dyDescent="0.25">
      <c r="A320" s="47"/>
      <c r="B320" s="47"/>
      <c r="C320" s="47"/>
      <c r="D320" s="47"/>
      <c r="E320" s="47"/>
      <c r="F320" s="47"/>
      <c r="G320" s="47"/>
      <c r="H320" s="47"/>
      <c r="I320" s="47"/>
      <c r="J320" s="47"/>
      <c r="K320" s="47"/>
    </row>
    <row r="321" spans="1:11" x14ac:dyDescent="0.25">
      <c r="A321" s="47"/>
      <c r="B321" s="47"/>
      <c r="C321" s="47"/>
      <c r="D321" s="47"/>
      <c r="E321" s="47"/>
      <c r="F321" s="47"/>
      <c r="G321" s="47"/>
      <c r="H321" s="47"/>
      <c r="I321" s="47"/>
      <c r="J321" s="47"/>
      <c r="K321" s="47"/>
    </row>
    <row r="322" spans="1:11" x14ac:dyDescent="0.25">
      <c r="A322" s="47"/>
      <c r="B322" s="47"/>
      <c r="C322" s="47"/>
      <c r="D322" s="47"/>
      <c r="E322" s="47"/>
      <c r="F322" s="47"/>
      <c r="G322" s="47"/>
      <c r="H322" s="47"/>
      <c r="I322" s="47"/>
      <c r="J322" s="47"/>
      <c r="K322" s="47"/>
    </row>
    <row r="323" spans="1:11" x14ac:dyDescent="0.25">
      <c r="A323" s="47"/>
      <c r="B323" s="47"/>
      <c r="C323" s="47"/>
      <c r="D323" s="47"/>
      <c r="E323" s="47"/>
      <c r="F323" s="47"/>
      <c r="G323" s="47"/>
      <c r="H323" s="47"/>
      <c r="I323" s="47"/>
      <c r="J323" s="47"/>
      <c r="K323" s="47"/>
    </row>
    <row r="324" spans="1:11" x14ac:dyDescent="0.25">
      <c r="A324" s="47"/>
      <c r="B324" s="47"/>
      <c r="C324" s="47"/>
      <c r="D324" s="47"/>
      <c r="E324" s="47"/>
      <c r="F324" s="47"/>
      <c r="G324" s="47"/>
      <c r="H324" s="47"/>
      <c r="I324" s="47"/>
      <c r="J324" s="47"/>
      <c r="K324" s="47"/>
    </row>
    <row r="325" spans="1:11" x14ac:dyDescent="0.25">
      <c r="A325" s="47"/>
      <c r="B325" s="47"/>
      <c r="C325" s="47"/>
      <c r="D325" s="47"/>
      <c r="E325" s="47"/>
      <c r="F325" s="47"/>
      <c r="G325" s="47"/>
      <c r="H325" s="47"/>
      <c r="I325" s="47"/>
      <c r="J325" s="47"/>
      <c r="K325" s="47"/>
    </row>
    <row r="326" spans="1:11" x14ac:dyDescent="0.25">
      <c r="A326" s="47"/>
      <c r="B326" s="47"/>
      <c r="C326" s="47"/>
      <c r="D326" s="47"/>
      <c r="E326" s="47"/>
      <c r="F326" s="47"/>
      <c r="G326" s="47"/>
      <c r="H326" s="47"/>
      <c r="I326" s="47"/>
      <c r="J326" s="47"/>
      <c r="K326" s="47"/>
    </row>
    <row r="327" spans="1:11" x14ac:dyDescent="0.25">
      <c r="A327" s="47"/>
      <c r="B327" s="47"/>
      <c r="C327" s="47"/>
      <c r="D327" s="47"/>
      <c r="E327" s="47"/>
      <c r="F327" s="47"/>
      <c r="G327" s="47"/>
      <c r="H327" s="47"/>
      <c r="I327" s="47"/>
      <c r="J327" s="47"/>
      <c r="K327" s="47"/>
    </row>
    <row r="328" spans="1:11" x14ac:dyDescent="0.25">
      <c r="A328" s="47"/>
      <c r="B328" s="47"/>
      <c r="C328" s="47"/>
      <c r="D328" s="47"/>
      <c r="E328" s="47"/>
      <c r="F328" s="47"/>
      <c r="G328" s="47"/>
      <c r="H328" s="47"/>
      <c r="I328" s="47"/>
      <c r="J328" s="47"/>
      <c r="K328" s="47"/>
    </row>
    <row r="329" spans="1:11" x14ac:dyDescent="0.25">
      <c r="A329" s="47"/>
      <c r="B329" s="47"/>
      <c r="C329" s="47"/>
      <c r="D329" s="47"/>
      <c r="E329" s="47"/>
      <c r="F329" s="47"/>
      <c r="G329" s="47"/>
      <c r="H329" s="47"/>
      <c r="I329" s="47"/>
      <c r="J329" s="47"/>
      <c r="K329" s="47"/>
    </row>
    <row r="330" spans="1:11" x14ac:dyDescent="0.25">
      <c r="A330" s="47"/>
      <c r="B330" s="47"/>
      <c r="C330" s="47"/>
      <c r="D330" s="47"/>
      <c r="E330" s="47"/>
      <c r="F330" s="47"/>
      <c r="G330" s="47"/>
      <c r="H330" s="47"/>
      <c r="I330" s="47"/>
      <c r="J330" s="47"/>
      <c r="K330" s="47"/>
    </row>
    <row r="331" spans="1:11" x14ac:dyDescent="0.25">
      <c r="A331" s="47"/>
      <c r="B331" s="47"/>
      <c r="C331" s="47"/>
      <c r="D331" s="47"/>
      <c r="E331" s="47"/>
      <c r="F331" s="47"/>
      <c r="G331" s="47"/>
      <c r="H331" s="47"/>
      <c r="I331" s="47"/>
      <c r="J331" s="47"/>
      <c r="K331" s="47"/>
    </row>
    <row r="332" spans="1:11" x14ac:dyDescent="0.25">
      <c r="A332" s="47"/>
      <c r="B332" s="47"/>
      <c r="C332" s="47"/>
      <c r="D332" s="47"/>
      <c r="E332" s="47"/>
      <c r="F332" s="47"/>
      <c r="G332" s="47"/>
      <c r="H332" s="47"/>
      <c r="I332" s="47"/>
      <c r="J332" s="47"/>
      <c r="K332" s="47"/>
    </row>
    <row r="333" spans="1:11" x14ac:dyDescent="0.25">
      <c r="A333" s="47"/>
      <c r="B333" s="47"/>
      <c r="C333" s="47"/>
      <c r="D333" s="47"/>
      <c r="E333" s="47"/>
      <c r="F333" s="47"/>
      <c r="G333" s="47"/>
      <c r="H333" s="47"/>
      <c r="I333" s="47"/>
      <c r="J333" s="47"/>
      <c r="K333" s="47"/>
    </row>
    <row r="334" spans="1:11" x14ac:dyDescent="0.25">
      <c r="A334" s="47"/>
      <c r="B334" s="47"/>
      <c r="C334" s="47"/>
      <c r="D334" s="47"/>
      <c r="E334" s="47"/>
      <c r="F334" s="47"/>
      <c r="G334" s="47"/>
      <c r="H334" s="47"/>
      <c r="I334" s="47"/>
      <c r="J334" s="47"/>
      <c r="K334" s="47"/>
    </row>
    <row r="335" spans="1:11" x14ac:dyDescent="0.25">
      <c r="A335" s="47"/>
      <c r="B335" s="47"/>
      <c r="C335" s="47"/>
      <c r="D335" s="47"/>
      <c r="E335" s="47"/>
      <c r="F335" s="47"/>
      <c r="G335" s="47"/>
      <c r="H335" s="47"/>
      <c r="I335" s="47"/>
      <c r="J335" s="47"/>
      <c r="K335" s="47"/>
    </row>
    <row r="336" spans="1:11" x14ac:dyDescent="0.25">
      <c r="A336" s="47"/>
      <c r="B336" s="47"/>
      <c r="C336" s="47"/>
      <c r="D336" s="47"/>
      <c r="E336" s="47"/>
      <c r="F336" s="47"/>
      <c r="G336" s="47"/>
      <c r="H336" s="47"/>
      <c r="I336" s="47"/>
      <c r="J336" s="47"/>
      <c r="K336" s="47"/>
    </row>
    <row r="337" spans="1:11" x14ac:dyDescent="0.25">
      <c r="A337" s="47"/>
      <c r="B337" s="47"/>
      <c r="C337" s="47"/>
      <c r="D337" s="47"/>
      <c r="E337" s="47"/>
      <c r="F337" s="47"/>
      <c r="G337" s="47"/>
      <c r="H337" s="47"/>
      <c r="I337" s="47"/>
      <c r="J337" s="47"/>
      <c r="K337" s="47"/>
    </row>
    <row r="338" spans="1:11" x14ac:dyDescent="0.25">
      <c r="A338" s="47"/>
      <c r="B338" s="47"/>
      <c r="C338" s="47"/>
      <c r="D338" s="47"/>
      <c r="E338" s="47"/>
      <c r="F338" s="47"/>
      <c r="G338" s="47"/>
      <c r="H338" s="47"/>
      <c r="I338" s="47"/>
      <c r="J338" s="47"/>
      <c r="K338" s="47"/>
    </row>
    <row r="339" spans="1:11" x14ac:dyDescent="0.25">
      <c r="A339" s="47"/>
      <c r="B339" s="47"/>
      <c r="C339" s="47"/>
      <c r="D339" s="47"/>
      <c r="E339" s="47"/>
      <c r="F339" s="47"/>
      <c r="G339" s="47"/>
      <c r="H339" s="47"/>
      <c r="I339" s="47"/>
      <c r="J339" s="47"/>
      <c r="K339" s="47"/>
    </row>
    <row r="340" spans="1:11" x14ac:dyDescent="0.25">
      <c r="A340" s="47"/>
      <c r="B340" s="47"/>
      <c r="C340" s="47"/>
      <c r="D340" s="47"/>
      <c r="E340" s="47"/>
      <c r="F340" s="47"/>
      <c r="G340" s="47"/>
      <c r="H340" s="47"/>
      <c r="I340" s="47"/>
      <c r="J340" s="47"/>
      <c r="K340" s="47"/>
    </row>
    <row r="341" spans="1:11" x14ac:dyDescent="0.25">
      <c r="A341" s="47"/>
      <c r="B341" s="47"/>
      <c r="C341" s="47"/>
      <c r="D341" s="47"/>
      <c r="E341" s="47"/>
      <c r="F341" s="47"/>
      <c r="G341" s="47"/>
      <c r="H341" s="47"/>
      <c r="I341" s="47"/>
      <c r="J341" s="47"/>
      <c r="K341" s="47"/>
    </row>
    <row r="342" spans="1:11" x14ac:dyDescent="0.25">
      <c r="A342" s="47"/>
      <c r="B342" s="47"/>
      <c r="C342" s="47"/>
      <c r="D342" s="47"/>
      <c r="E342" s="47"/>
      <c r="F342" s="47"/>
      <c r="G342" s="47"/>
      <c r="H342" s="47"/>
      <c r="I342" s="47"/>
      <c r="J342" s="47"/>
      <c r="K342" s="47"/>
    </row>
    <row r="343" spans="1:11" x14ac:dyDescent="0.25">
      <c r="A343" s="47"/>
      <c r="B343" s="47"/>
      <c r="C343" s="47"/>
      <c r="D343" s="47"/>
      <c r="E343" s="47"/>
      <c r="F343" s="47"/>
      <c r="G343" s="47"/>
      <c r="H343" s="47"/>
      <c r="I343" s="47"/>
      <c r="J343" s="47"/>
      <c r="K343" s="47"/>
    </row>
    <row r="344" spans="1:11" x14ac:dyDescent="0.25">
      <c r="A344" s="47"/>
      <c r="B344" s="47"/>
      <c r="C344" s="47"/>
      <c r="D344" s="47"/>
      <c r="E344" s="47"/>
      <c r="F344" s="47"/>
      <c r="G344" s="47"/>
      <c r="H344" s="47"/>
      <c r="I344" s="47"/>
      <c r="J344" s="47"/>
      <c r="K344" s="47"/>
    </row>
    <row r="345" spans="1:11" x14ac:dyDescent="0.25">
      <c r="A345" s="47"/>
      <c r="B345" s="47"/>
      <c r="C345" s="47"/>
      <c r="D345" s="47"/>
      <c r="E345" s="47"/>
      <c r="F345" s="47"/>
      <c r="G345" s="47"/>
      <c r="H345" s="47"/>
      <c r="I345" s="47"/>
      <c r="J345" s="47"/>
      <c r="K345" s="47"/>
    </row>
    <row r="346" spans="1:11" x14ac:dyDescent="0.25">
      <c r="A346" s="47"/>
      <c r="B346" s="47"/>
      <c r="C346" s="47"/>
      <c r="D346" s="47"/>
      <c r="E346" s="47"/>
      <c r="F346" s="47"/>
      <c r="G346" s="47"/>
      <c r="H346" s="47"/>
      <c r="I346" s="47"/>
      <c r="J346" s="47"/>
      <c r="K346" s="47"/>
    </row>
    <row r="347" spans="1:11" x14ac:dyDescent="0.25">
      <c r="A347" s="47"/>
      <c r="B347" s="47"/>
      <c r="C347" s="47"/>
      <c r="D347" s="47"/>
      <c r="E347" s="47"/>
      <c r="F347" s="47"/>
      <c r="G347" s="47"/>
      <c r="H347" s="47"/>
      <c r="I347" s="47"/>
      <c r="J347" s="47"/>
      <c r="K347" s="47"/>
    </row>
    <row r="348" spans="1:11" x14ac:dyDescent="0.25">
      <c r="A348" s="47"/>
      <c r="B348" s="47"/>
      <c r="C348" s="47"/>
      <c r="D348" s="47"/>
      <c r="E348" s="47"/>
      <c r="F348" s="47"/>
      <c r="G348" s="47"/>
      <c r="H348" s="47"/>
      <c r="I348" s="47"/>
      <c r="J348" s="47"/>
      <c r="K348" s="47"/>
    </row>
    <row r="349" spans="1:11" x14ac:dyDescent="0.25">
      <c r="A349" s="47"/>
      <c r="B349" s="47"/>
      <c r="C349" s="47"/>
      <c r="D349" s="47"/>
      <c r="E349" s="47"/>
      <c r="F349" s="47"/>
      <c r="G349" s="47"/>
      <c r="H349" s="47"/>
      <c r="I349" s="47"/>
      <c r="J349" s="47"/>
      <c r="K349" s="47"/>
    </row>
    <row r="350" spans="1:11" x14ac:dyDescent="0.25">
      <c r="A350" s="47"/>
      <c r="B350" s="47"/>
      <c r="C350" s="47"/>
      <c r="D350" s="47"/>
      <c r="E350" s="47"/>
      <c r="F350" s="47"/>
      <c r="G350" s="47"/>
      <c r="H350" s="47"/>
      <c r="I350" s="47"/>
      <c r="J350" s="47"/>
      <c r="K350" s="47"/>
    </row>
    <row r="351" spans="1:11" x14ac:dyDescent="0.25">
      <c r="A351" s="47"/>
      <c r="B351" s="47"/>
      <c r="C351" s="47"/>
      <c r="D351" s="47"/>
      <c r="E351" s="47"/>
      <c r="F351" s="47"/>
      <c r="G351" s="47"/>
      <c r="H351" s="47"/>
      <c r="I351" s="47"/>
      <c r="J351" s="47"/>
      <c r="K351" s="47"/>
    </row>
    <row r="352" spans="1:11" x14ac:dyDescent="0.25">
      <c r="A352" s="47"/>
      <c r="B352" s="47"/>
      <c r="C352" s="47"/>
      <c r="D352" s="47"/>
      <c r="E352" s="47"/>
      <c r="F352" s="47"/>
      <c r="G352" s="47"/>
      <c r="H352" s="47"/>
      <c r="I352" s="47"/>
      <c r="J352" s="47"/>
      <c r="K352" s="47"/>
    </row>
    <row r="353" spans="1:11" x14ac:dyDescent="0.25">
      <c r="A353" s="47"/>
      <c r="B353" s="47"/>
      <c r="C353" s="47"/>
      <c r="D353" s="47"/>
      <c r="E353" s="47"/>
      <c r="F353" s="47"/>
      <c r="G353" s="47"/>
      <c r="H353" s="47"/>
      <c r="I353" s="47"/>
      <c r="J353" s="47"/>
      <c r="K353" s="47"/>
    </row>
    <row r="354" spans="1:11" x14ac:dyDescent="0.25">
      <c r="A354" s="47"/>
      <c r="B354" s="47"/>
      <c r="C354" s="47"/>
      <c r="D354" s="47"/>
      <c r="E354" s="47"/>
      <c r="F354" s="47"/>
      <c r="G354" s="47"/>
      <c r="H354" s="47"/>
      <c r="I354" s="47"/>
      <c r="J354" s="47"/>
      <c r="K354" s="47"/>
    </row>
    <row r="355" spans="1:11" x14ac:dyDescent="0.25">
      <c r="A355" s="47"/>
      <c r="B355" s="47"/>
      <c r="C355" s="47"/>
      <c r="D355" s="47"/>
      <c r="E355" s="47"/>
      <c r="F355" s="47"/>
      <c r="G355" s="47"/>
      <c r="H355" s="47"/>
      <c r="I355" s="47"/>
      <c r="J355" s="47"/>
      <c r="K355" s="47"/>
    </row>
    <row r="356" spans="1:11" x14ac:dyDescent="0.25">
      <c r="A356" s="47"/>
      <c r="B356" s="47"/>
      <c r="C356" s="47"/>
      <c r="D356" s="47"/>
      <c r="E356" s="47"/>
      <c r="F356" s="47"/>
      <c r="G356" s="47"/>
      <c r="H356" s="47"/>
      <c r="I356" s="47"/>
      <c r="J356" s="47"/>
      <c r="K356" s="47"/>
    </row>
    <row r="357" spans="1:11" x14ac:dyDescent="0.25">
      <c r="A357" s="47"/>
      <c r="B357" s="47"/>
      <c r="C357" s="47"/>
      <c r="D357" s="47"/>
      <c r="E357" s="47"/>
      <c r="F357" s="47"/>
      <c r="G357" s="47"/>
      <c r="H357" s="47"/>
      <c r="I357" s="47"/>
      <c r="J357" s="47"/>
      <c r="K357" s="47"/>
    </row>
    <row r="358" spans="1:11" x14ac:dyDescent="0.25">
      <c r="A358" s="47"/>
      <c r="B358" s="47"/>
      <c r="C358" s="47"/>
      <c r="D358" s="47"/>
      <c r="E358" s="47"/>
      <c r="F358" s="47"/>
      <c r="G358" s="47"/>
      <c r="H358" s="47"/>
      <c r="I358" s="47"/>
      <c r="J358" s="47"/>
      <c r="K358" s="47"/>
    </row>
    <row r="359" spans="1:11" x14ac:dyDescent="0.25">
      <c r="A359" s="47"/>
      <c r="B359" s="47"/>
      <c r="C359" s="47"/>
      <c r="D359" s="47"/>
      <c r="E359" s="47"/>
      <c r="F359" s="47"/>
      <c r="G359" s="47"/>
      <c r="H359" s="47"/>
      <c r="I359" s="47"/>
      <c r="J359" s="47"/>
      <c r="K359" s="47"/>
    </row>
    <row r="360" spans="1:11" x14ac:dyDescent="0.25">
      <c r="A360" s="47"/>
      <c r="B360" s="47"/>
      <c r="C360" s="47"/>
      <c r="D360" s="47"/>
      <c r="E360" s="47"/>
      <c r="F360" s="47"/>
      <c r="G360" s="47"/>
      <c r="H360" s="47"/>
      <c r="I360" s="47"/>
      <c r="J360" s="47"/>
      <c r="K360" s="47"/>
    </row>
    <row r="361" spans="1:11" x14ac:dyDescent="0.25">
      <c r="A361" s="47"/>
      <c r="B361" s="47"/>
      <c r="C361" s="47"/>
      <c r="D361" s="47"/>
      <c r="E361" s="47"/>
      <c r="F361" s="47"/>
      <c r="G361" s="47"/>
      <c r="H361" s="47"/>
      <c r="I361" s="47"/>
      <c r="J361" s="47"/>
      <c r="K361" s="47"/>
    </row>
    <row r="362" spans="1:11" x14ac:dyDescent="0.25">
      <c r="A362" s="47"/>
      <c r="B362" s="47"/>
      <c r="C362" s="47"/>
      <c r="D362" s="47"/>
      <c r="E362" s="47"/>
      <c r="F362" s="47"/>
      <c r="G362" s="47"/>
      <c r="H362" s="47"/>
      <c r="I362" s="47"/>
      <c r="J362" s="47"/>
      <c r="K362" s="47"/>
    </row>
    <row r="363" spans="1:11" x14ac:dyDescent="0.25">
      <c r="A363" s="47"/>
      <c r="B363" s="47"/>
      <c r="C363" s="47"/>
      <c r="D363" s="47"/>
      <c r="E363" s="47"/>
      <c r="F363" s="47"/>
      <c r="G363" s="47"/>
      <c r="H363" s="47"/>
      <c r="I363" s="47"/>
      <c r="J363" s="47"/>
      <c r="K363" s="47"/>
    </row>
    <row r="364" spans="1:11" x14ac:dyDescent="0.25">
      <c r="A364" s="47"/>
      <c r="B364" s="47"/>
      <c r="C364" s="47"/>
      <c r="D364" s="47"/>
      <c r="E364" s="47"/>
      <c r="F364" s="47"/>
      <c r="G364" s="47"/>
      <c r="H364" s="47"/>
      <c r="I364" s="47"/>
      <c r="J364" s="47"/>
      <c r="K364" s="47"/>
    </row>
    <row r="365" spans="1:11" x14ac:dyDescent="0.25">
      <c r="A365" s="47"/>
      <c r="B365" s="47"/>
      <c r="C365" s="47"/>
      <c r="D365" s="47"/>
      <c r="E365" s="47"/>
      <c r="F365" s="47"/>
      <c r="G365" s="47"/>
      <c r="H365" s="47"/>
      <c r="I365" s="47"/>
      <c r="J365" s="47"/>
      <c r="K365" s="47"/>
    </row>
    <row r="366" spans="1:11" x14ac:dyDescent="0.25">
      <c r="A366" s="47"/>
      <c r="B366" s="47"/>
      <c r="C366" s="47"/>
      <c r="D366" s="47"/>
      <c r="E366" s="47"/>
      <c r="F366" s="47"/>
      <c r="G366" s="47"/>
      <c r="H366" s="47"/>
      <c r="I366" s="47"/>
      <c r="J366" s="47"/>
      <c r="K366" s="47"/>
    </row>
    <row r="367" spans="1:11" x14ac:dyDescent="0.25">
      <c r="A367" s="47"/>
      <c r="B367" s="47"/>
      <c r="C367" s="47"/>
      <c r="D367" s="47"/>
      <c r="E367" s="47"/>
      <c r="F367" s="47"/>
      <c r="G367" s="47"/>
      <c r="H367" s="47"/>
      <c r="I367" s="47"/>
      <c r="J367" s="47"/>
      <c r="K367" s="47"/>
    </row>
    <row r="368" spans="1:11" x14ac:dyDescent="0.25">
      <c r="A368" s="47"/>
      <c r="B368" s="47"/>
      <c r="C368" s="47"/>
      <c r="D368" s="47"/>
      <c r="E368" s="47"/>
      <c r="F368" s="47"/>
      <c r="G368" s="47"/>
      <c r="H368" s="47"/>
      <c r="I368" s="47"/>
      <c r="J368" s="47"/>
      <c r="K368" s="47"/>
    </row>
    <row r="369" spans="1:11" x14ac:dyDescent="0.25">
      <c r="A369" s="47"/>
      <c r="B369" s="47"/>
      <c r="C369" s="47"/>
      <c r="D369" s="47"/>
      <c r="E369" s="47"/>
      <c r="F369" s="47"/>
      <c r="G369" s="47"/>
      <c r="H369" s="47"/>
      <c r="I369" s="47"/>
      <c r="J369" s="47"/>
      <c r="K369" s="47"/>
    </row>
    <row r="370" spans="1:11" x14ac:dyDescent="0.25">
      <c r="A370" s="47"/>
      <c r="B370" s="47"/>
      <c r="C370" s="47"/>
      <c r="D370" s="47"/>
      <c r="E370" s="47"/>
      <c r="F370" s="47"/>
      <c r="G370" s="47"/>
      <c r="H370" s="47"/>
      <c r="I370" s="47"/>
      <c r="J370" s="47"/>
      <c r="K370" s="47"/>
    </row>
    <row r="371" spans="1:11" x14ac:dyDescent="0.25">
      <c r="A371" s="47"/>
      <c r="B371" s="47"/>
      <c r="C371" s="47"/>
      <c r="D371" s="47"/>
      <c r="E371" s="47"/>
      <c r="F371" s="47"/>
      <c r="G371" s="47"/>
      <c r="H371" s="47"/>
      <c r="I371" s="47"/>
      <c r="J371" s="47"/>
      <c r="K371" s="47"/>
    </row>
    <row r="372" spans="1:11" x14ac:dyDescent="0.25">
      <c r="A372" s="47"/>
      <c r="B372" s="47"/>
      <c r="C372" s="47"/>
      <c r="D372" s="47"/>
      <c r="E372" s="47"/>
      <c r="F372" s="47"/>
      <c r="G372" s="47"/>
      <c r="H372" s="47"/>
      <c r="I372" s="47"/>
      <c r="J372" s="47"/>
      <c r="K372" s="47"/>
    </row>
    <row r="373" spans="1:11" x14ac:dyDescent="0.25">
      <c r="A373" s="47"/>
      <c r="B373" s="47"/>
      <c r="C373" s="47"/>
      <c r="D373" s="47"/>
      <c r="E373" s="47"/>
      <c r="F373" s="47"/>
      <c r="G373" s="47"/>
      <c r="H373" s="47"/>
      <c r="I373" s="47"/>
      <c r="J373" s="47"/>
      <c r="K373" s="47"/>
    </row>
    <row r="374" spans="1:11" x14ac:dyDescent="0.25">
      <c r="A374" s="47"/>
      <c r="B374" s="47"/>
      <c r="C374" s="47"/>
      <c r="D374" s="47"/>
      <c r="E374" s="47"/>
      <c r="F374" s="47"/>
      <c r="G374" s="47"/>
      <c r="H374" s="47"/>
      <c r="I374" s="47"/>
      <c r="J374" s="47"/>
      <c r="K374" s="47"/>
    </row>
    <row r="375" spans="1:11" x14ac:dyDescent="0.25">
      <c r="A375" s="47"/>
      <c r="B375" s="47"/>
      <c r="C375" s="47"/>
      <c r="D375" s="47"/>
      <c r="E375" s="47"/>
      <c r="F375" s="47"/>
      <c r="G375" s="47"/>
      <c r="H375" s="47"/>
      <c r="I375" s="47"/>
      <c r="J375" s="47"/>
      <c r="K375" s="47"/>
    </row>
    <row r="376" spans="1:11" x14ac:dyDescent="0.25">
      <c r="A376" s="47"/>
      <c r="B376" s="47"/>
      <c r="C376" s="47"/>
      <c r="D376" s="47"/>
      <c r="E376" s="47"/>
      <c r="F376" s="47"/>
      <c r="G376" s="47"/>
      <c r="H376" s="47"/>
      <c r="I376" s="47"/>
      <c r="J376" s="47"/>
      <c r="K376" s="47"/>
    </row>
    <row r="377" spans="1:11" x14ac:dyDescent="0.25">
      <c r="A377" s="47"/>
      <c r="B377" s="47"/>
      <c r="C377" s="47"/>
      <c r="D377" s="47"/>
      <c r="E377" s="47"/>
      <c r="F377" s="47"/>
      <c r="G377" s="47"/>
      <c r="H377" s="47"/>
      <c r="I377" s="47"/>
      <c r="J377" s="47"/>
      <c r="K377" s="47"/>
    </row>
    <row r="378" spans="1:11" x14ac:dyDescent="0.25">
      <c r="A378" s="47"/>
      <c r="B378" s="47"/>
      <c r="C378" s="47"/>
      <c r="D378" s="47"/>
      <c r="E378" s="47"/>
      <c r="F378" s="47"/>
      <c r="G378" s="47"/>
      <c r="H378" s="47"/>
      <c r="I378" s="47"/>
      <c r="J378" s="47"/>
      <c r="K378" s="47"/>
    </row>
    <row r="379" spans="1:11" x14ac:dyDescent="0.25">
      <c r="A379" s="47"/>
      <c r="B379" s="47"/>
      <c r="C379" s="47"/>
      <c r="D379" s="47"/>
      <c r="E379" s="47"/>
      <c r="F379" s="47"/>
      <c r="G379" s="47"/>
      <c r="H379" s="47"/>
      <c r="I379" s="47"/>
      <c r="J379" s="47"/>
      <c r="K379" s="47"/>
    </row>
    <row r="380" spans="1:11" x14ac:dyDescent="0.25">
      <c r="A380" s="47"/>
      <c r="B380" s="47"/>
      <c r="C380" s="47"/>
      <c r="D380" s="47"/>
      <c r="E380" s="47"/>
      <c r="F380" s="47"/>
      <c r="G380" s="47"/>
      <c r="H380" s="47"/>
      <c r="I380" s="47"/>
      <c r="J380" s="47"/>
      <c r="K380" s="47"/>
    </row>
    <row r="381" spans="1:11" x14ac:dyDescent="0.25">
      <c r="A381" s="47"/>
      <c r="B381" s="47"/>
      <c r="C381" s="47"/>
      <c r="D381" s="47"/>
      <c r="E381" s="47"/>
      <c r="F381" s="47"/>
      <c r="G381" s="47"/>
      <c r="H381" s="47"/>
      <c r="I381" s="47"/>
      <c r="J381" s="47"/>
      <c r="K381" s="47"/>
    </row>
    <row r="382" spans="1:11" x14ac:dyDescent="0.25">
      <c r="A382" s="47"/>
      <c r="B382" s="47"/>
      <c r="C382" s="47"/>
      <c r="D382" s="47"/>
      <c r="E382" s="47"/>
      <c r="F382" s="47"/>
      <c r="G382" s="47"/>
      <c r="H382" s="47"/>
      <c r="I382" s="47"/>
      <c r="J382" s="47"/>
      <c r="K382" s="47"/>
    </row>
    <row r="383" spans="1:11" x14ac:dyDescent="0.25">
      <c r="A383" s="47"/>
      <c r="B383" s="47"/>
      <c r="C383" s="47"/>
      <c r="D383" s="47"/>
      <c r="E383" s="47"/>
      <c r="F383" s="47"/>
      <c r="G383" s="47"/>
      <c r="H383" s="47"/>
      <c r="I383" s="47"/>
      <c r="J383" s="47"/>
      <c r="K383" s="47"/>
    </row>
    <row r="384" spans="1:11" x14ac:dyDescent="0.25">
      <c r="A384" s="47"/>
      <c r="B384" s="47"/>
      <c r="C384" s="47"/>
      <c r="D384" s="47"/>
      <c r="E384" s="47"/>
      <c r="F384" s="47"/>
      <c r="G384" s="47"/>
      <c r="H384" s="47"/>
      <c r="I384" s="47"/>
      <c r="J384" s="47"/>
      <c r="K384" s="47"/>
    </row>
    <row r="385" spans="1:11" x14ac:dyDescent="0.25">
      <c r="A385" s="47"/>
      <c r="B385" s="47"/>
      <c r="C385" s="47"/>
      <c r="D385" s="47"/>
      <c r="E385" s="47"/>
      <c r="F385" s="47"/>
      <c r="G385" s="47"/>
      <c r="H385" s="47"/>
      <c r="I385" s="47"/>
      <c r="J385" s="47"/>
      <c r="K385" s="47"/>
    </row>
    <row r="386" spans="1:11" x14ac:dyDescent="0.25">
      <c r="A386" s="47"/>
      <c r="B386" s="47"/>
      <c r="C386" s="47"/>
      <c r="D386" s="47"/>
      <c r="E386" s="47"/>
      <c r="F386" s="47"/>
      <c r="G386" s="47"/>
      <c r="H386" s="47"/>
      <c r="I386" s="47"/>
      <c r="J386" s="47"/>
      <c r="K386" s="47"/>
    </row>
    <row r="387" spans="1:11" x14ac:dyDescent="0.25">
      <c r="A387" s="47"/>
      <c r="B387" s="47"/>
      <c r="C387" s="47"/>
      <c r="D387" s="47"/>
      <c r="E387" s="47"/>
      <c r="F387" s="47"/>
      <c r="G387" s="47"/>
      <c r="H387" s="47"/>
      <c r="I387" s="47"/>
      <c r="J387" s="47"/>
      <c r="K387" s="47"/>
    </row>
    <row r="388" spans="1:11" x14ac:dyDescent="0.25">
      <c r="A388" s="47"/>
      <c r="B388" s="47"/>
      <c r="C388" s="47"/>
      <c r="D388" s="47"/>
      <c r="E388" s="47"/>
      <c r="F388" s="47"/>
      <c r="G388" s="47"/>
      <c r="H388" s="47"/>
      <c r="I388" s="47"/>
      <c r="J388" s="47"/>
      <c r="K388" s="47"/>
    </row>
    <row r="389" spans="1:11" x14ac:dyDescent="0.25">
      <c r="A389" s="47"/>
      <c r="B389" s="47"/>
      <c r="C389" s="47"/>
      <c r="D389" s="47"/>
      <c r="E389" s="47"/>
      <c r="F389" s="47"/>
      <c r="G389" s="47"/>
      <c r="H389" s="47"/>
      <c r="I389" s="47"/>
      <c r="J389" s="47"/>
      <c r="K389" s="47"/>
    </row>
    <row r="390" spans="1:11" x14ac:dyDescent="0.25">
      <c r="A390" s="47"/>
      <c r="B390" s="47"/>
      <c r="C390" s="47"/>
      <c r="D390" s="47"/>
      <c r="E390" s="47"/>
      <c r="F390" s="47"/>
      <c r="G390" s="47"/>
      <c r="H390" s="47"/>
      <c r="I390" s="47"/>
      <c r="J390" s="47"/>
      <c r="K390" s="47"/>
    </row>
    <row r="391" spans="1:11" x14ac:dyDescent="0.25">
      <c r="A391" s="47"/>
      <c r="B391" s="47"/>
      <c r="C391" s="47"/>
      <c r="D391" s="47"/>
      <c r="E391" s="47"/>
      <c r="F391" s="47"/>
      <c r="G391" s="47"/>
      <c r="H391" s="47"/>
      <c r="I391" s="47"/>
      <c r="J391" s="47"/>
      <c r="K391" s="47"/>
    </row>
    <row r="392" spans="1:11" x14ac:dyDescent="0.25">
      <c r="A392" s="47"/>
      <c r="B392" s="47"/>
      <c r="C392" s="47"/>
      <c r="D392" s="47"/>
      <c r="E392" s="47"/>
      <c r="F392" s="47"/>
      <c r="G392" s="47"/>
      <c r="H392" s="47"/>
      <c r="I392" s="47"/>
      <c r="J392" s="47"/>
      <c r="K392" s="47"/>
    </row>
    <row r="393" spans="1:11" x14ac:dyDescent="0.25">
      <c r="A393" s="47"/>
      <c r="B393" s="47"/>
      <c r="C393" s="47"/>
      <c r="D393" s="47"/>
      <c r="E393" s="47"/>
      <c r="F393" s="47"/>
      <c r="G393" s="47"/>
      <c r="H393" s="47"/>
      <c r="I393" s="47"/>
      <c r="J393" s="47"/>
      <c r="K393" s="47"/>
    </row>
    <row r="394" spans="1:11" x14ac:dyDescent="0.25">
      <c r="A394" s="47"/>
      <c r="B394" s="47"/>
      <c r="C394" s="47"/>
      <c r="D394" s="47"/>
      <c r="E394" s="47"/>
      <c r="F394" s="47"/>
      <c r="G394" s="47"/>
      <c r="H394" s="47"/>
      <c r="I394" s="47"/>
      <c r="J394" s="47"/>
      <c r="K394" s="47"/>
    </row>
    <row r="395" spans="1:11" x14ac:dyDescent="0.25">
      <c r="A395" s="47"/>
      <c r="B395" s="47"/>
      <c r="C395" s="47"/>
      <c r="D395" s="47"/>
      <c r="E395" s="47"/>
      <c r="F395" s="47"/>
      <c r="G395" s="47"/>
      <c r="H395" s="47"/>
      <c r="I395" s="47"/>
      <c r="J395" s="47"/>
      <c r="K395" s="47"/>
    </row>
    <row r="396" spans="1:11" x14ac:dyDescent="0.25">
      <c r="A396" s="47"/>
      <c r="B396" s="47"/>
      <c r="C396" s="47"/>
      <c r="D396" s="47"/>
      <c r="E396" s="47"/>
      <c r="F396" s="47"/>
      <c r="G396" s="47"/>
      <c r="H396" s="47"/>
      <c r="I396" s="47"/>
      <c r="J396" s="47"/>
      <c r="K396" s="47"/>
    </row>
    <row r="397" spans="1:11" x14ac:dyDescent="0.25">
      <c r="A397" s="47"/>
      <c r="B397" s="47"/>
      <c r="C397" s="47"/>
      <c r="D397" s="47"/>
      <c r="E397" s="47"/>
      <c r="F397" s="47"/>
      <c r="G397" s="47"/>
      <c r="H397" s="47"/>
      <c r="I397" s="47"/>
      <c r="J397" s="47"/>
      <c r="K397" s="47"/>
    </row>
    <row r="398" spans="1:11" x14ac:dyDescent="0.25">
      <c r="A398" s="47"/>
      <c r="B398" s="47"/>
      <c r="C398" s="47"/>
      <c r="D398" s="47"/>
      <c r="E398" s="47"/>
      <c r="F398" s="47"/>
      <c r="G398" s="47"/>
      <c r="H398" s="47"/>
      <c r="I398" s="47"/>
      <c r="J398" s="47"/>
      <c r="K398" s="47"/>
    </row>
    <row r="399" spans="1:11" x14ac:dyDescent="0.25">
      <c r="A399" s="47"/>
      <c r="B399" s="47"/>
      <c r="C399" s="47"/>
      <c r="D399" s="47"/>
      <c r="E399" s="47"/>
      <c r="F399" s="47"/>
      <c r="G399" s="47"/>
      <c r="H399" s="47"/>
      <c r="I399" s="47"/>
      <c r="J399" s="47"/>
      <c r="K399" s="47"/>
    </row>
    <row r="400" spans="1:11" x14ac:dyDescent="0.25">
      <c r="A400" s="47"/>
      <c r="B400" s="47"/>
      <c r="C400" s="47"/>
      <c r="D400" s="47"/>
      <c r="E400" s="47"/>
      <c r="F400" s="47"/>
      <c r="G400" s="47"/>
      <c r="H400" s="47"/>
      <c r="I400" s="47"/>
      <c r="J400" s="47"/>
      <c r="K400" s="47"/>
    </row>
    <row r="401" spans="1:11" x14ac:dyDescent="0.25">
      <c r="A401" s="47"/>
      <c r="B401" s="47"/>
      <c r="C401" s="47"/>
      <c r="D401" s="47"/>
      <c r="E401" s="47"/>
      <c r="F401" s="47"/>
      <c r="G401" s="47"/>
      <c r="H401" s="47"/>
      <c r="I401" s="47"/>
      <c r="J401" s="47"/>
      <c r="K401" s="47"/>
    </row>
    <row r="402" spans="1:11" x14ac:dyDescent="0.25">
      <c r="A402" s="47"/>
      <c r="B402" s="47"/>
      <c r="C402" s="47"/>
      <c r="D402" s="47"/>
      <c r="E402" s="47"/>
      <c r="F402" s="47"/>
      <c r="G402" s="47"/>
      <c r="H402" s="47"/>
      <c r="I402" s="47"/>
      <c r="J402" s="47"/>
      <c r="K402" s="47"/>
    </row>
    <row r="403" spans="1:11" x14ac:dyDescent="0.25">
      <c r="A403" s="47"/>
      <c r="B403" s="47"/>
      <c r="C403" s="47"/>
      <c r="D403" s="47"/>
      <c r="E403" s="47"/>
      <c r="F403" s="47"/>
      <c r="G403" s="47"/>
      <c r="H403" s="47"/>
      <c r="I403" s="47"/>
      <c r="J403" s="47"/>
      <c r="K403" s="47"/>
    </row>
    <row r="404" spans="1:11" x14ac:dyDescent="0.25">
      <c r="A404" s="47"/>
      <c r="B404" s="47"/>
      <c r="C404" s="47"/>
      <c r="D404" s="47"/>
      <c r="E404" s="47"/>
      <c r="F404" s="47"/>
      <c r="G404" s="47"/>
      <c r="H404" s="47"/>
      <c r="I404" s="47"/>
      <c r="J404" s="47"/>
      <c r="K404" s="47"/>
    </row>
    <row r="405" spans="1:11" x14ac:dyDescent="0.25">
      <c r="A405" s="47"/>
      <c r="B405" s="47"/>
      <c r="C405" s="47"/>
      <c r="D405" s="47"/>
      <c r="E405" s="47"/>
      <c r="F405" s="47"/>
      <c r="G405" s="47"/>
      <c r="H405" s="47"/>
      <c r="I405" s="47"/>
      <c r="J405" s="47"/>
      <c r="K405" s="47"/>
    </row>
    <row r="406" spans="1:11" x14ac:dyDescent="0.25">
      <c r="A406" s="47"/>
      <c r="B406" s="47"/>
      <c r="C406" s="47"/>
      <c r="D406" s="47"/>
      <c r="E406" s="47"/>
      <c r="F406" s="47"/>
      <c r="G406" s="47"/>
      <c r="H406" s="47"/>
      <c r="I406" s="47"/>
      <c r="J406" s="47"/>
      <c r="K406" s="47"/>
    </row>
    <row r="407" spans="1:11" x14ac:dyDescent="0.25">
      <c r="A407" s="47"/>
      <c r="B407" s="47"/>
      <c r="C407" s="47"/>
      <c r="D407" s="47"/>
      <c r="E407" s="47"/>
      <c r="F407" s="47"/>
      <c r="G407" s="47"/>
      <c r="H407" s="47"/>
      <c r="I407" s="47"/>
      <c r="J407" s="47"/>
      <c r="K407" s="47"/>
    </row>
    <row r="408" spans="1:11" x14ac:dyDescent="0.25">
      <c r="A408" s="47"/>
      <c r="B408" s="47"/>
      <c r="C408" s="47"/>
      <c r="D408" s="47"/>
      <c r="E408" s="47"/>
      <c r="F408" s="47"/>
      <c r="G408" s="47"/>
      <c r="H408" s="47"/>
      <c r="I408" s="47"/>
      <c r="J408" s="47"/>
      <c r="K408" s="47"/>
    </row>
    <row r="409" spans="1:11" x14ac:dyDescent="0.25">
      <c r="A409" s="47"/>
      <c r="B409" s="47"/>
      <c r="C409" s="47"/>
      <c r="D409" s="47"/>
      <c r="E409" s="47"/>
      <c r="F409" s="47"/>
      <c r="G409" s="47"/>
      <c r="H409" s="47"/>
      <c r="I409" s="47"/>
      <c r="J409" s="47"/>
      <c r="K409" s="47"/>
    </row>
    <row r="410" spans="1:11" x14ac:dyDescent="0.25">
      <c r="A410" s="47"/>
      <c r="B410" s="47"/>
      <c r="C410" s="47"/>
      <c r="D410" s="47"/>
      <c r="E410" s="47"/>
      <c r="F410" s="47"/>
      <c r="G410" s="47"/>
      <c r="H410" s="47"/>
      <c r="I410" s="47"/>
      <c r="J410" s="47"/>
      <c r="K410" s="47"/>
    </row>
    <row r="411" spans="1:11" x14ac:dyDescent="0.25">
      <c r="A411" s="47"/>
      <c r="B411" s="47"/>
      <c r="C411" s="47"/>
      <c r="D411" s="47"/>
      <c r="E411" s="47"/>
      <c r="F411" s="47"/>
      <c r="G411" s="47"/>
      <c r="H411" s="47"/>
      <c r="I411" s="47"/>
      <c r="J411" s="47"/>
      <c r="K411" s="47"/>
    </row>
    <row r="412" spans="1:11" x14ac:dyDescent="0.25">
      <c r="A412" s="47"/>
      <c r="B412" s="47"/>
      <c r="C412" s="47"/>
      <c r="D412" s="47"/>
      <c r="E412" s="47"/>
      <c r="F412" s="47"/>
      <c r="G412" s="47"/>
      <c r="H412" s="47"/>
      <c r="I412" s="47"/>
      <c r="J412" s="47"/>
      <c r="K412" s="47"/>
    </row>
    <row r="413" spans="1:11" x14ac:dyDescent="0.25">
      <c r="A413" s="47"/>
      <c r="B413" s="47"/>
      <c r="C413" s="47"/>
      <c r="D413" s="47"/>
      <c r="E413" s="47"/>
      <c r="F413" s="47"/>
      <c r="G413" s="47"/>
      <c r="H413" s="47"/>
      <c r="I413" s="47"/>
      <c r="J413" s="47"/>
      <c r="K413" s="47"/>
    </row>
    <row r="414" spans="1:11" x14ac:dyDescent="0.25">
      <c r="A414" s="47"/>
      <c r="B414" s="47"/>
      <c r="C414" s="47"/>
      <c r="D414" s="47"/>
      <c r="E414" s="47"/>
      <c r="F414" s="47"/>
      <c r="G414" s="47"/>
      <c r="H414" s="47"/>
      <c r="I414" s="47"/>
      <c r="J414" s="47"/>
      <c r="K414" s="47"/>
    </row>
    <row r="415" spans="1:11" x14ac:dyDescent="0.25">
      <c r="A415" s="47"/>
      <c r="B415" s="47"/>
      <c r="C415" s="47"/>
      <c r="D415" s="47"/>
      <c r="E415" s="47"/>
      <c r="F415" s="47"/>
      <c r="G415" s="47"/>
      <c r="H415" s="47"/>
      <c r="I415" s="47"/>
      <c r="J415" s="47"/>
      <c r="K415" s="47"/>
    </row>
    <row r="416" spans="1:11" x14ac:dyDescent="0.25">
      <c r="A416" s="47"/>
      <c r="B416" s="47"/>
      <c r="C416" s="47"/>
      <c r="D416" s="47"/>
      <c r="E416" s="47"/>
      <c r="F416" s="47"/>
      <c r="G416" s="47"/>
      <c r="H416" s="47"/>
      <c r="I416" s="47"/>
      <c r="J416" s="47"/>
      <c r="K416" s="47"/>
    </row>
    <row r="417" spans="1:11" x14ac:dyDescent="0.25">
      <c r="A417" s="47"/>
      <c r="B417" s="47"/>
      <c r="C417" s="47"/>
      <c r="D417" s="47"/>
      <c r="E417" s="47"/>
      <c r="F417" s="47"/>
      <c r="G417" s="47"/>
      <c r="H417" s="47"/>
      <c r="I417" s="47"/>
      <c r="J417" s="47"/>
      <c r="K417" s="47"/>
    </row>
    <row r="418" spans="1:11" x14ac:dyDescent="0.25">
      <c r="A418" s="47"/>
      <c r="B418" s="47"/>
      <c r="C418" s="47"/>
      <c r="D418" s="47"/>
      <c r="E418" s="47"/>
      <c r="F418" s="47"/>
      <c r="G418" s="47"/>
      <c r="H418" s="47"/>
      <c r="I418" s="47"/>
      <c r="J418" s="47"/>
      <c r="K418" s="47"/>
    </row>
    <row r="419" spans="1:11" x14ac:dyDescent="0.25">
      <c r="A419" s="47"/>
      <c r="B419" s="47"/>
      <c r="C419" s="47"/>
      <c r="D419" s="47"/>
      <c r="E419" s="47"/>
      <c r="F419" s="47"/>
      <c r="G419" s="47"/>
      <c r="H419" s="47"/>
      <c r="I419" s="47"/>
      <c r="J419" s="47"/>
      <c r="K419" s="47"/>
    </row>
    <row r="420" spans="1:11" x14ac:dyDescent="0.25">
      <c r="A420" s="47"/>
      <c r="B420" s="47"/>
      <c r="C420" s="47"/>
      <c r="D420" s="47"/>
      <c r="E420" s="47"/>
      <c r="F420" s="47"/>
      <c r="G420" s="47"/>
      <c r="H420" s="47"/>
      <c r="I420" s="47"/>
      <c r="J420" s="47"/>
      <c r="K420" s="47"/>
    </row>
    <row r="421" spans="1:11" x14ac:dyDescent="0.25">
      <c r="A421" s="47"/>
      <c r="B421" s="47"/>
      <c r="C421" s="47"/>
      <c r="D421" s="47"/>
      <c r="E421" s="47"/>
      <c r="F421" s="47"/>
      <c r="G421" s="47"/>
      <c r="H421" s="47"/>
      <c r="I421" s="47"/>
      <c r="J421" s="47"/>
      <c r="K421" s="47"/>
    </row>
    <row r="422" spans="1:11" x14ac:dyDescent="0.25">
      <c r="A422" s="47"/>
      <c r="B422" s="47"/>
      <c r="C422" s="47"/>
      <c r="D422" s="47"/>
      <c r="E422" s="47"/>
      <c r="F422" s="47"/>
      <c r="G422" s="47"/>
      <c r="H422" s="47"/>
      <c r="I422" s="47"/>
      <c r="J422" s="47"/>
      <c r="K422" s="47"/>
    </row>
    <row r="423" spans="1:11" x14ac:dyDescent="0.25">
      <c r="A423" s="47"/>
      <c r="B423" s="47"/>
      <c r="C423" s="47"/>
      <c r="D423" s="47"/>
      <c r="E423" s="47"/>
      <c r="F423" s="47"/>
      <c r="G423" s="47"/>
      <c r="H423" s="47"/>
      <c r="I423" s="47"/>
      <c r="J423" s="47"/>
      <c r="K423" s="47"/>
    </row>
    <row r="424" spans="1:11" x14ac:dyDescent="0.25">
      <c r="A424" s="47"/>
      <c r="B424" s="47"/>
      <c r="C424" s="47"/>
      <c r="D424" s="47"/>
      <c r="E424" s="47"/>
      <c r="F424" s="47"/>
      <c r="G424" s="47"/>
      <c r="H424" s="47"/>
      <c r="I424" s="47"/>
      <c r="J424" s="47"/>
      <c r="K424" s="47"/>
    </row>
    <row r="425" spans="1:11" x14ac:dyDescent="0.25">
      <c r="A425" s="47"/>
      <c r="B425" s="47"/>
      <c r="C425" s="47"/>
      <c r="D425" s="47"/>
      <c r="E425" s="47"/>
      <c r="F425" s="47"/>
      <c r="G425" s="47"/>
      <c r="H425" s="47"/>
      <c r="I425" s="47"/>
      <c r="J425" s="47"/>
      <c r="K425" s="47"/>
    </row>
    <row r="426" spans="1:11" x14ac:dyDescent="0.25">
      <c r="A426" s="47"/>
      <c r="B426" s="47"/>
      <c r="C426" s="47"/>
      <c r="D426" s="47"/>
      <c r="E426" s="47"/>
      <c r="F426" s="47"/>
      <c r="G426" s="47"/>
      <c r="H426" s="47"/>
      <c r="I426" s="47"/>
      <c r="J426" s="47"/>
      <c r="K426" s="47"/>
    </row>
    <row r="427" spans="1:11" x14ac:dyDescent="0.25">
      <c r="A427" s="47"/>
      <c r="B427" s="47"/>
      <c r="C427" s="47"/>
      <c r="D427" s="47"/>
      <c r="E427" s="47"/>
      <c r="F427" s="47"/>
      <c r="G427" s="47"/>
      <c r="H427" s="47"/>
      <c r="I427" s="47"/>
      <c r="J427" s="47"/>
      <c r="K427" s="47"/>
    </row>
    <row r="428" spans="1:11" x14ac:dyDescent="0.25">
      <c r="A428" s="47"/>
      <c r="B428" s="47"/>
      <c r="C428" s="47"/>
      <c r="D428" s="47"/>
      <c r="E428" s="47"/>
      <c r="F428" s="47"/>
      <c r="G428" s="47"/>
      <c r="H428" s="47"/>
      <c r="I428" s="47"/>
      <c r="J428" s="47"/>
      <c r="K428" s="47"/>
    </row>
    <row r="429" spans="1:11" x14ac:dyDescent="0.25">
      <c r="A429" s="47"/>
      <c r="B429" s="47"/>
      <c r="C429" s="47"/>
      <c r="D429" s="47"/>
      <c r="E429" s="47"/>
      <c r="F429" s="47"/>
      <c r="G429" s="47"/>
      <c r="H429" s="47"/>
      <c r="I429" s="47"/>
      <c r="J429" s="47"/>
      <c r="K429" s="47"/>
    </row>
    <row r="430" spans="1:11" x14ac:dyDescent="0.25">
      <c r="A430" s="47"/>
      <c r="B430" s="47"/>
      <c r="C430" s="47"/>
      <c r="D430" s="47"/>
      <c r="E430" s="47"/>
      <c r="F430" s="47"/>
      <c r="G430" s="47"/>
      <c r="H430" s="47"/>
      <c r="I430" s="47"/>
      <c r="J430" s="47"/>
      <c r="K430" s="47"/>
    </row>
    <row r="431" spans="1:11" x14ac:dyDescent="0.25">
      <c r="A431" s="47"/>
      <c r="B431" s="47"/>
      <c r="C431" s="47"/>
      <c r="D431" s="47"/>
      <c r="E431" s="47"/>
      <c r="F431" s="47"/>
      <c r="G431" s="47"/>
      <c r="H431" s="47"/>
      <c r="I431" s="47"/>
      <c r="J431" s="47"/>
      <c r="K431" s="47"/>
    </row>
    <row r="432" spans="1:11" x14ac:dyDescent="0.25">
      <c r="A432" s="47"/>
      <c r="B432" s="47"/>
      <c r="C432" s="47"/>
      <c r="D432" s="47"/>
      <c r="E432" s="47"/>
      <c r="F432" s="47"/>
      <c r="G432" s="47"/>
      <c r="H432" s="47"/>
      <c r="I432" s="47"/>
      <c r="J432" s="47"/>
      <c r="K432" s="47"/>
    </row>
    <row r="433" spans="1:11" x14ac:dyDescent="0.25">
      <c r="A433" s="47"/>
      <c r="B433" s="47"/>
      <c r="C433" s="47"/>
      <c r="D433" s="47"/>
      <c r="E433" s="47"/>
      <c r="F433" s="47"/>
      <c r="G433" s="47"/>
      <c r="H433" s="47"/>
      <c r="I433" s="47"/>
      <c r="J433" s="47"/>
      <c r="K433" s="47"/>
    </row>
    <row r="434" spans="1:11" x14ac:dyDescent="0.25">
      <c r="A434" s="47"/>
      <c r="B434" s="47"/>
      <c r="C434" s="47"/>
      <c r="D434" s="47"/>
      <c r="E434" s="47"/>
      <c r="F434" s="47"/>
      <c r="G434" s="47"/>
      <c r="H434" s="47"/>
      <c r="I434" s="47"/>
      <c r="J434" s="47"/>
      <c r="K434" s="47"/>
    </row>
    <row r="435" spans="1:11" x14ac:dyDescent="0.25">
      <c r="A435" s="47"/>
      <c r="B435" s="47"/>
      <c r="C435" s="47"/>
      <c r="D435" s="47"/>
      <c r="E435" s="47"/>
      <c r="F435" s="47"/>
      <c r="G435" s="47"/>
      <c r="H435" s="47"/>
      <c r="I435" s="47"/>
      <c r="J435" s="47"/>
      <c r="K435" s="47"/>
    </row>
    <row r="436" spans="1:11" x14ac:dyDescent="0.25">
      <c r="A436" s="47"/>
      <c r="B436" s="47"/>
      <c r="C436" s="47"/>
      <c r="D436" s="47"/>
      <c r="E436" s="47"/>
      <c r="F436" s="47"/>
      <c r="G436" s="47"/>
      <c r="H436" s="47"/>
      <c r="I436" s="47"/>
      <c r="J436" s="47"/>
      <c r="K436" s="47"/>
    </row>
    <row r="437" spans="1:11" x14ac:dyDescent="0.25">
      <c r="A437" s="47"/>
      <c r="B437" s="47"/>
      <c r="C437" s="47"/>
      <c r="D437" s="47"/>
      <c r="E437" s="47"/>
      <c r="F437" s="47"/>
      <c r="G437" s="47"/>
      <c r="H437" s="47"/>
      <c r="I437" s="47"/>
      <c r="J437" s="47"/>
      <c r="K437" s="47"/>
    </row>
    <row r="438" spans="1:11" x14ac:dyDescent="0.25">
      <c r="A438" s="47"/>
      <c r="B438" s="47"/>
      <c r="C438" s="47"/>
      <c r="D438" s="47"/>
      <c r="E438" s="47"/>
      <c r="F438" s="47"/>
      <c r="G438" s="47"/>
      <c r="H438" s="47"/>
      <c r="I438" s="47"/>
      <c r="J438" s="47"/>
      <c r="K438" s="47"/>
    </row>
    <row r="439" spans="1:11" x14ac:dyDescent="0.25">
      <c r="A439" s="47"/>
      <c r="B439" s="47"/>
      <c r="C439" s="47"/>
      <c r="D439" s="47"/>
      <c r="E439" s="47"/>
      <c r="F439" s="47"/>
      <c r="G439" s="47"/>
      <c r="H439" s="47"/>
      <c r="I439" s="47"/>
      <c r="J439" s="47"/>
      <c r="K439" s="47"/>
    </row>
    <row r="440" spans="1:11" x14ac:dyDescent="0.25">
      <c r="A440" s="47"/>
      <c r="B440" s="47"/>
      <c r="C440" s="47"/>
      <c r="D440" s="47"/>
      <c r="E440" s="47"/>
      <c r="F440" s="47"/>
      <c r="G440" s="47"/>
      <c r="H440" s="47"/>
      <c r="I440" s="47"/>
      <c r="J440" s="47"/>
      <c r="K440" s="47"/>
    </row>
    <row r="441" spans="1:11" x14ac:dyDescent="0.25">
      <c r="A441" s="47"/>
      <c r="B441" s="47"/>
      <c r="C441" s="47"/>
      <c r="D441" s="47"/>
      <c r="E441" s="47"/>
      <c r="F441" s="47"/>
      <c r="G441" s="47"/>
      <c r="H441" s="47"/>
      <c r="I441" s="47"/>
      <c r="J441" s="47"/>
      <c r="K441" s="47"/>
    </row>
    <row r="442" spans="1:11" x14ac:dyDescent="0.25">
      <c r="A442" s="47"/>
      <c r="B442" s="47"/>
      <c r="C442" s="47"/>
      <c r="D442" s="47"/>
      <c r="E442" s="47"/>
      <c r="F442" s="47"/>
      <c r="G442" s="47"/>
      <c r="H442" s="47"/>
      <c r="I442" s="47"/>
      <c r="J442" s="47"/>
      <c r="K442" s="47"/>
    </row>
    <row r="443" spans="1:11" x14ac:dyDescent="0.25">
      <c r="A443" s="47"/>
      <c r="B443" s="47"/>
      <c r="C443" s="47"/>
      <c r="D443" s="47"/>
      <c r="E443" s="47"/>
      <c r="F443" s="47"/>
      <c r="G443" s="47"/>
      <c r="H443" s="47"/>
      <c r="I443" s="47"/>
      <c r="J443" s="47"/>
      <c r="K443" s="47"/>
    </row>
    <row r="444" spans="1:11" x14ac:dyDescent="0.25">
      <c r="A444" s="47"/>
      <c r="B444" s="47"/>
      <c r="C444" s="47"/>
      <c r="D444" s="47"/>
      <c r="E444" s="47"/>
      <c r="F444" s="47"/>
      <c r="G444" s="47"/>
      <c r="H444" s="47"/>
      <c r="I444" s="47"/>
      <c r="J444" s="47"/>
      <c r="K444" s="47"/>
    </row>
    <row r="445" spans="1:11" x14ac:dyDescent="0.25">
      <c r="A445" s="47"/>
      <c r="B445" s="47"/>
      <c r="C445" s="47"/>
      <c r="D445" s="47"/>
      <c r="E445" s="47"/>
      <c r="F445" s="47"/>
      <c r="G445" s="47"/>
      <c r="H445" s="47"/>
      <c r="I445" s="47"/>
      <c r="J445" s="47"/>
      <c r="K445" s="47"/>
    </row>
    <row r="446" spans="1:11" x14ac:dyDescent="0.25">
      <c r="A446" s="47"/>
      <c r="B446" s="47"/>
      <c r="C446" s="47"/>
      <c r="D446" s="47"/>
      <c r="E446" s="47"/>
      <c r="F446" s="47"/>
      <c r="G446" s="47"/>
      <c r="H446" s="47"/>
      <c r="I446" s="47"/>
      <c r="J446" s="47"/>
      <c r="K446" s="47"/>
    </row>
    <row r="447" spans="1:11" x14ac:dyDescent="0.25">
      <c r="A447" s="47"/>
      <c r="B447" s="47"/>
      <c r="C447" s="47"/>
      <c r="D447" s="47"/>
      <c r="E447" s="47"/>
      <c r="F447" s="47"/>
      <c r="G447" s="47"/>
      <c r="H447" s="47"/>
      <c r="I447" s="47"/>
      <c r="J447" s="47"/>
      <c r="K447" s="47"/>
    </row>
    <row r="448" spans="1:11" x14ac:dyDescent="0.25">
      <c r="A448" s="47"/>
      <c r="B448" s="47"/>
      <c r="C448" s="47"/>
      <c r="D448" s="47"/>
      <c r="E448" s="47"/>
      <c r="F448" s="47"/>
      <c r="G448" s="47"/>
      <c r="H448" s="47"/>
      <c r="I448" s="47"/>
      <c r="J448" s="47"/>
      <c r="K448" s="47"/>
    </row>
    <row r="449" spans="1:11" x14ac:dyDescent="0.25">
      <c r="A449" s="47"/>
      <c r="B449" s="47"/>
      <c r="C449" s="47"/>
      <c r="D449" s="47"/>
      <c r="E449" s="47"/>
      <c r="F449" s="47"/>
      <c r="G449" s="47"/>
      <c r="H449" s="47"/>
      <c r="I449" s="47"/>
      <c r="J449" s="47"/>
      <c r="K449" s="47"/>
    </row>
    <row r="450" spans="1:11" x14ac:dyDescent="0.25">
      <c r="A450" s="47"/>
      <c r="B450" s="47"/>
      <c r="C450" s="47"/>
      <c r="D450" s="47"/>
      <c r="E450" s="47"/>
      <c r="F450" s="47"/>
      <c r="G450" s="47"/>
      <c r="H450" s="47"/>
      <c r="I450" s="47"/>
      <c r="J450" s="47"/>
      <c r="K450" s="47"/>
    </row>
    <row r="451" spans="1:11" x14ac:dyDescent="0.25">
      <c r="A451" s="47"/>
      <c r="B451" s="47"/>
      <c r="C451" s="47"/>
      <c r="D451" s="47"/>
      <c r="E451" s="47"/>
      <c r="F451" s="47"/>
      <c r="G451" s="47"/>
      <c r="H451" s="47"/>
      <c r="I451" s="47"/>
      <c r="J451" s="47"/>
      <c r="K451" s="47"/>
    </row>
    <row r="452" spans="1:11" x14ac:dyDescent="0.25">
      <c r="A452" s="47"/>
      <c r="B452" s="47"/>
      <c r="C452" s="47"/>
      <c r="D452" s="47"/>
      <c r="E452" s="47"/>
      <c r="F452" s="47"/>
      <c r="G452" s="47"/>
      <c r="H452" s="47"/>
      <c r="I452" s="47"/>
      <c r="J452" s="47"/>
      <c r="K452" s="47"/>
    </row>
    <row r="453" spans="1:11" x14ac:dyDescent="0.25">
      <c r="A453" s="47"/>
      <c r="B453" s="47"/>
      <c r="C453" s="47"/>
      <c r="D453" s="47"/>
      <c r="E453" s="47"/>
      <c r="F453" s="47"/>
      <c r="G453" s="47"/>
      <c r="H453" s="47"/>
      <c r="I453" s="47"/>
      <c r="J453" s="47"/>
      <c r="K453" s="47"/>
    </row>
    <row r="454" spans="1:11" x14ac:dyDescent="0.25">
      <c r="A454" s="47"/>
      <c r="B454" s="47"/>
      <c r="C454" s="47"/>
      <c r="D454" s="47"/>
      <c r="E454" s="47"/>
      <c r="F454" s="47"/>
      <c r="G454" s="47"/>
      <c r="H454" s="47"/>
      <c r="I454" s="47"/>
      <c r="J454" s="47"/>
      <c r="K454" s="47"/>
    </row>
    <row r="455" spans="1:11" x14ac:dyDescent="0.25">
      <c r="A455" s="47"/>
      <c r="B455" s="47"/>
      <c r="C455" s="47"/>
      <c r="D455" s="47"/>
      <c r="E455" s="47"/>
      <c r="F455" s="47"/>
      <c r="G455" s="47"/>
      <c r="H455" s="47"/>
      <c r="I455" s="47"/>
      <c r="J455" s="47"/>
      <c r="K455" s="47"/>
    </row>
    <row r="456" spans="1:11" x14ac:dyDescent="0.25">
      <c r="A456" s="47"/>
      <c r="B456" s="47"/>
      <c r="C456" s="47"/>
      <c r="D456" s="47"/>
      <c r="E456" s="47"/>
      <c r="F456" s="47"/>
      <c r="G456" s="47"/>
      <c r="H456" s="47"/>
      <c r="I456" s="47"/>
      <c r="J456" s="47"/>
      <c r="K456" s="47"/>
    </row>
    <row r="457" spans="1:11" x14ac:dyDescent="0.25">
      <c r="A457" s="47"/>
      <c r="B457" s="47"/>
      <c r="C457" s="47"/>
      <c r="D457" s="47"/>
      <c r="E457" s="47"/>
      <c r="F457" s="47"/>
      <c r="G457" s="47"/>
      <c r="H457" s="47"/>
      <c r="I457" s="47"/>
      <c r="J457" s="47"/>
      <c r="K457" s="47"/>
    </row>
    <row r="458" spans="1:11" x14ac:dyDescent="0.25">
      <c r="A458" s="47"/>
      <c r="B458" s="47"/>
      <c r="C458" s="47"/>
      <c r="D458" s="47"/>
      <c r="E458" s="47"/>
      <c r="F458" s="47"/>
      <c r="G458" s="47"/>
      <c r="H458" s="47"/>
      <c r="I458" s="47"/>
      <c r="J458" s="47"/>
      <c r="K458" s="47"/>
    </row>
    <row r="459" spans="1:11" x14ac:dyDescent="0.25">
      <c r="A459" s="47"/>
      <c r="B459" s="47"/>
      <c r="C459" s="47"/>
      <c r="D459" s="47"/>
      <c r="E459" s="47"/>
      <c r="F459" s="47"/>
      <c r="G459" s="47"/>
      <c r="H459" s="47"/>
      <c r="I459" s="47"/>
      <c r="J459" s="47"/>
      <c r="K459" s="47"/>
    </row>
    <row r="460" spans="1:11" x14ac:dyDescent="0.25">
      <c r="A460" s="47"/>
      <c r="B460" s="47"/>
      <c r="C460" s="47"/>
      <c r="D460" s="47"/>
      <c r="E460" s="47"/>
      <c r="F460" s="47"/>
      <c r="G460" s="47"/>
      <c r="H460" s="47"/>
      <c r="I460" s="47"/>
      <c r="J460" s="47"/>
      <c r="K460" s="47"/>
    </row>
    <row r="461" spans="1:11" x14ac:dyDescent="0.25">
      <c r="A461" s="47"/>
      <c r="B461" s="47"/>
      <c r="C461" s="47"/>
      <c r="D461" s="47"/>
      <c r="E461" s="47"/>
      <c r="F461" s="47"/>
      <c r="G461" s="47"/>
      <c r="H461" s="47"/>
      <c r="I461" s="47"/>
      <c r="J461" s="47"/>
      <c r="K461" s="47"/>
    </row>
    <row r="462" spans="1:11" x14ac:dyDescent="0.25">
      <c r="A462" s="47"/>
      <c r="B462" s="47"/>
      <c r="C462" s="47"/>
      <c r="D462" s="47"/>
      <c r="E462" s="47"/>
      <c r="F462" s="47"/>
      <c r="G462" s="47"/>
      <c r="H462" s="47"/>
      <c r="I462" s="47"/>
      <c r="J462" s="47"/>
      <c r="K462" s="47"/>
    </row>
    <row r="463" spans="1:11" x14ac:dyDescent="0.25">
      <c r="A463" s="47"/>
      <c r="B463" s="47"/>
      <c r="C463" s="47"/>
      <c r="D463" s="47"/>
      <c r="E463" s="47"/>
      <c r="F463" s="47"/>
      <c r="G463" s="47"/>
      <c r="H463" s="47"/>
      <c r="I463" s="47"/>
      <c r="J463" s="47"/>
      <c r="K463" s="47"/>
    </row>
    <row r="464" spans="1:11" x14ac:dyDescent="0.25">
      <c r="A464" s="47"/>
      <c r="B464" s="47"/>
      <c r="C464" s="47"/>
      <c r="D464" s="47"/>
      <c r="E464" s="47"/>
      <c r="F464" s="47"/>
      <c r="G464" s="47"/>
      <c r="H464" s="47"/>
      <c r="I464" s="47"/>
      <c r="J464" s="47"/>
      <c r="K464" s="47"/>
    </row>
    <row r="465" spans="1:11" x14ac:dyDescent="0.25">
      <c r="A465" s="47"/>
      <c r="B465" s="47"/>
      <c r="C465" s="47"/>
      <c r="D465" s="47"/>
      <c r="E465" s="47"/>
      <c r="F465" s="47"/>
      <c r="G465" s="47"/>
      <c r="H465" s="47"/>
      <c r="I465" s="47"/>
      <c r="J465" s="47"/>
      <c r="K465" s="47"/>
    </row>
    <row r="466" spans="1:11" x14ac:dyDescent="0.25">
      <c r="A466" s="47"/>
      <c r="B466" s="47"/>
      <c r="C466" s="47"/>
      <c r="D466" s="47"/>
      <c r="E466" s="47"/>
      <c r="F466" s="47"/>
      <c r="G466" s="47"/>
      <c r="H466" s="47"/>
      <c r="I466" s="47"/>
      <c r="J466" s="47"/>
      <c r="K466" s="47"/>
    </row>
    <row r="467" spans="1:11" x14ac:dyDescent="0.25">
      <c r="A467" s="47"/>
      <c r="B467" s="47"/>
      <c r="C467" s="47"/>
      <c r="D467" s="47"/>
      <c r="E467" s="47"/>
      <c r="F467" s="47"/>
      <c r="G467" s="47"/>
      <c r="H467" s="47"/>
      <c r="I467" s="47"/>
      <c r="J467" s="47"/>
      <c r="K467" s="47"/>
    </row>
    <row r="468" spans="1:11" x14ac:dyDescent="0.25">
      <c r="A468" s="47"/>
      <c r="B468" s="47"/>
      <c r="C468" s="47"/>
      <c r="D468" s="47"/>
      <c r="E468" s="47"/>
      <c r="F468" s="47"/>
      <c r="G468" s="47"/>
      <c r="H468" s="47"/>
      <c r="I468" s="47"/>
      <c r="J468" s="47"/>
      <c r="K468" s="47"/>
    </row>
    <row r="469" spans="1:11" x14ac:dyDescent="0.25">
      <c r="A469" s="47"/>
      <c r="B469" s="47"/>
      <c r="C469" s="47"/>
      <c r="D469" s="47"/>
      <c r="E469" s="47"/>
      <c r="F469" s="47"/>
      <c r="G469" s="47"/>
      <c r="H469" s="47"/>
      <c r="I469" s="47"/>
      <c r="J469" s="47"/>
      <c r="K469" s="47"/>
    </row>
    <row r="470" spans="1:11" x14ac:dyDescent="0.25">
      <c r="A470" s="47"/>
      <c r="B470" s="47"/>
      <c r="C470" s="47"/>
      <c r="D470" s="47"/>
      <c r="E470" s="47"/>
      <c r="F470" s="47"/>
      <c r="G470" s="47"/>
      <c r="H470" s="47"/>
      <c r="I470" s="47"/>
      <c r="J470" s="47"/>
      <c r="K470" s="47"/>
    </row>
    <row r="471" spans="1:11" x14ac:dyDescent="0.25">
      <c r="A471" s="47"/>
      <c r="B471" s="47"/>
      <c r="C471" s="47"/>
      <c r="D471" s="47"/>
      <c r="E471" s="47"/>
      <c r="F471" s="47"/>
      <c r="G471" s="47"/>
      <c r="H471" s="47"/>
      <c r="I471" s="47"/>
      <c r="J471" s="47"/>
      <c r="K471" s="47"/>
    </row>
    <row r="472" spans="1:11" x14ac:dyDescent="0.25">
      <c r="A472" s="47"/>
      <c r="B472" s="47"/>
      <c r="C472" s="47"/>
      <c r="D472" s="47"/>
      <c r="E472" s="47"/>
      <c r="F472" s="47"/>
      <c r="G472" s="47"/>
      <c r="H472" s="47"/>
      <c r="I472" s="47"/>
      <c r="J472" s="47"/>
      <c r="K472" s="47"/>
    </row>
    <row r="473" spans="1:11" x14ac:dyDescent="0.25">
      <c r="A473" s="47"/>
      <c r="B473" s="47"/>
      <c r="C473" s="47"/>
      <c r="D473" s="47"/>
      <c r="E473" s="47"/>
      <c r="F473" s="47"/>
      <c r="G473" s="47"/>
      <c r="H473" s="47"/>
      <c r="I473" s="47"/>
      <c r="J473" s="47"/>
      <c r="K473" s="47"/>
    </row>
    <row r="474" spans="1:11" x14ac:dyDescent="0.25">
      <c r="A474" s="47"/>
      <c r="B474" s="47"/>
      <c r="C474" s="47"/>
      <c r="D474" s="47"/>
      <c r="E474" s="47"/>
      <c r="F474" s="47"/>
      <c r="G474" s="47"/>
      <c r="H474" s="47"/>
      <c r="I474" s="47"/>
      <c r="J474" s="47"/>
      <c r="K474" s="47"/>
    </row>
    <row r="475" spans="1:11" x14ac:dyDescent="0.25">
      <c r="A475" s="47"/>
      <c r="B475" s="47"/>
      <c r="C475" s="47"/>
      <c r="D475" s="47"/>
      <c r="E475" s="47"/>
      <c r="F475" s="47"/>
      <c r="G475" s="47"/>
      <c r="H475" s="47"/>
      <c r="I475" s="47"/>
      <c r="J475" s="47"/>
      <c r="K475" s="47"/>
    </row>
    <row r="476" spans="1:11" x14ac:dyDescent="0.25">
      <c r="A476" s="47"/>
      <c r="B476" s="47"/>
      <c r="C476" s="47"/>
      <c r="D476" s="47"/>
      <c r="E476" s="47"/>
      <c r="F476" s="47"/>
      <c r="G476" s="47"/>
      <c r="H476" s="47"/>
      <c r="I476" s="47"/>
      <c r="J476" s="47"/>
      <c r="K476" s="47"/>
    </row>
    <row r="477" spans="1:11" x14ac:dyDescent="0.25">
      <c r="A477" s="47"/>
      <c r="B477" s="47"/>
      <c r="C477" s="47"/>
      <c r="D477" s="47"/>
      <c r="E477" s="47"/>
      <c r="F477" s="47"/>
      <c r="G477" s="47"/>
      <c r="H477" s="47"/>
      <c r="I477" s="47"/>
      <c r="J477" s="47"/>
      <c r="K477" s="47"/>
    </row>
    <row r="478" spans="1:11" x14ac:dyDescent="0.25">
      <c r="A478" s="47"/>
      <c r="B478" s="47"/>
      <c r="C478" s="47"/>
      <c r="D478" s="47"/>
      <c r="E478" s="47"/>
      <c r="F478" s="47"/>
      <c r="G478" s="47"/>
      <c r="H478" s="47"/>
      <c r="I478" s="47"/>
      <c r="J478" s="47"/>
      <c r="K478" s="47"/>
    </row>
    <row r="479" spans="1:11" x14ac:dyDescent="0.25">
      <c r="A479" s="47"/>
      <c r="B479" s="47"/>
      <c r="C479" s="47"/>
      <c r="D479" s="47"/>
      <c r="E479" s="47"/>
      <c r="F479" s="47"/>
      <c r="G479" s="47"/>
      <c r="H479" s="47"/>
      <c r="I479" s="47"/>
      <c r="J479" s="47"/>
      <c r="K479" s="47"/>
    </row>
    <row r="480" spans="1:11" x14ac:dyDescent="0.25">
      <c r="A480" s="47"/>
      <c r="B480" s="47"/>
      <c r="C480" s="47"/>
      <c r="D480" s="47"/>
      <c r="E480" s="47"/>
      <c r="F480" s="47"/>
      <c r="G480" s="47"/>
      <c r="H480" s="47"/>
      <c r="I480" s="47"/>
      <c r="J480" s="47"/>
      <c r="K480" s="47"/>
    </row>
    <row r="481" spans="1:11" x14ac:dyDescent="0.25">
      <c r="A481" s="47"/>
      <c r="B481" s="47"/>
      <c r="C481" s="47"/>
      <c r="D481" s="47"/>
      <c r="E481" s="47"/>
      <c r="F481" s="47"/>
      <c r="G481" s="47"/>
      <c r="H481" s="47"/>
      <c r="I481" s="47"/>
      <c r="J481" s="47"/>
      <c r="K481" s="47"/>
    </row>
    <row r="482" spans="1:11" x14ac:dyDescent="0.25">
      <c r="A482" s="47"/>
      <c r="B482" s="47"/>
      <c r="C482" s="47"/>
      <c r="D482" s="47"/>
      <c r="E482" s="47"/>
      <c r="F482" s="47"/>
      <c r="G482" s="47"/>
      <c r="H482" s="47"/>
      <c r="I482" s="47"/>
      <c r="J482" s="47"/>
      <c r="K482" s="47"/>
    </row>
    <row r="483" spans="1:11" x14ac:dyDescent="0.25">
      <c r="A483" s="47"/>
      <c r="B483" s="47"/>
      <c r="C483" s="47"/>
      <c r="D483" s="47"/>
      <c r="E483" s="47"/>
      <c r="F483" s="47"/>
      <c r="G483" s="47"/>
      <c r="H483" s="47"/>
      <c r="I483" s="47"/>
      <c r="J483" s="47"/>
      <c r="K483" s="47"/>
    </row>
    <row r="484" spans="1:11" x14ac:dyDescent="0.25">
      <c r="A484" s="47"/>
      <c r="B484" s="47"/>
      <c r="C484" s="47"/>
      <c r="D484" s="47"/>
      <c r="E484" s="47"/>
      <c r="F484" s="47"/>
      <c r="G484" s="47"/>
      <c r="H484" s="47"/>
      <c r="I484" s="47"/>
      <c r="J484" s="47"/>
      <c r="K484" s="47"/>
    </row>
    <row r="485" spans="1:11" x14ac:dyDescent="0.25">
      <c r="A485" s="47"/>
      <c r="B485" s="47"/>
      <c r="C485" s="47"/>
      <c r="D485" s="47"/>
      <c r="E485" s="47"/>
      <c r="F485" s="47"/>
      <c r="G485" s="47"/>
      <c r="H485" s="47"/>
      <c r="I485" s="47"/>
      <c r="J485" s="47"/>
      <c r="K485" s="47"/>
    </row>
    <row r="486" spans="1:11" x14ac:dyDescent="0.25">
      <c r="A486" s="47"/>
      <c r="B486" s="47"/>
      <c r="C486" s="47"/>
      <c r="D486" s="47"/>
      <c r="E486" s="47"/>
      <c r="F486" s="47"/>
      <c r="G486" s="47"/>
      <c r="H486" s="47"/>
      <c r="I486" s="47"/>
      <c r="J486" s="47"/>
      <c r="K486" s="47"/>
    </row>
    <row r="487" spans="1:11" x14ac:dyDescent="0.25">
      <c r="A487" s="47"/>
      <c r="B487" s="47"/>
      <c r="C487" s="47"/>
      <c r="D487" s="47"/>
      <c r="E487" s="47"/>
      <c r="F487" s="47"/>
      <c r="G487" s="47"/>
      <c r="H487" s="47"/>
      <c r="I487" s="47"/>
      <c r="J487" s="47"/>
      <c r="K487" s="47"/>
    </row>
    <row r="488" spans="1:11" x14ac:dyDescent="0.25">
      <c r="A488" s="47"/>
      <c r="B488" s="47"/>
      <c r="C488" s="47"/>
      <c r="D488" s="47"/>
      <c r="E488" s="47"/>
      <c r="F488" s="47"/>
      <c r="G488" s="47"/>
      <c r="H488" s="47"/>
      <c r="I488" s="47"/>
      <c r="J488" s="47"/>
      <c r="K488" s="47"/>
    </row>
    <row r="489" spans="1:11" x14ac:dyDescent="0.25">
      <c r="A489" s="47"/>
      <c r="B489" s="47"/>
      <c r="C489" s="47"/>
      <c r="D489" s="47"/>
      <c r="E489" s="47"/>
      <c r="F489" s="47"/>
      <c r="G489" s="47"/>
      <c r="H489" s="47"/>
      <c r="I489" s="47"/>
      <c r="J489" s="47"/>
      <c r="K489" s="47"/>
    </row>
    <row r="490" spans="1:11" x14ac:dyDescent="0.25">
      <c r="A490" s="47"/>
      <c r="B490" s="47"/>
      <c r="C490" s="47"/>
      <c r="D490" s="47"/>
      <c r="E490" s="47"/>
      <c r="F490" s="47"/>
      <c r="G490" s="47"/>
      <c r="H490" s="47"/>
      <c r="I490" s="47"/>
      <c r="J490" s="47"/>
      <c r="K490" s="47"/>
    </row>
    <row r="491" spans="1:11" x14ac:dyDescent="0.25">
      <c r="A491" s="47"/>
      <c r="B491" s="47"/>
      <c r="C491" s="47"/>
      <c r="D491" s="47"/>
      <c r="E491" s="47"/>
      <c r="F491" s="47"/>
      <c r="G491" s="47"/>
      <c r="H491" s="47"/>
      <c r="I491" s="47"/>
      <c r="J491" s="47"/>
      <c r="K491" s="47"/>
    </row>
    <row r="492" spans="1:11" x14ac:dyDescent="0.25">
      <c r="A492" s="47"/>
      <c r="B492" s="47"/>
      <c r="C492" s="47"/>
      <c r="D492" s="47"/>
      <c r="E492" s="47"/>
      <c r="F492" s="47"/>
      <c r="G492" s="47"/>
      <c r="H492" s="47"/>
      <c r="I492" s="47"/>
      <c r="J492" s="47"/>
      <c r="K492" s="47"/>
    </row>
    <row r="493" spans="1:11" x14ac:dyDescent="0.25">
      <c r="A493" s="47"/>
      <c r="B493" s="47"/>
      <c r="C493" s="47"/>
      <c r="D493" s="47"/>
      <c r="E493" s="47"/>
      <c r="F493" s="47"/>
      <c r="G493" s="47"/>
      <c r="H493" s="47"/>
      <c r="I493" s="47"/>
      <c r="J493" s="47"/>
      <c r="K493" s="47"/>
    </row>
    <row r="494" spans="1:11" x14ac:dyDescent="0.25">
      <c r="A494" s="47"/>
      <c r="B494" s="47"/>
      <c r="C494" s="47"/>
      <c r="D494" s="47"/>
      <c r="E494" s="47"/>
      <c r="F494" s="47"/>
      <c r="G494" s="47"/>
      <c r="H494" s="47"/>
      <c r="I494" s="47"/>
      <c r="J494" s="47"/>
      <c r="K494" s="47"/>
    </row>
    <row r="495" spans="1:11" x14ac:dyDescent="0.25">
      <c r="A495" s="47"/>
      <c r="B495" s="47"/>
      <c r="C495" s="47"/>
      <c r="D495" s="47"/>
      <c r="E495" s="47"/>
      <c r="F495" s="47"/>
      <c r="G495" s="47"/>
      <c r="H495" s="47"/>
      <c r="I495" s="47"/>
      <c r="J495" s="47"/>
      <c r="K495" s="47"/>
    </row>
    <row r="496" spans="1:11" x14ac:dyDescent="0.25">
      <c r="A496" s="47"/>
      <c r="B496" s="47"/>
      <c r="C496" s="47"/>
      <c r="D496" s="47"/>
      <c r="E496" s="47"/>
      <c r="F496" s="47"/>
      <c r="G496" s="47"/>
      <c r="H496" s="47"/>
      <c r="I496" s="47"/>
      <c r="J496" s="47"/>
      <c r="K496" s="47"/>
    </row>
    <row r="497" spans="1:11" x14ac:dyDescent="0.25">
      <c r="A497" s="47"/>
      <c r="B497" s="47"/>
      <c r="C497" s="47"/>
      <c r="D497" s="47"/>
      <c r="E497" s="47"/>
      <c r="F497" s="47"/>
      <c r="G497" s="47"/>
      <c r="H497" s="47"/>
      <c r="I497" s="47"/>
      <c r="J497" s="47"/>
      <c r="K497" s="47"/>
    </row>
    <row r="498" spans="1:11" x14ac:dyDescent="0.25">
      <c r="A498" s="47"/>
      <c r="B498" s="47"/>
      <c r="C498" s="47"/>
      <c r="D498" s="47"/>
      <c r="E498" s="47"/>
      <c r="F498" s="47"/>
      <c r="G498" s="47"/>
      <c r="H498" s="47"/>
      <c r="I498" s="47"/>
      <c r="J498" s="47"/>
      <c r="K498" s="47"/>
    </row>
    <row r="499" spans="1:11" x14ac:dyDescent="0.25">
      <c r="A499" s="47"/>
      <c r="B499" s="47"/>
      <c r="C499" s="47"/>
      <c r="D499" s="47"/>
      <c r="E499" s="47"/>
      <c r="F499" s="47"/>
      <c r="G499" s="47"/>
      <c r="H499" s="47"/>
      <c r="I499" s="47"/>
      <c r="J499" s="47"/>
      <c r="K499" s="47"/>
    </row>
    <row r="500" spans="1:11" x14ac:dyDescent="0.25">
      <c r="A500" s="47"/>
      <c r="B500" s="47"/>
      <c r="C500" s="47"/>
      <c r="D500" s="47"/>
      <c r="E500" s="47"/>
      <c r="F500" s="47"/>
      <c r="G500" s="47"/>
      <c r="H500" s="47"/>
      <c r="I500" s="47"/>
      <c r="J500" s="47"/>
      <c r="K500" s="47"/>
    </row>
    <row r="501" spans="1:11" x14ac:dyDescent="0.25">
      <c r="A501" s="47"/>
      <c r="B501" s="47"/>
      <c r="C501" s="47"/>
      <c r="D501" s="47"/>
      <c r="E501" s="47"/>
      <c r="F501" s="47"/>
      <c r="G501" s="47"/>
      <c r="H501" s="47"/>
      <c r="I501" s="47"/>
      <c r="J501" s="47"/>
      <c r="K501" s="47"/>
    </row>
    <row r="502" spans="1:11" x14ac:dyDescent="0.25">
      <c r="A502" s="47"/>
      <c r="B502" s="47"/>
      <c r="C502" s="47"/>
      <c r="D502" s="47"/>
      <c r="E502" s="47"/>
      <c r="F502" s="47"/>
      <c r="G502" s="47"/>
      <c r="H502" s="47"/>
      <c r="I502" s="47"/>
      <c r="J502" s="47"/>
      <c r="K502" s="47"/>
    </row>
    <row r="503" spans="1:11" x14ac:dyDescent="0.25">
      <c r="A503" s="47"/>
      <c r="B503" s="47"/>
      <c r="C503" s="47"/>
      <c r="D503" s="47"/>
      <c r="E503" s="47"/>
      <c r="F503" s="47"/>
      <c r="G503" s="47"/>
      <c r="H503" s="47"/>
      <c r="I503" s="47"/>
      <c r="J503" s="47"/>
      <c r="K503" s="47"/>
    </row>
    <row r="504" spans="1:11" x14ac:dyDescent="0.25">
      <c r="A504" s="47"/>
      <c r="B504" s="47"/>
      <c r="C504" s="47"/>
      <c r="D504" s="47"/>
      <c r="E504" s="47"/>
      <c r="F504" s="47"/>
      <c r="G504" s="47"/>
      <c r="H504" s="47"/>
      <c r="I504" s="47"/>
      <c r="J504" s="47"/>
      <c r="K504" s="47"/>
    </row>
    <row r="505" spans="1:11" x14ac:dyDescent="0.25">
      <c r="A505" s="47"/>
      <c r="B505" s="47"/>
      <c r="C505" s="47"/>
      <c r="D505" s="47"/>
      <c r="E505" s="47"/>
      <c r="F505" s="47"/>
      <c r="G505" s="47"/>
      <c r="H505" s="47"/>
      <c r="I505" s="47"/>
      <c r="J505" s="47"/>
      <c r="K505" s="47"/>
    </row>
    <row r="506" spans="1:11" x14ac:dyDescent="0.25">
      <c r="A506" s="47"/>
      <c r="B506" s="47"/>
      <c r="C506" s="47"/>
      <c r="D506" s="47"/>
      <c r="E506" s="47"/>
      <c r="F506" s="47"/>
      <c r="G506" s="47"/>
      <c r="H506" s="47"/>
      <c r="I506" s="47"/>
      <c r="J506" s="47"/>
      <c r="K506" s="47"/>
    </row>
    <row r="507" spans="1:11" x14ac:dyDescent="0.25">
      <c r="A507" s="47"/>
      <c r="B507" s="47"/>
      <c r="C507" s="47"/>
      <c r="D507" s="47"/>
      <c r="E507" s="47"/>
      <c r="F507" s="47"/>
      <c r="G507" s="47"/>
      <c r="H507" s="47"/>
      <c r="I507" s="47"/>
      <c r="J507" s="47"/>
      <c r="K507" s="47"/>
    </row>
    <row r="508" spans="1:11" x14ac:dyDescent="0.25">
      <c r="A508" s="47"/>
      <c r="B508" s="47"/>
      <c r="C508" s="47"/>
      <c r="D508" s="47"/>
      <c r="E508" s="47"/>
      <c r="F508" s="47"/>
      <c r="G508" s="47"/>
      <c r="H508" s="47"/>
      <c r="I508" s="47"/>
      <c r="J508" s="47"/>
      <c r="K508" s="47"/>
    </row>
    <row r="509" spans="1:11" x14ac:dyDescent="0.25">
      <c r="A509" s="47"/>
      <c r="B509" s="47"/>
      <c r="C509" s="47"/>
      <c r="D509" s="47"/>
      <c r="E509" s="47"/>
      <c r="F509" s="47"/>
      <c r="G509" s="47"/>
      <c r="H509" s="47"/>
      <c r="I509" s="47"/>
      <c r="J509" s="47"/>
      <c r="K509" s="47"/>
    </row>
    <row r="510" spans="1:11" x14ac:dyDescent="0.25">
      <c r="A510" s="47"/>
      <c r="B510" s="47"/>
      <c r="C510" s="47"/>
      <c r="D510" s="47"/>
      <c r="E510" s="47"/>
      <c r="F510" s="47"/>
      <c r="G510" s="47"/>
      <c r="H510" s="47"/>
      <c r="I510" s="47"/>
      <c r="J510" s="47"/>
      <c r="K510" s="47"/>
    </row>
    <row r="511" spans="1:11" x14ac:dyDescent="0.25">
      <c r="A511" s="47"/>
      <c r="B511" s="47"/>
      <c r="C511" s="47"/>
      <c r="D511" s="47"/>
      <c r="E511" s="47"/>
      <c r="F511" s="47"/>
      <c r="G511" s="47"/>
      <c r="H511" s="47"/>
      <c r="I511" s="47"/>
      <c r="J511" s="47"/>
      <c r="K511" s="47"/>
    </row>
    <row r="512" spans="1:11" x14ac:dyDescent="0.25">
      <c r="A512" s="47"/>
      <c r="B512" s="47"/>
      <c r="C512" s="47"/>
      <c r="D512" s="47"/>
      <c r="E512" s="47"/>
      <c r="F512" s="47"/>
      <c r="G512" s="47"/>
      <c r="H512" s="47"/>
      <c r="I512" s="47"/>
      <c r="J512" s="47"/>
      <c r="K512" s="47"/>
    </row>
    <row r="513" spans="1:11" x14ac:dyDescent="0.25">
      <c r="A513" s="47"/>
      <c r="B513" s="47"/>
      <c r="C513" s="47"/>
      <c r="D513" s="47"/>
      <c r="E513" s="47"/>
      <c r="F513" s="47"/>
      <c r="G513" s="47"/>
      <c r="H513" s="47"/>
      <c r="I513" s="47"/>
      <c r="J513" s="47"/>
      <c r="K513" s="47"/>
    </row>
    <row r="514" spans="1:11" x14ac:dyDescent="0.25">
      <c r="A514" s="47"/>
      <c r="B514" s="47"/>
      <c r="C514" s="47"/>
      <c r="D514" s="47"/>
      <c r="E514" s="47"/>
      <c r="F514" s="47"/>
      <c r="G514" s="47"/>
      <c r="H514" s="47"/>
      <c r="I514" s="47"/>
      <c r="J514" s="47"/>
      <c r="K514" s="47"/>
    </row>
    <row r="515" spans="1:11" x14ac:dyDescent="0.25">
      <c r="A515" s="47"/>
      <c r="B515" s="47"/>
      <c r="C515" s="47"/>
      <c r="D515" s="47"/>
      <c r="E515" s="47"/>
      <c r="F515" s="47"/>
      <c r="G515" s="47"/>
      <c r="H515" s="47"/>
      <c r="I515" s="47"/>
      <c r="J515" s="47"/>
      <c r="K515" s="47"/>
    </row>
    <row r="516" spans="1:11" x14ac:dyDescent="0.25">
      <c r="A516" s="47"/>
      <c r="B516" s="47"/>
      <c r="C516" s="47"/>
      <c r="D516" s="47"/>
      <c r="E516" s="47"/>
      <c r="F516" s="47"/>
      <c r="G516" s="47"/>
      <c r="H516" s="47"/>
      <c r="I516" s="47"/>
      <c r="J516" s="47"/>
      <c r="K516" s="47"/>
    </row>
    <row r="517" spans="1:11" x14ac:dyDescent="0.25">
      <c r="A517" s="47"/>
      <c r="B517" s="47"/>
      <c r="C517" s="47"/>
      <c r="D517" s="47"/>
      <c r="E517" s="47"/>
      <c r="F517" s="47"/>
      <c r="G517" s="47"/>
      <c r="H517" s="47"/>
      <c r="I517" s="47"/>
      <c r="J517" s="47"/>
      <c r="K517" s="47"/>
    </row>
    <row r="518" spans="1:11" x14ac:dyDescent="0.25">
      <c r="A518" s="47"/>
      <c r="B518" s="47"/>
      <c r="C518" s="47"/>
      <c r="D518" s="47"/>
      <c r="E518" s="47"/>
      <c r="F518" s="47"/>
      <c r="G518" s="47"/>
      <c r="H518" s="47"/>
      <c r="I518" s="47"/>
      <c r="J518" s="47"/>
      <c r="K518" s="47"/>
    </row>
    <row r="519" spans="1:11" x14ac:dyDescent="0.25">
      <c r="A519" s="47"/>
      <c r="B519" s="47"/>
      <c r="C519" s="47"/>
      <c r="D519" s="47"/>
      <c r="E519" s="47"/>
      <c r="F519" s="47"/>
      <c r="G519" s="47"/>
      <c r="H519" s="47"/>
      <c r="I519" s="47"/>
      <c r="J519" s="47"/>
      <c r="K519" s="47"/>
    </row>
    <row r="520" spans="1:11" x14ac:dyDescent="0.25">
      <c r="A520" s="47"/>
      <c r="B520" s="47"/>
      <c r="C520" s="47"/>
      <c r="D520" s="47"/>
      <c r="E520" s="47"/>
      <c r="F520" s="47"/>
      <c r="G520" s="47"/>
      <c r="H520" s="47"/>
      <c r="I520" s="47"/>
      <c r="J520" s="47"/>
      <c r="K520" s="47"/>
    </row>
    <row r="521" spans="1:11" x14ac:dyDescent="0.25">
      <c r="A521" s="47"/>
      <c r="B521" s="47"/>
      <c r="C521" s="47"/>
      <c r="D521" s="47"/>
      <c r="E521" s="47"/>
      <c r="F521" s="47"/>
      <c r="G521" s="47"/>
      <c r="H521" s="47"/>
      <c r="I521" s="47"/>
      <c r="J521" s="47"/>
      <c r="K521" s="47"/>
    </row>
    <row r="522" spans="1:11" x14ac:dyDescent="0.25">
      <c r="A522" s="47"/>
      <c r="B522" s="47"/>
      <c r="C522" s="47"/>
      <c r="D522" s="47"/>
      <c r="E522" s="47"/>
      <c r="F522" s="47"/>
      <c r="G522" s="47"/>
      <c r="H522" s="47"/>
      <c r="I522" s="47"/>
      <c r="J522" s="47"/>
      <c r="K522" s="47"/>
    </row>
    <row r="523" spans="1:11" x14ac:dyDescent="0.25">
      <c r="A523" s="47"/>
      <c r="B523" s="47"/>
      <c r="C523" s="47"/>
      <c r="D523" s="47"/>
      <c r="E523" s="47"/>
      <c r="F523" s="47"/>
      <c r="G523" s="47"/>
      <c r="H523" s="47"/>
      <c r="I523" s="47"/>
      <c r="J523" s="47"/>
      <c r="K523" s="47"/>
    </row>
    <row r="524" spans="1:11" x14ac:dyDescent="0.25">
      <c r="A524" s="47"/>
      <c r="B524" s="47"/>
      <c r="C524" s="47"/>
      <c r="D524" s="47"/>
      <c r="E524" s="47"/>
      <c r="F524" s="47"/>
      <c r="G524" s="47"/>
      <c r="H524" s="47"/>
      <c r="I524" s="47"/>
      <c r="J524" s="47"/>
      <c r="K524" s="47"/>
    </row>
    <row r="525" spans="1:11" x14ac:dyDescent="0.25">
      <c r="A525" s="47"/>
      <c r="B525" s="47"/>
      <c r="C525" s="47"/>
      <c r="D525" s="47"/>
      <c r="E525" s="47"/>
      <c r="F525" s="47"/>
      <c r="G525" s="47"/>
      <c r="H525" s="47"/>
      <c r="I525" s="47"/>
      <c r="J525" s="47"/>
      <c r="K525" s="47"/>
    </row>
    <row r="526" spans="1:11" x14ac:dyDescent="0.25">
      <c r="A526" s="47"/>
      <c r="B526" s="47"/>
      <c r="C526" s="47"/>
      <c r="D526" s="47"/>
      <c r="E526" s="47"/>
      <c r="F526" s="47"/>
      <c r="G526" s="47"/>
      <c r="H526" s="47"/>
      <c r="I526" s="47"/>
      <c r="J526" s="47"/>
      <c r="K526" s="47"/>
    </row>
    <row r="527" spans="1:11" x14ac:dyDescent="0.25">
      <c r="A527" s="47"/>
      <c r="B527" s="47"/>
      <c r="C527" s="47"/>
      <c r="D527" s="47"/>
      <c r="E527" s="47"/>
      <c r="F527" s="47"/>
      <c r="G527" s="47"/>
      <c r="H527" s="47"/>
      <c r="I527" s="47"/>
      <c r="J527" s="47"/>
      <c r="K527" s="47"/>
    </row>
    <row r="528" spans="1:11" x14ac:dyDescent="0.25">
      <c r="A528" s="47"/>
      <c r="B528" s="47"/>
      <c r="C528" s="47"/>
      <c r="D528" s="47"/>
      <c r="E528" s="47"/>
      <c r="F528" s="47"/>
      <c r="G528" s="47"/>
      <c r="H528" s="47"/>
      <c r="I528" s="47"/>
      <c r="J528" s="47"/>
      <c r="K528" s="47"/>
    </row>
    <row r="529" spans="1:11" x14ac:dyDescent="0.25">
      <c r="A529" s="47"/>
      <c r="B529" s="47"/>
      <c r="C529" s="47"/>
      <c r="D529" s="47"/>
      <c r="E529" s="47"/>
      <c r="F529" s="47"/>
      <c r="G529" s="47"/>
      <c r="H529" s="47"/>
      <c r="I529" s="47"/>
      <c r="J529" s="47"/>
      <c r="K529" s="47"/>
    </row>
    <row r="530" spans="1:11" x14ac:dyDescent="0.25">
      <c r="A530" s="47"/>
      <c r="B530" s="47"/>
      <c r="C530" s="47"/>
      <c r="D530" s="47"/>
      <c r="E530" s="47"/>
      <c r="F530" s="47"/>
      <c r="G530" s="47"/>
      <c r="H530" s="47"/>
      <c r="I530" s="47"/>
      <c r="J530" s="47"/>
      <c r="K530" s="47"/>
    </row>
    <row r="531" spans="1:11" x14ac:dyDescent="0.25">
      <c r="A531" s="47"/>
      <c r="B531" s="47"/>
      <c r="C531" s="47"/>
      <c r="D531" s="47"/>
      <c r="E531" s="47"/>
      <c r="F531" s="47"/>
      <c r="G531" s="47"/>
      <c r="H531" s="47"/>
      <c r="I531" s="47"/>
      <c r="J531" s="47"/>
      <c r="K531" s="47"/>
    </row>
    <row r="532" spans="1:11" x14ac:dyDescent="0.25">
      <c r="A532" s="47"/>
      <c r="B532" s="47"/>
      <c r="C532" s="47"/>
      <c r="D532" s="47"/>
      <c r="E532" s="47"/>
      <c r="F532" s="47"/>
      <c r="G532" s="47"/>
      <c r="H532" s="47"/>
      <c r="I532" s="47"/>
      <c r="J532" s="47"/>
      <c r="K532" s="47"/>
    </row>
    <row r="533" spans="1:11" x14ac:dyDescent="0.25">
      <c r="A533" s="47"/>
      <c r="B533" s="47"/>
      <c r="C533" s="47"/>
      <c r="D533" s="47"/>
      <c r="E533" s="47"/>
      <c r="F533" s="47"/>
      <c r="G533" s="47"/>
      <c r="H533" s="47"/>
      <c r="I533" s="47"/>
      <c r="J533" s="47"/>
      <c r="K533" s="47"/>
    </row>
    <row r="534" spans="1:11" x14ac:dyDescent="0.25">
      <c r="A534" s="47"/>
      <c r="B534" s="47"/>
      <c r="C534" s="47"/>
      <c r="D534" s="47"/>
      <c r="E534" s="47"/>
      <c r="F534" s="47"/>
      <c r="G534" s="47"/>
      <c r="H534" s="47"/>
      <c r="I534" s="47"/>
      <c r="J534" s="47"/>
      <c r="K534" s="47"/>
    </row>
    <row r="535" spans="1:11" x14ac:dyDescent="0.25">
      <c r="A535" s="47"/>
      <c r="B535" s="47"/>
      <c r="C535" s="47"/>
      <c r="D535" s="47"/>
      <c r="E535" s="47"/>
      <c r="F535" s="47"/>
      <c r="G535" s="47"/>
      <c r="H535" s="47"/>
      <c r="I535" s="47"/>
      <c r="J535" s="47"/>
      <c r="K535" s="47"/>
    </row>
    <row r="536" spans="1:11" x14ac:dyDescent="0.25">
      <c r="A536" s="47"/>
      <c r="B536" s="47"/>
      <c r="C536" s="47"/>
      <c r="D536" s="47"/>
      <c r="E536" s="47"/>
      <c r="F536" s="47"/>
      <c r="G536" s="47"/>
      <c r="H536" s="47"/>
      <c r="I536" s="47"/>
      <c r="J536" s="47"/>
      <c r="K536" s="47"/>
    </row>
    <row r="537" spans="1:11" x14ac:dyDescent="0.25">
      <c r="A537" s="47"/>
      <c r="B537" s="47"/>
      <c r="C537" s="47"/>
      <c r="D537" s="47"/>
      <c r="E537" s="47"/>
      <c r="F537" s="47"/>
      <c r="G537" s="47"/>
      <c r="H537" s="47"/>
      <c r="I537" s="47"/>
      <c r="J537" s="47"/>
      <c r="K537" s="47"/>
    </row>
    <row r="538" spans="1:11" x14ac:dyDescent="0.25">
      <c r="A538" s="47"/>
      <c r="B538" s="47"/>
      <c r="C538" s="47"/>
      <c r="D538" s="47"/>
      <c r="E538" s="47"/>
      <c r="F538" s="47"/>
      <c r="G538" s="47"/>
      <c r="H538" s="47"/>
      <c r="I538" s="47"/>
      <c r="J538" s="47"/>
      <c r="K538" s="47"/>
    </row>
    <row r="539" spans="1:11" x14ac:dyDescent="0.25">
      <c r="A539" s="47"/>
      <c r="B539" s="47"/>
      <c r="C539" s="47"/>
      <c r="D539" s="47"/>
      <c r="E539" s="47"/>
      <c r="F539" s="47"/>
      <c r="G539" s="47"/>
      <c r="H539" s="47"/>
      <c r="I539" s="47"/>
      <c r="J539" s="47"/>
      <c r="K539" s="47"/>
    </row>
    <row r="540" spans="1:11" x14ac:dyDescent="0.25">
      <c r="A540" s="47"/>
      <c r="B540" s="47"/>
      <c r="C540" s="47"/>
      <c r="D540" s="47"/>
      <c r="E540" s="47"/>
      <c r="F540" s="47"/>
      <c r="G540" s="47"/>
      <c r="H540" s="47"/>
      <c r="I540" s="47"/>
      <c r="J540" s="47"/>
      <c r="K540" s="47"/>
    </row>
    <row r="541" spans="1:11" x14ac:dyDescent="0.25">
      <c r="A541" s="47"/>
      <c r="B541" s="47"/>
      <c r="C541" s="47"/>
      <c r="D541" s="47"/>
      <c r="E541" s="47"/>
      <c r="F541" s="47"/>
      <c r="G541" s="47"/>
      <c r="H541" s="47"/>
      <c r="I541" s="47"/>
      <c r="J541" s="47"/>
      <c r="K541" s="47"/>
    </row>
    <row r="542" spans="1:11" x14ac:dyDescent="0.25">
      <c r="A542" s="47"/>
      <c r="B542" s="47"/>
      <c r="C542" s="47"/>
      <c r="D542" s="47"/>
      <c r="E542" s="47"/>
      <c r="F542" s="47"/>
      <c r="G542" s="47"/>
      <c r="H542" s="47"/>
      <c r="I542" s="47"/>
      <c r="J542" s="47"/>
      <c r="K542" s="47"/>
    </row>
    <row r="543" spans="1:11" x14ac:dyDescent="0.25">
      <c r="A543" s="47"/>
      <c r="B543" s="47"/>
      <c r="C543" s="47"/>
      <c r="D543" s="47"/>
      <c r="E543" s="47"/>
      <c r="F543" s="47"/>
      <c r="G543" s="47"/>
      <c r="H543" s="47"/>
      <c r="I543" s="47"/>
      <c r="J543" s="47"/>
      <c r="K543" s="47"/>
    </row>
    <row r="544" spans="1:11" x14ac:dyDescent="0.25">
      <c r="A544" s="47"/>
      <c r="B544" s="47"/>
      <c r="C544" s="47"/>
      <c r="D544" s="47"/>
      <c r="E544" s="47"/>
      <c r="F544" s="47"/>
      <c r="G544" s="47"/>
      <c r="H544" s="47"/>
      <c r="I544" s="47"/>
      <c r="J544" s="47"/>
      <c r="K544" s="47"/>
    </row>
    <row r="545" spans="1:11" x14ac:dyDescent="0.25">
      <c r="A545" s="47"/>
      <c r="B545" s="47"/>
      <c r="C545" s="47"/>
      <c r="D545" s="47"/>
      <c r="E545" s="47"/>
      <c r="F545" s="47"/>
      <c r="G545" s="47"/>
      <c r="H545" s="47"/>
      <c r="I545" s="47"/>
      <c r="J545" s="47"/>
      <c r="K545" s="47"/>
    </row>
    <row r="546" spans="1:11" x14ac:dyDescent="0.25">
      <c r="A546" s="47"/>
      <c r="B546" s="47"/>
      <c r="C546" s="47"/>
      <c r="D546" s="47"/>
      <c r="E546" s="47"/>
      <c r="F546" s="47"/>
      <c r="G546" s="47"/>
      <c r="H546" s="47"/>
      <c r="I546" s="47"/>
      <c r="J546" s="47"/>
      <c r="K546" s="47"/>
    </row>
    <row r="547" spans="1:11" x14ac:dyDescent="0.25">
      <c r="A547" s="47"/>
      <c r="B547" s="47"/>
      <c r="C547" s="47"/>
      <c r="D547" s="47"/>
      <c r="E547" s="47"/>
      <c r="F547" s="47"/>
      <c r="G547" s="47"/>
      <c r="H547" s="47"/>
      <c r="I547" s="47"/>
      <c r="J547" s="47"/>
      <c r="K547" s="47"/>
    </row>
    <row r="548" spans="1:11" x14ac:dyDescent="0.25">
      <c r="A548" s="47"/>
      <c r="B548" s="47"/>
      <c r="C548" s="47"/>
      <c r="D548" s="47"/>
      <c r="E548" s="47"/>
      <c r="F548" s="47"/>
      <c r="G548" s="47"/>
      <c r="H548" s="47"/>
      <c r="I548" s="47"/>
      <c r="J548" s="47"/>
      <c r="K548" s="47"/>
    </row>
    <row r="549" spans="1:11" x14ac:dyDescent="0.25">
      <c r="A549" s="47"/>
      <c r="B549" s="47"/>
      <c r="C549" s="47"/>
      <c r="D549" s="47"/>
      <c r="E549" s="47"/>
      <c r="F549" s="47"/>
      <c r="G549" s="47"/>
      <c r="H549" s="47"/>
      <c r="I549" s="47"/>
      <c r="J549" s="47"/>
      <c r="K549" s="47"/>
    </row>
    <row r="550" spans="1:11" x14ac:dyDescent="0.25">
      <c r="A550" s="47"/>
      <c r="B550" s="47"/>
      <c r="C550" s="47"/>
      <c r="D550" s="47"/>
      <c r="E550" s="47"/>
      <c r="F550" s="47"/>
      <c r="G550" s="47"/>
      <c r="H550" s="47"/>
      <c r="I550" s="47"/>
      <c r="J550" s="47"/>
      <c r="K550" s="47"/>
    </row>
    <row r="551" spans="1:11" x14ac:dyDescent="0.25">
      <c r="A551" s="47"/>
      <c r="B551" s="47"/>
      <c r="C551" s="47"/>
      <c r="D551" s="47"/>
      <c r="E551" s="47"/>
      <c r="F551" s="47"/>
      <c r="G551" s="47"/>
      <c r="H551" s="47"/>
      <c r="I551" s="47"/>
      <c r="J551" s="47"/>
      <c r="K551" s="47"/>
    </row>
    <row r="552" spans="1:11" x14ac:dyDescent="0.25">
      <c r="A552" s="47"/>
      <c r="B552" s="47"/>
      <c r="C552" s="47"/>
      <c r="D552" s="47"/>
      <c r="E552" s="47"/>
      <c r="F552" s="47"/>
      <c r="G552" s="47"/>
      <c r="H552" s="47"/>
      <c r="I552" s="47"/>
      <c r="J552" s="47"/>
      <c r="K552" s="47"/>
    </row>
    <row r="553" spans="1:11" x14ac:dyDescent="0.25">
      <c r="A553" s="47"/>
      <c r="B553" s="47"/>
      <c r="C553" s="47"/>
      <c r="D553" s="47"/>
      <c r="E553" s="47"/>
      <c r="F553" s="47"/>
      <c r="G553" s="47"/>
      <c r="H553" s="47"/>
      <c r="I553" s="47"/>
      <c r="J553" s="47"/>
      <c r="K553" s="47"/>
    </row>
    <row r="554" spans="1:11" x14ac:dyDescent="0.25">
      <c r="A554" s="47"/>
      <c r="B554" s="47"/>
      <c r="C554" s="47"/>
      <c r="D554" s="47"/>
      <c r="E554" s="47"/>
      <c r="F554" s="47"/>
      <c r="G554" s="47"/>
      <c r="H554" s="47"/>
      <c r="I554" s="47"/>
      <c r="J554" s="47"/>
      <c r="K554" s="47"/>
    </row>
    <row r="555" spans="1:11" x14ac:dyDescent="0.25">
      <c r="A555" s="47"/>
      <c r="B555" s="47"/>
      <c r="C555" s="47"/>
      <c r="D555" s="47"/>
      <c r="E555" s="47"/>
      <c r="F555" s="47"/>
      <c r="G555" s="47"/>
      <c r="H555" s="47"/>
      <c r="I555" s="47"/>
      <c r="J555" s="47"/>
      <c r="K555" s="47"/>
    </row>
    <row r="556" spans="1:11" x14ac:dyDescent="0.25">
      <c r="A556" s="47"/>
      <c r="B556" s="47"/>
      <c r="C556" s="47"/>
      <c r="D556" s="47"/>
      <c r="E556" s="47"/>
      <c r="F556" s="47"/>
      <c r="G556" s="47"/>
      <c r="H556" s="47"/>
      <c r="I556" s="47"/>
      <c r="J556" s="47"/>
      <c r="K556" s="47"/>
    </row>
    <row r="557" spans="1:11" x14ac:dyDescent="0.25">
      <c r="A557" s="47"/>
      <c r="B557" s="47"/>
      <c r="C557" s="47"/>
      <c r="D557" s="47"/>
      <c r="E557" s="47"/>
      <c r="F557" s="47"/>
      <c r="G557" s="47"/>
      <c r="H557" s="47"/>
      <c r="I557" s="47"/>
      <c r="J557" s="47"/>
      <c r="K557" s="47"/>
    </row>
    <row r="558" spans="1:11" x14ac:dyDescent="0.25">
      <c r="A558" s="47"/>
      <c r="B558" s="47"/>
      <c r="C558" s="47"/>
      <c r="D558" s="47"/>
      <c r="E558" s="47"/>
      <c r="F558" s="47"/>
      <c r="G558" s="47"/>
      <c r="H558" s="47"/>
      <c r="I558" s="47"/>
      <c r="J558" s="47"/>
      <c r="K558" s="47"/>
    </row>
    <row r="559" spans="1:11" x14ac:dyDescent="0.25">
      <c r="A559" s="47"/>
      <c r="B559" s="47"/>
      <c r="C559" s="47"/>
      <c r="D559" s="47"/>
      <c r="E559" s="47"/>
      <c r="F559" s="47"/>
      <c r="G559" s="47"/>
      <c r="H559" s="47"/>
      <c r="I559" s="47"/>
      <c r="J559" s="47"/>
      <c r="K559" s="47"/>
    </row>
    <row r="560" spans="1:11" x14ac:dyDescent="0.25">
      <c r="A560" s="47"/>
      <c r="B560" s="47"/>
      <c r="C560" s="47"/>
      <c r="D560" s="47"/>
      <c r="E560" s="47"/>
      <c r="F560" s="47"/>
      <c r="G560" s="47"/>
      <c r="H560" s="47"/>
      <c r="I560" s="47"/>
      <c r="J560" s="47"/>
      <c r="K560" s="47"/>
    </row>
    <row r="561" spans="1:11" x14ac:dyDescent="0.25">
      <c r="A561" s="47"/>
      <c r="B561" s="47"/>
      <c r="C561" s="47"/>
      <c r="D561" s="47"/>
      <c r="E561" s="47"/>
      <c r="F561" s="47"/>
      <c r="G561" s="47"/>
      <c r="H561" s="47"/>
      <c r="I561" s="47"/>
      <c r="J561" s="47"/>
      <c r="K561" s="47"/>
    </row>
    <row r="562" spans="1:11" x14ac:dyDescent="0.25">
      <c r="A562" s="47"/>
      <c r="B562" s="47"/>
      <c r="C562" s="47"/>
      <c r="D562" s="47"/>
      <c r="E562" s="47"/>
      <c r="F562" s="47"/>
      <c r="G562" s="47"/>
      <c r="H562" s="47"/>
      <c r="I562" s="47"/>
      <c r="J562" s="47"/>
      <c r="K562" s="47"/>
    </row>
    <row r="563" spans="1:11" x14ac:dyDescent="0.25">
      <c r="A563" s="47"/>
      <c r="B563" s="47"/>
      <c r="C563" s="47"/>
      <c r="D563" s="47"/>
      <c r="E563" s="47"/>
      <c r="F563" s="47"/>
      <c r="G563" s="47"/>
      <c r="H563" s="47"/>
      <c r="I563" s="47"/>
      <c r="J563" s="47"/>
      <c r="K563" s="47"/>
    </row>
    <row r="564" spans="1:11" x14ac:dyDescent="0.25">
      <c r="A564" s="47"/>
      <c r="B564" s="47"/>
      <c r="C564" s="47"/>
      <c r="D564" s="47"/>
      <c r="E564" s="47"/>
      <c r="F564" s="47"/>
      <c r="G564" s="47"/>
      <c r="H564" s="47"/>
      <c r="I564" s="47"/>
      <c r="J564" s="47"/>
      <c r="K564" s="47"/>
    </row>
    <row r="565" spans="1:11" x14ac:dyDescent="0.25">
      <c r="A565" s="47"/>
      <c r="B565" s="47"/>
      <c r="C565" s="47"/>
      <c r="D565" s="47"/>
      <c r="E565" s="47"/>
      <c r="F565" s="47"/>
      <c r="G565" s="47"/>
      <c r="H565" s="47"/>
      <c r="I565" s="47"/>
      <c r="J565" s="47"/>
      <c r="K565" s="47"/>
    </row>
    <row r="566" spans="1:11" x14ac:dyDescent="0.25">
      <c r="A566" s="47"/>
      <c r="B566" s="47"/>
      <c r="C566" s="47"/>
      <c r="D566" s="47"/>
      <c r="E566" s="47"/>
      <c r="F566" s="47"/>
      <c r="G566" s="47"/>
      <c r="H566" s="47"/>
      <c r="I566" s="47"/>
      <c r="J566" s="47"/>
      <c r="K566" s="47"/>
    </row>
    <row r="567" spans="1:11" x14ac:dyDescent="0.25">
      <c r="A567" s="47"/>
      <c r="B567" s="47"/>
      <c r="C567" s="47"/>
      <c r="D567" s="47"/>
      <c r="E567" s="47"/>
      <c r="F567" s="47"/>
      <c r="G567" s="47"/>
      <c r="H567" s="47"/>
      <c r="I567" s="47"/>
      <c r="J567" s="47"/>
      <c r="K567" s="47"/>
    </row>
    <row r="568" spans="1:11" x14ac:dyDescent="0.25">
      <c r="A568" s="47"/>
      <c r="B568" s="47"/>
      <c r="C568" s="47"/>
      <c r="D568" s="47"/>
      <c r="E568" s="47"/>
      <c r="F568" s="47"/>
      <c r="G568" s="47"/>
      <c r="H568" s="47"/>
      <c r="I568" s="47"/>
      <c r="J568" s="47"/>
      <c r="K568" s="47"/>
    </row>
    <row r="569" spans="1:11" x14ac:dyDescent="0.25">
      <c r="A569" s="47"/>
      <c r="B569" s="47"/>
      <c r="C569" s="47"/>
      <c r="D569" s="47"/>
      <c r="E569" s="47"/>
      <c r="F569" s="47"/>
      <c r="G569" s="47"/>
      <c r="H569" s="47"/>
      <c r="I569" s="47"/>
      <c r="J569" s="47"/>
      <c r="K569" s="47"/>
    </row>
    <row r="570" spans="1:11" x14ac:dyDescent="0.25">
      <c r="A570" s="47"/>
      <c r="B570" s="47"/>
      <c r="C570" s="47"/>
      <c r="D570" s="47"/>
      <c r="E570" s="47"/>
      <c r="F570" s="47"/>
      <c r="G570" s="47"/>
      <c r="H570" s="47"/>
      <c r="I570" s="47"/>
      <c r="J570" s="47"/>
      <c r="K570" s="47"/>
    </row>
    <row r="571" spans="1:11" x14ac:dyDescent="0.25">
      <c r="A571" s="47"/>
      <c r="B571" s="47"/>
      <c r="C571" s="47"/>
      <c r="D571" s="47"/>
      <c r="E571" s="47"/>
      <c r="F571" s="47"/>
      <c r="G571" s="47"/>
      <c r="H571" s="47"/>
      <c r="I571" s="47"/>
      <c r="J571" s="47"/>
      <c r="K571" s="47"/>
    </row>
    <row r="572" spans="1:11" x14ac:dyDescent="0.25">
      <c r="A572" s="47"/>
      <c r="B572" s="47"/>
      <c r="C572" s="47"/>
      <c r="D572" s="47"/>
      <c r="E572" s="47"/>
      <c r="F572" s="47"/>
      <c r="G572" s="47"/>
      <c r="H572" s="47"/>
      <c r="I572" s="47"/>
      <c r="J572" s="47"/>
      <c r="K572" s="47"/>
    </row>
    <row r="573" spans="1:11" x14ac:dyDescent="0.25">
      <c r="A573" s="47"/>
      <c r="B573" s="47"/>
      <c r="C573" s="47"/>
      <c r="D573" s="47"/>
      <c r="E573" s="47"/>
      <c r="F573" s="47"/>
      <c r="G573" s="47"/>
      <c r="H573" s="47"/>
      <c r="I573" s="47"/>
      <c r="J573" s="47"/>
      <c r="K573" s="47"/>
    </row>
    <row r="574" spans="1:11" x14ac:dyDescent="0.25">
      <c r="A574" s="47"/>
      <c r="B574" s="47"/>
      <c r="C574" s="47"/>
      <c r="D574" s="47"/>
      <c r="E574" s="47"/>
      <c r="F574" s="47"/>
      <c r="G574" s="47"/>
      <c r="H574" s="47"/>
      <c r="I574" s="47"/>
      <c r="J574" s="47"/>
      <c r="K574" s="47"/>
    </row>
    <row r="575" spans="1:11" x14ac:dyDescent="0.25">
      <c r="A575" s="47"/>
      <c r="B575" s="47"/>
      <c r="C575" s="47"/>
      <c r="D575" s="47"/>
      <c r="E575" s="47"/>
      <c r="F575" s="47"/>
      <c r="G575" s="47"/>
      <c r="H575" s="47"/>
      <c r="I575" s="47"/>
      <c r="J575" s="47"/>
      <c r="K575" s="47"/>
    </row>
    <row r="576" spans="1:11" x14ac:dyDescent="0.25">
      <c r="A576" s="47"/>
      <c r="B576" s="47"/>
      <c r="C576" s="47"/>
      <c r="D576" s="47"/>
      <c r="E576" s="47"/>
      <c r="F576" s="47"/>
      <c r="G576" s="47"/>
      <c r="H576" s="47"/>
      <c r="I576" s="47"/>
      <c r="J576" s="47"/>
      <c r="K576" s="47"/>
    </row>
    <row r="577" spans="1:11" x14ac:dyDescent="0.25">
      <c r="A577" s="47"/>
      <c r="B577" s="47"/>
      <c r="C577" s="47"/>
      <c r="D577" s="47"/>
      <c r="E577" s="47"/>
      <c r="F577" s="47"/>
      <c r="G577" s="47"/>
      <c r="H577" s="47"/>
      <c r="I577" s="47"/>
      <c r="J577" s="47"/>
      <c r="K577" s="47"/>
    </row>
    <row r="578" spans="1:11" x14ac:dyDescent="0.25">
      <c r="A578" s="47"/>
      <c r="B578" s="47"/>
      <c r="C578" s="47"/>
      <c r="D578" s="47"/>
      <c r="E578" s="47"/>
      <c r="F578" s="47"/>
      <c r="G578" s="47"/>
      <c r="H578" s="47"/>
      <c r="I578" s="47"/>
      <c r="J578" s="47"/>
      <c r="K578" s="47"/>
    </row>
    <row r="579" spans="1:11" x14ac:dyDescent="0.25">
      <c r="A579" s="47"/>
      <c r="B579" s="47"/>
      <c r="C579" s="47"/>
      <c r="D579" s="47"/>
      <c r="E579" s="47"/>
      <c r="F579" s="47"/>
      <c r="G579" s="47"/>
      <c r="H579" s="47"/>
      <c r="I579" s="47"/>
      <c r="J579" s="47"/>
      <c r="K579" s="47"/>
    </row>
    <row r="580" spans="1:11" x14ac:dyDescent="0.25">
      <c r="A580" s="47"/>
      <c r="B580" s="47"/>
      <c r="C580" s="47"/>
      <c r="D580" s="47"/>
      <c r="E580" s="47"/>
      <c r="F580" s="47"/>
      <c r="G580" s="47"/>
      <c r="H580" s="47"/>
      <c r="I580" s="47"/>
      <c r="J580" s="47"/>
      <c r="K580" s="47"/>
    </row>
    <row r="581" spans="1:11" x14ac:dyDescent="0.25">
      <c r="A581" s="47"/>
      <c r="B581" s="47"/>
      <c r="C581" s="47"/>
      <c r="D581" s="47"/>
      <c r="E581" s="47"/>
      <c r="F581" s="47"/>
      <c r="G581" s="47"/>
      <c r="H581" s="47"/>
      <c r="I581" s="47"/>
      <c r="J581" s="47"/>
      <c r="K581" s="47"/>
    </row>
    <row r="582" spans="1:11" x14ac:dyDescent="0.25">
      <c r="A582" s="47"/>
      <c r="B582" s="47"/>
      <c r="C582" s="47"/>
      <c r="D582" s="47"/>
      <c r="E582" s="47"/>
      <c r="F582" s="47"/>
      <c r="G582" s="47"/>
      <c r="H582" s="47"/>
      <c r="I582" s="47"/>
      <c r="J582" s="47"/>
      <c r="K582" s="47"/>
    </row>
    <row r="583" spans="1:11" x14ac:dyDescent="0.25">
      <c r="A583" s="47"/>
      <c r="B583" s="47"/>
      <c r="C583" s="47"/>
      <c r="D583" s="47"/>
      <c r="E583" s="47"/>
      <c r="F583" s="47"/>
      <c r="G583" s="47"/>
      <c r="H583" s="47"/>
      <c r="I583" s="47"/>
      <c r="J583" s="47"/>
      <c r="K583" s="47"/>
    </row>
    <row r="584" spans="1:11" x14ac:dyDescent="0.25">
      <c r="A584" s="47"/>
      <c r="B584" s="47"/>
      <c r="C584" s="47"/>
      <c r="D584" s="47"/>
      <c r="E584" s="47"/>
      <c r="F584" s="47"/>
      <c r="G584" s="47"/>
      <c r="H584" s="47"/>
      <c r="I584" s="47"/>
      <c r="J584" s="47"/>
      <c r="K584" s="47"/>
    </row>
    <row r="585" spans="1:11" x14ac:dyDescent="0.25">
      <c r="A585" s="47"/>
      <c r="B585" s="47"/>
      <c r="C585" s="47"/>
      <c r="D585" s="47"/>
      <c r="E585" s="47"/>
      <c r="F585" s="47"/>
      <c r="G585" s="47"/>
      <c r="H585" s="47"/>
      <c r="I585" s="47"/>
      <c r="J585" s="47"/>
      <c r="K585" s="47"/>
    </row>
    <row r="586" spans="1:11" x14ac:dyDescent="0.25">
      <c r="A586" s="47"/>
      <c r="B586" s="47"/>
      <c r="C586" s="47"/>
      <c r="D586" s="47"/>
      <c r="E586" s="47"/>
      <c r="F586" s="47"/>
      <c r="G586" s="47"/>
      <c r="H586" s="47"/>
      <c r="I586" s="47"/>
      <c r="J586" s="47"/>
      <c r="K586" s="47"/>
    </row>
    <row r="587" spans="1:11" x14ac:dyDescent="0.25">
      <c r="A587" s="47"/>
      <c r="B587" s="47"/>
      <c r="C587" s="47"/>
      <c r="D587" s="47"/>
      <c r="E587" s="47"/>
      <c r="F587" s="47"/>
      <c r="G587" s="47"/>
      <c r="H587" s="47"/>
      <c r="I587" s="47"/>
      <c r="J587" s="47"/>
      <c r="K587" s="47"/>
    </row>
    <row r="588" spans="1:11" x14ac:dyDescent="0.25">
      <c r="A588" s="47"/>
      <c r="B588" s="47"/>
      <c r="C588" s="47"/>
      <c r="D588" s="47"/>
      <c r="E588" s="47"/>
      <c r="F588" s="47"/>
      <c r="G588" s="47"/>
      <c r="H588" s="47"/>
      <c r="I588" s="47"/>
      <c r="J588" s="47"/>
      <c r="K588" s="47"/>
    </row>
    <row r="589" spans="1:11" x14ac:dyDescent="0.25">
      <c r="A589" s="47"/>
      <c r="B589" s="47"/>
      <c r="C589" s="47"/>
      <c r="D589" s="47"/>
      <c r="E589" s="47"/>
      <c r="F589" s="47"/>
      <c r="G589" s="47"/>
      <c r="H589" s="47"/>
      <c r="I589" s="47"/>
      <c r="J589" s="47"/>
      <c r="K589" s="47"/>
    </row>
    <row r="590" spans="1:11" x14ac:dyDescent="0.25">
      <c r="A590" s="47"/>
      <c r="B590" s="47"/>
      <c r="C590" s="47"/>
      <c r="D590" s="47"/>
      <c r="E590" s="47"/>
      <c r="F590" s="47"/>
      <c r="G590" s="47"/>
      <c r="H590" s="47"/>
      <c r="I590" s="47"/>
      <c r="J590" s="47"/>
      <c r="K590" s="47"/>
    </row>
    <row r="591" spans="1:11" x14ac:dyDescent="0.25">
      <c r="A591" s="47"/>
      <c r="B591" s="47"/>
      <c r="C591" s="47"/>
      <c r="D591" s="47"/>
      <c r="E591" s="47"/>
      <c r="F591" s="47"/>
      <c r="G591" s="47"/>
      <c r="H591" s="47"/>
      <c r="I591" s="47"/>
      <c r="J591" s="47"/>
      <c r="K591" s="47"/>
    </row>
    <row r="592" spans="1:11" x14ac:dyDescent="0.25">
      <c r="A592" s="47"/>
      <c r="B592" s="47"/>
      <c r="C592" s="47"/>
      <c r="D592" s="47"/>
      <c r="E592" s="47"/>
      <c r="F592" s="47"/>
      <c r="G592" s="47"/>
      <c r="H592" s="47"/>
      <c r="I592" s="47"/>
      <c r="J592" s="47"/>
      <c r="K592" s="47"/>
    </row>
    <row r="593" spans="1:11" x14ac:dyDescent="0.25">
      <c r="A593" s="47"/>
      <c r="B593" s="47"/>
      <c r="C593" s="47"/>
      <c r="D593" s="47"/>
      <c r="E593" s="47"/>
      <c r="F593" s="47"/>
      <c r="G593" s="47"/>
      <c r="H593" s="47"/>
      <c r="I593" s="47"/>
      <c r="J593" s="47"/>
      <c r="K593" s="47"/>
    </row>
    <row r="594" spans="1:11" x14ac:dyDescent="0.25">
      <c r="A594" s="47"/>
      <c r="B594" s="47"/>
      <c r="C594" s="47"/>
      <c r="D594" s="47"/>
      <c r="E594" s="47"/>
      <c r="F594" s="47"/>
      <c r="G594" s="47"/>
      <c r="H594" s="47"/>
      <c r="I594" s="47"/>
      <c r="J594" s="47"/>
      <c r="K594" s="47"/>
    </row>
    <row r="595" spans="1:11" x14ac:dyDescent="0.25">
      <c r="A595" s="47"/>
      <c r="B595" s="47"/>
      <c r="C595" s="47"/>
      <c r="D595" s="47"/>
      <c r="E595" s="47"/>
      <c r="F595" s="47"/>
      <c r="G595" s="47"/>
      <c r="H595" s="47"/>
      <c r="I595" s="47"/>
      <c r="J595" s="47"/>
      <c r="K595" s="47"/>
    </row>
    <row r="596" spans="1:11" x14ac:dyDescent="0.25">
      <c r="A596" s="47"/>
      <c r="B596" s="47"/>
      <c r="C596" s="47"/>
      <c r="D596" s="47"/>
      <c r="E596" s="47"/>
      <c r="F596" s="47"/>
      <c r="G596" s="47"/>
      <c r="H596" s="47"/>
      <c r="I596" s="47"/>
      <c r="J596" s="47"/>
      <c r="K596" s="47"/>
    </row>
    <row r="597" spans="1:11" x14ac:dyDescent="0.25">
      <c r="A597" s="47"/>
      <c r="B597" s="47"/>
      <c r="C597" s="47"/>
      <c r="D597" s="47"/>
      <c r="E597" s="47"/>
      <c r="F597" s="47"/>
      <c r="G597" s="47"/>
      <c r="H597" s="47"/>
      <c r="I597" s="47"/>
      <c r="J597" s="47"/>
      <c r="K597" s="47"/>
    </row>
    <row r="598" spans="1:11" x14ac:dyDescent="0.25">
      <c r="A598" s="47"/>
      <c r="B598" s="47"/>
      <c r="C598" s="47"/>
      <c r="D598" s="47"/>
      <c r="E598" s="47"/>
      <c r="F598" s="47"/>
      <c r="G598" s="47"/>
      <c r="H598" s="47"/>
      <c r="I598" s="47"/>
      <c r="J598" s="47"/>
      <c r="K598" s="47"/>
    </row>
    <row r="599" spans="1:11" x14ac:dyDescent="0.25">
      <c r="A599" s="47"/>
      <c r="B599" s="47"/>
      <c r="C599" s="47"/>
      <c r="D599" s="47"/>
      <c r="E599" s="47"/>
      <c r="F599" s="47"/>
      <c r="G599" s="47"/>
      <c r="H599" s="47"/>
      <c r="I599" s="47"/>
      <c r="J599" s="47"/>
      <c r="K599" s="47"/>
    </row>
    <row r="600" spans="1:11" x14ac:dyDescent="0.25">
      <c r="A600" s="47"/>
      <c r="B600" s="47"/>
      <c r="C600" s="47"/>
      <c r="D600" s="47"/>
      <c r="E600" s="47"/>
      <c r="F600" s="47"/>
      <c r="G600" s="47"/>
      <c r="H600" s="47"/>
      <c r="I600" s="47"/>
      <c r="J600" s="47"/>
      <c r="K600" s="47"/>
    </row>
    <row r="601" spans="1:11" x14ac:dyDescent="0.25">
      <c r="A601" s="47"/>
      <c r="B601" s="47"/>
      <c r="C601" s="47"/>
      <c r="D601" s="47"/>
      <c r="E601" s="47"/>
      <c r="F601" s="47"/>
      <c r="G601" s="47"/>
      <c r="H601" s="47"/>
      <c r="I601" s="47"/>
      <c r="J601" s="47"/>
      <c r="K601" s="47"/>
    </row>
    <row r="602" spans="1:11" x14ac:dyDescent="0.25">
      <c r="A602" s="47"/>
      <c r="B602" s="47"/>
      <c r="C602" s="47"/>
      <c r="D602" s="47"/>
      <c r="E602" s="47"/>
      <c r="F602" s="47"/>
      <c r="G602" s="47"/>
      <c r="H602" s="47"/>
      <c r="I602" s="47"/>
      <c r="J602" s="47"/>
      <c r="K602" s="47"/>
    </row>
    <row r="603" spans="1:11" x14ac:dyDescent="0.25">
      <c r="A603" s="47"/>
      <c r="B603" s="47"/>
      <c r="C603" s="47"/>
      <c r="D603" s="47"/>
      <c r="E603" s="47"/>
      <c r="F603" s="47"/>
      <c r="G603" s="47"/>
      <c r="H603" s="47"/>
      <c r="I603" s="47"/>
      <c r="J603" s="47"/>
      <c r="K603" s="47"/>
    </row>
    <row r="604" spans="1:11" x14ac:dyDescent="0.25">
      <c r="A604" s="47"/>
      <c r="B604" s="47"/>
      <c r="C604" s="47"/>
      <c r="D604" s="47"/>
      <c r="E604" s="47"/>
      <c r="F604" s="47"/>
      <c r="G604" s="47"/>
      <c r="H604" s="47"/>
      <c r="I604" s="47"/>
      <c r="J604" s="47"/>
      <c r="K604" s="47"/>
    </row>
    <row r="605" spans="1:11" x14ac:dyDescent="0.25">
      <c r="A605" s="47"/>
      <c r="B605" s="47"/>
      <c r="C605" s="47"/>
      <c r="D605" s="47"/>
      <c r="E605" s="47"/>
      <c r="F605" s="47"/>
      <c r="G605" s="47"/>
      <c r="H605" s="47"/>
      <c r="I605" s="47"/>
      <c r="J605" s="47"/>
      <c r="K605" s="47"/>
    </row>
    <row r="606" spans="1:11" x14ac:dyDescent="0.25">
      <c r="A606" s="47"/>
      <c r="B606" s="47"/>
      <c r="C606" s="47"/>
      <c r="D606" s="47"/>
      <c r="E606" s="47"/>
      <c r="F606" s="47"/>
      <c r="G606" s="47"/>
      <c r="H606" s="47"/>
      <c r="I606" s="47"/>
      <c r="J606" s="47"/>
      <c r="K606" s="47"/>
    </row>
    <row r="607" spans="1:11" x14ac:dyDescent="0.25">
      <c r="A607" s="47"/>
      <c r="B607" s="47"/>
      <c r="C607" s="47"/>
      <c r="D607" s="47"/>
      <c r="E607" s="47"/>
      <c r="F607" s="47"/>
      <c r="G607" s="47"/>
      <c r="H607" s="47"/>
      <c r="I607" s="47"/>
      <c r="J607" s="47"/>
      <c r="K607" s="47"/>
    </row>
    <row r="608" spans="1:11" x14ac:dyDescent="0.25">
      <c r="A608" s="47"/>
      <c r="B608" s="47"/>
      <c r="C608" s="47"/>
      <c r="D608" s="47"/>
      <c r="E608" s="47"/>
      <c r="F608" s="47"/>
      <c r="G608" s="47"/>
      <c r="H608" s="47"/>
      <c r="I608" s="47"/>
      <c r="J608" s="47"/>
      <c r="K608" s="47"/>
    </row>
    <row r="609" spans="1:11" x14ac:dyDescent="0.25">
      <c r="A609" s="47"/>
      <c r="B609" s="47"/>
      <c r="C609" s="47"/>
      <c r="D609" s="47"/>
      <c r="E609" s="47"/>
      <c r="F609" s="47"/>
      <c r="G609" s="47"/>
      <c r="H609" s="47"/>
      <c r="I609" s="47"/>
      <c r="J609" s="47"/>
      <c r="K609" s="47"/>
    </row>
    <row r="610" spans="1:11" x14ac:dyDescent="0.25">
      <c r="A610" s="47"/>
      <c r="B610" s="47"/>
      <c r="C610" s="47"/>
      <c r="D610" s="47"/>
      <c r="E610" s="47"/>
      <c r="F610" s="47"/>
      <c r="G610" s="47"/>
      <c r="H610" s="47"/>
      <c r="I610" s="47"/>
      <c r="J610" s="47"/>
      <c r="K610" s="47"/>
    </row>
    <row r="611" spans="1:11" x14ac:dyDescent="0.25">
      <c r="A611" s="47"/>
      <c r="B611" s="47"/>
      <c r="C611" s="47"/>
      <c r="D611" s="47"/>
      <c r="E611" s="47"/>
      <c r="F611" s="47"/>
      <c r="G611" s="47"/>
      <c r="H611" s="47"/>
      <c r="I611" s="47"/>
      <c r="J611" s="47"/>
      <c r="K611" s="47"/>
    </row>
    <row r="612" spans="1:11" x14ac:dyDescent="0.25">
      <c r="A612" s="47"/>
      <c r="B612" s="47"/>
      <c r="C612" s="47"/>
      <c r="D612" s="47"/>
      <c r="E612" s="47"/>
      <c r="F612" s="47"/>
      <c r="G612" s="47"/>
      <c r="H612" s="47"/>
      <c r="I612" s="47"/>
      <c r="J612" s="47"/>
      <c r="K612" s="47"/>
    </row>
    <row r="613" spans="1:11" x14ac:dyDescent="0.25">
      <c r="A613" s="47"/>
      <c r="B613" s="47"/>
      <c r="C613" s="47"/>
      <c r="D613" s="47"/>
      <c r="E613" s="47"/>
      <c r="F613" s="47"/>
      <c r="G613" s="47"/>
      <c r="H613" s="47"/>
      <c r="I613" s="47"/>
      <c r="J613" s="47"/>
      <c r="K613" s="47"/>
    </row>
    <row r="614" spans="1:11" x14ac:dyDescent="0.25">
      <c r="A614" s="47"/>
      <c r="B614" s="47"/>
      <c r="C614" s="47"/>
      <c r="D614" s="47"/>
      <c r="E614" s="47"/>
      <c r="F614" s="47"/>
      <c r="G614" s="47"/>
      <c r="H614" s="47"/>
      <c r="I614" s="47"/>
      <c r="J614" s="47"/>
      <c r="K614" s="47"/>
    </row>
    <row r="615" spans="1:11" x14ac:dyDescent="0.25">
      <c r="A615" s="47"/>
      <c r="B615" s="47"/>
      <c r="C615" s="47"/>
      <c r="D615" s="47"/>
      <c r="E615" s="47"/>
      <c r="F615" s="47"/>
      <c r="G615" s="47"/>
      <c r="H615" s="47"/>
      <c r="I615" s="47"/>
      <c r="J615" s="47"/>
      <c r="K615" s="47"/>
    </row>
    <row r="616" spans="1:11" x14ac:dyDescent="0.25">
      <c r="A616" s="47"/>
      <c r="B616" s="47"/>
      <c r="C616" s="47"/>
      <c r="D616" s="47"/>
      <c r="E616" s="47"/>
      <c r="F616" s="47"/>
      <c r="G616" s="47"/>
      <c r="H616" s="47"/>
      <c r="I616" s="47"/>
      <c r="J616" s="47"/>
      <c r="K616" s="47"/>
    </row>
    <row r="617" spans="1:11" x14ac:dyDescent="0.25">
      <c r="A617" s="47"/>
      <c r="B617" s="47"/>
      <c r="C617" s="47"/>
      <c r="D617" s="47"/>
      <c r="E617" s="47"/>
      <c r="F617" s="47"/>
      <c r="G617" s="47"/>
      <c r="H617" s="47"/>
      <c r="I617" s="47"/>
      <c r="J617" s="47"/>
      <c r="K617" s="47"/>
    </row>
    <row r="618" spans="1:11" x14ac:dyDescent="0.25">
      <c r="A618" s="47"/>
      <c r="B618" s="47"/>
      <c r="C618" s="47"/>
      <c r="D618" s="47"/>
      <c r="E618" s="47"/>
      <c r="F618" s="47"/>
      <c r="G618" s="47"/>
      <c r="H618" s="47"/>
      <c r="I618" s="47"/>
      <c r="J618" s="47"/>
      <c r="K618" s="47"/>
    </row>
    <row r="619" spans="1:11" x14ac:dyDescent="0.25">
      <c r="A619" s="47"/>
      <c r="B619" s="47"/>
      <c r="C619" s="47"/>
      <c r="D619" s="47"/>
      <c r="E619" s="47"/>
      <c r="F619" s="47"/>
      <c r="G619" s="47"/>
      <c r="H619" s="47"/>
      <c r="I619" s="47"/>
      <c r="J619" s="47"/>
      <c r="K619" s="47"/>
    </row>
    <row r="620" spans="1:11" x14ac:dyDescent="0.25">
      <c r="A620" s="47"/>
      <c r="B620" s="47"/>
      <c r="C620" s="47"/>
      <c r="D620" s="47"/>
      <c r="E620" s="47"/>
      <c r="F620" s="47"/>
      <c r="G620" s="47"/>
      <c r="H620" s="47"/>
      <c r="I620" s="47"/>
      <c r="J620" s="47"/>
      <c r="K620" s="47"/>
    </row>
    <row r="621" spans="1:11" x14ac:dyDescent="0.25">
      <c r="A621" s="47"/>
      <c r="B621" s="47"/>
      <c r="C621" s="47"/>
      <c r="D621" s="47"/>
      <c r="E621" s="47"/>
      <c r="F621" s="47"/>
      <c r="G621" s="47"/>
      <c r="H621" s="47"/>
      <c r="I621" s="47"/>
      <c r="J621" s="47"/>
      <c r="K621" s="47"/>
    </row>
    <row r="622" spans="1:11" x14ac:dyDescent="0.25">
      <c r="A622" s="47"/>
      <c r="B622" s="47"/>
      <c r="C622" s="47"/>
      <c r="D622" s="47"/>
      <c r="E622" s="47"/>
      <c r="F622" s="47"/>
      <c r="G622" s="47"/>
      <c r="H622" s="47"/>
      <c r="I622" s="47"/>
      <c r="J622" s="47"/>
      <c r="K622" s="47"/>
    </row>
    <row r="623" spans="1:11" x14ac:dyDescent="0.25">
      <c r="A623" s="47"/>
      <c r="B623" s="47"/>
      <c r="C623" s="47"/>
      <c r="D623" s="47"/>
      <c r="E623" s="47"/>
      <c r="F623" s="47"/>
      <c r="G623" s="47"/>
      <c r="H623" s="47"/>
      <c r="I623" s="47"/>
      <c r="J623" s="47"/>
      <c r="K623" s="47"/>
    </row>
    <row r="624" spans="1:11" x14ac:dyDescent="0.25">
      <c r="A624" s="47"/>
      <c r="B624" s="47"/>
      <c r="C624" s="47"/>
      <c r="D624" s="47"/>
      <c r="E624" s="47"/>
      <c r="F624" s="47"/>
      <c r="G624" s="47"/>
      <c r="H624" s="47"/>
      <c r="I624" s="47"/>
      <c r="J624" s="47"/>
      <c r="K624" s="47"/>
    </row>
    <row r="625" spans="1:11" x14ac:dyDescent="0.25">
      <c r="A625" s="47"/>
      <c r="B625" s="47"/>
      <c r="C625" s="47"/>
      <c r="D625" s="47"/>
      <c r="E625" s="47"/>
      <c r="F625" s="47"/>
      <c r="G625" s="47"/>
      <c r="H625" s="47"/>
      <c r="I625" s="47"/>
      <c r="J625" s="47"/>
      <c r="K625" s="47"/>
    </row>
    <row r="626" spans="1:11" x14ac:dyDescent="0.25">
      <c r="A626" s="47"/>
      <c r="B626" s="47"/>
      <c r="C626" s="47"/>
      <c r="D626" s="47"/>
      <c r="E626" s="47"/>
      <c r="F626" s="47"/>
      <c r="G626" s="47"/>
      <c r="H626" s="47"/>
      <c r="I626" s="47"/>
      <c r="J626" s="47"/>
      <c r="K626" s="47"/>
    </row>
    <row r="627" spans="1:11" x14ac:dyDescent="0.25">
      <c r="A627" s="47"/>
      <c r="B627" s="47"/>
      <c r="C627" s="47"/>
      <c r="D627" s="47"/>
      <c r="E627" s="47"/>
      <c r="F627" s="47"/>
      <c r="G627" s="47"/>
      <c r="H627" s="47"/>
      <c r="I627" s="47"/>
      <c r="J627" s="47"/>
      <c r="K627" s="47"/>
    </row>
    <row r="628" spans="1:11" x14ac:dyDescent="0.25">
      <c r="A628" s="47"/>
      <c r="B628" s="47"/>
      <c r="C628" s="47"/>
      <c r="D628" s="47"/>
      <c r="E628" s="47"/>
      <c r="F628" s="47"/>
      <c r="G628" s="47"/>
      <c r="H628" s="47"/>
      <c r="I628" s="47"/>
      <c r="J628" s="47"/>
      <c r="K628" s="47"/>
    </row>
    <row r="629" spans="1:11" x14ac:dyDescent="0.25">
      <c r="A629" s="47"/>
      <c r="B629" s="47"/>
      <c r="C629" s="47"/>
      <c r="D629" s="47"/>
      <c r="E629" s="47"/>
      <c r="F629" s="47"/>
      <c r="G629" s="47"/>
      <c r="H629" s="47"/>
      <c r="I629" s="47"/>
      <c r="J629" s="47"/>
      <c r="K629" s="47"/>
    </row>
    <row r="630" spans="1:11" x14ac:dyDescent="0.25">
      <c r="A630" s="47"/>
      <c r="B630" s="47"/>
      <c r="C630" s="47"/>
      <c r="D630" s="47"/>
      <c r="E630" s="47"/>
      <c r="F630" s="47"/>
      <c r="G630" s="47"/>
      <c r="H630" s="47"/>
      <c r="I630" s="47"/>
      <c r="J630" s="47"/>
      <c r="K630" s="47"/>
    </row>
    <row r="631" spans="1:11" x14ac:dyDescent="0.25">
      <c r="A631" s="47"/>
      <c r="B631" s="47"/>
      <c r="C631" s="47"/>
      <c r="D631" s="47"/>
      <c r="E631" s="47"/>
      <c r="F631" s="47"/>
      <c r="G631" s="47"/>
      <c r="H631" s="47"/>
      <c r="I631" s="47"/>
      <c r="J631" s="47"/>
      <c r="K631" s="47"/>
    </row>
    <row r="632" spans="1:11" x14ac:dyDescent="0.25">
      <c r="A632" s="47"/>
      <c r="B632" s="47"/>
      <c r="C632" s="47"/>
      <c r="D632" s="47"/>
      <c r="E632" s="47"/>
      <c r="F632" s="47"/>
      <c r="G632" s="47"/>
      <c r="H632" s="47"/>
      <c r="I632" s="47"/>
      <c r="J632" s="47"/>
      <c r="K632" s="47"/>
    </row>
    <row r="633" spans="1:11" x14ac:dyDescent="0.25">
      <c r="A633" s="47"/>
      <c r="B633" s="47"/>
      <c r="C633" s="47"/>
      <c r="D633" s="47"/>
      <c r="E633" s="47"/>
      <c r="F633" s="47"/>
      <c r="G633" s="47"/>
      <c r="H633" s="47"/>
      <c r="I633" s="47"/>
      <c r="J633" s="47"/>
      <c r="K633" s="47"/>
    </row>
    <row r="634" spans="1:11" x14ac:dyDescent="0.25">
      <c r="A634" s="47"/>
      <c r="B634" s="47"/>
      <c r="C634" s="47"/>
      <c r="D634" s="47"/>
      <c r="E634" s="47"/>
      <c r="F634" s="47"/>
      <c r="G634" s="47"/>
      <c r="H634" s="47"/>
      <c r="I634" s="47"/>
      <c r="J634" s="47"/>
      <c r="K634" s="47"/>
    </row>
    <row r="635" spans="1:11" x14ac:dyDescent="0.25">
      <c r="A635" s="47"/>
      <c r="B635" s="47"/>
      <c r="C635" s="47"/>
      <c r="D635" s="47"/>
      <c r="E635" s="47"/>
      <c r="F635" s="47"/>
      <c r="G635" s="47"/>
      <c r="H635" s="47"/>
      <c r="I635" s="47"/>
      <c r="J635" s="47"/>
      <c r="K635" s="47"/>
    </row>
    <row r="636" spans="1:11" x14ac:dyDescent="0.25">
      <c r="A636" s="47"/>
      <c r="B636" s="47"/>
      <c r="C636" s="47"/>
      <c r="D636" s="47"/>
      <c r="E636" s="47"/>
      <c r="F636" s="47"/>
      <c r="G636" s="47"/>
      <c r="H636" s="47"/>
      <c r="I636" s="47"/>
      <c r="J636" s="47"/>
      <c r="K636" s="47"/>
    </row>
    <row r="637" spans="1:11" x14ac:dyDescent="0.25">
      <c r="A637" s="47"/>
      <c r="B637" s="47"/>
      <c r="C637" s="47"/>
      <c r="D637" s="47"/>
      <c r="E637" s="47"/>
      <c r="F637" s="47"/>
      <c r="G637" s="47"/>
      <c r="H637" s="47"/>
      <c r="I637" s="47"/>
      <c r="J637" s="47"/>
      <c r="K637" s="47"/>
    </row>
    <row r="638" spans="1:11" x14ac:dyDescent="0.25">
      <c r="A638" s="47"/>
      <c r="B638" s="47"/>
      <c r="C638" s="47"/>
      <c r="D638" s="47"/>
      <c r="E638" s="47"/>
      <c r="F638" s="47"/>
      <c r="G638" s="47"/>
      <c r="H638" s="47"/>
      <c r="I638" s="47"/>
      <c r="J638" s="47"/>
      <c r="K638" s="47"/>
    </row>
    <row r="639" spans="1:11" x14ac:dyDescent="0.25">
      <c r="A639" s="47"/>
      <c r="B639" s="47"/>
      <c r="C639" s="47"/>
      <c r="D639" s="47"/>
      <c r="E639" s="47"/>
      <c r="F639" s="47"/>
      <c r="G639" s="47"/>
      <c r="H639" s="47"/>
      <c r="I639" s="47"/>
      <c r="J639" s="47"/>
      <c r="K639" s="47"/>
    </row>
    <row r="640" spans="1:11" x14ac:dyDescent="0.25">
      <c r="A640" s="47"/>
      <c r="B640" s="47"/>
      <c r="C640" s="47"/>
      <c r="D640" s="47"/>
      <c r="E640" s="47"/>
      <c r="F640" s="47"/>
      <c r="G640" s="47"/>
      <c r="H640" s="47"/>
      <c r="I640" s="47"/>
      <c r="J640" s="47"/>
      <c r="K640" s="47"/>
    </row>
    <row r="641" spans="1:11" x14ac:dyDescent="0.25">
      <c r="A641" s="47"/>
      <c r="B641" s="47"/>
      <c r="C641" s="47"/>
      <c r="D641" s="47"/>
      <c r="E641" s="47"/>
      <c r="F641" s="47"/>
      <c r="G641" s="47"/>
      <c r="H641" s="47"/>
      <c r="I641" s="47"/>
      <c r="J641" s="47"/>
      <c r="K641" s="47"/>
    </row>
    <row r="642" spans="1:11" x14ac:dyDescent="0.25">
      <c r="A642" s="47"/>
      <c r="B642" s="47"/>
      <c r="C642" s="47"/>
      <c r="D642" s="47"/>
      <c r="E642" s="47"/>
      <c r="F642" s="47"/>
      <c r="G642" s="47"/>
      <c r="H642" s="47"/>
      <c r="I642" s="47"/>
      <c r="J642" s="47"/>
      <c r="K642" s="47"/>
    </row>
    <row r="643" spans="1:11" x14ac:dyDescent="0.25">
      <c r="A643" s="47"/>
      <c r="B643" s="47"/>
      <c r="C643" s="47"/>
      <c r="D643" s="47"/>
      <c r="E643" s="47"/>
      <c r="F643" s="47"/>
      <c r="G643" s="47"/>
      <c r="H643" s="47"/>
      <c r="I643" s="47"/>
      <c r="J643" s="47"/>
      <c r="K643" s="47"/>
    </row>
    <row r="644" spans="1:11" x14ac:dyDescent="0.25">
      <c r="A644" s="47"/>
      <c r="B644" s="47"/>
      <c r="C644" s="47"/>
      <c r="D644" s="47"/>
      <c r="E644" s="47"/>
      <c r="F644" s="47"/>
      <c r="G644" s="47"/>
      <c r="H644" s="47"/>
      <c r="I644" s="47"/>
      <c r="J644" s="47"/>
      <c r="K644" s="47"/>
    </row>
    <row r="645" spans="1:11" x14ac:dyDescent="0.25">
      <c r="A645" s="47"/>
      <c r="B645" s="47"/>
      <c r="C645" s="47"/>
      <c r="D645" s="47"/>
      <c r="E645" s="47"/>
      <c r="F645" s="47"/>
      <c r="G645" s="47"/>
      <c r="H645" s="47"/>
      <c r="I645" s="47"/>
      <c r="J645" s="47"/>
      <c r="K645" s="47"/>
    </row>
    <row r="646" spans="1:11" x14ac:dyDescent="0.25">
      <c r="A646" s="47"/>
      <c r="B646" s="47"/>
      <c r="C646" s="47"/>
      <c r="D646" s="47"/>
      <c r="E646" s="47"/>
      <c r="F646" s="47"/>
      <c r="G646" s="47"/>
      <c r="H646" s="47"/>
      <c r="I646" s="47"/>
      <c r="J646" s="47"/>
      <c r="K646" s="47"/>
    </row>
    <row r="647" spans="1:11" x14ac:dyDescent="0.25">
      <c r="A647" s="47"/>
      <c r="B647" s="47"/>
      <c r="C647" s="47"/>
      <c r="D647" s="47"/>
      <c r="E647" s="47"/>
      <c r="F647" s="47"/>
      <c r="G647" s="47"/>
      <c r="H647" s="47"/>
      <c r="I647" s="47"/>
      <c r="J647" s="47"/>
      <c r="K647" s="47"/>
    </row>
    <row r="648" spans="1:11" x14ac:dyDescent="0.25">
      <c r="A648" s="47"/>
      <c r="B648" s="47"/>
      <c r="C648" s="47"/>
      <c r="D648" s="47"/>
      <c r="E648" s="47"/>
      <c r="F648" s="47"/>
      <c r="G648" s="47"/>
      <c r="H648" s="47"/>
      <c r="I648" s="47"/>
      <c r="J648" s="47"/>
      <c r="K648" s="47"/>
    </row>
    <row r="649" spans="1:11" x14ac:dyDescent="0.25">
      <c r="A649" s="47"/>
      <c r="B649" s="47"/>
      <c r="C649" s="47"/>
      <c r="D649" s="47"/>
      <c r="E649" s="47"/>
      <c r="F649" s="47"/>
      <c r="G649" s="47"/>
      <c r="H649" s="47"/>
      <c r="I649" s="47"/>
      <c r="J649" s="47"/>
      <c r="K649" s="47"/>
    </row>
    <row r="650" spans="1:11" x14ac:dyDescent="0.25">
      <c r="A650" s="47"/>
      <c r="B650" s="47"/>
      <c r="C650" s="47"/>
      <c r="D650" s="47"/>
      <c r="E650" s="47"/>
      <c r="F650" s="47"/>
      <c r="G650" s="47"/>
      <c r="H650" s="47"/>
      <c r="I650" s="47"/>
      <c r="J650" s="47"/>
      <c r="K650" s="47"/>
    </row>
    <row r="651" spans="1:11" x14ac:dyDescent="0.25">
      <c r="A651" s="47"/>
      <c r="B651" s="47"/>
      <c r="C651" s="47"/>
      <c r="D651" s="47"/>
      <c r="E651" s="47"/>
      <c r="F651" s="47"/>
      <c r="G651" s="47"/>
      <c r="H651" s="47"/>
      <c r="I651" s="47"/>
      <c r="J651" s="47"/>
      <c r="K651" s="47"/>
    </row>
    <row r="652" spans="1:11" x14ac:dyDescent="0.25">
      <c r="A652" s="47"/>
      <c r="B652" s="47"/>
      <c r="C652" s="47"/>
      <c r="D652" s="47"/>
      <c r="E652" s="47"/>
      <c r="F652" s="47"/>
      <c r="G652" s="47"/>
      <c r="H652" s="47"/>
      <c r="I652" s="47"/>
      <c r="J652" s="47"/>
      <c r="K652" s="47"/>
    </row>
    <row r="653" spans="1:11" x14ac:dyDescent="0.25">
      <c r="A653" s="47"/>
      <c r="B653" s="47"/>
      <c r="C653" s="47"/>
      <c r="D653" s="47"/>
      <c r="E653" s="47"/>
      <c r="F653" s="47"/>
      <c r="G653" s="47"/>
      <c r="H653" s="47"/>
      <c r="I653" s="47"/>
      <c r="J653" s="47"/>
      <c r="K653" s="47"/>
    </row>
    <row r="654" spans="1:11" x14ac:dyDescent="0.25">
      <c r="A654" s="47"/>
      <c r="B654" s="47"/>
      <c r="C654" s="47"/>
      <c r="D654" s="47"/>
      <c r="E654" s="47"/>
      <c r="F654" s="47"/>
      <c r="G654" s="47"/>
      <c r="H654" s="47"/>
      <c r="I654" s="47"/>
      <c r="J654" s="47"/>
      <c r="K654" s="47"/>
    </row>
    <row r="655" spans="1:11" x14ac:dyDescent="0.25">
      <c r="A655" s="47"/>
      <c r="B655" s="47"/>
      <c r="C655" s="47"/>
      <c r="D655" s="47"/>
      <c r="E655" s="47"/>
      <c r="F655" s="47"/>
      <c r="G655" s="47"/>
      <c r="H655" s="47"/>
      <c r="I655" s="47"/>
      <c r="J655" s="47"/>
      <c r="K655" s="47"/>
    </row>
    <row r="656" spans="1:11" x14ac:dyDescent="0.25">
      <c r="A656" s="47"/>
      <c r="B656" s="47"/>
      <c r="C656" s="47"/>
      <c r="D656" s="47"/>
      <c r="E656" s="47"/>
      <c r="F656" s="47"/>
      <c r="G656" s="47"/>
      <c r="H656" s="47"/>
      <c r="I656" s="47"/>
      <c r="J656" s="47"/>
      <c r="K656" s="47"/>
    </row>
    <row r="657" spans="1:11" x14ac:dyDescent="0.25">
      <c r="A657" s="47"/>
      <c r="B657" s="47"/>
      <c r="C657" s="47"/>
      <c r="D657" s="47"/>
      <c r="E657" s="47"/>
      <c r="F657" s="47"/>
      <c r="G657" s="47"/>
      <c r="H657" s="47"/>
      <c r="I657" s="47"/>
      <c r="J657" s="47"/>
      <c r="K657" s="47"/>
    </row>
    <row r="658" spans="1:11" x14ac:dyDescent="0.25">
      <c r="A658" s="47"/>
      <c r="B658" s="47"/>
      <c r="C658" s="47"/>
      <c r="D658" s="47"/>
      <c r="E658" s="47"/>
      <c r="F658" s="47"/>
      <c r="G658" s="47"/>
      <c r="H658" s="47"/>
      <c r="I658" s="47"/>
      <c r="J658" s="47"/>
      <c r="K658" s="47"/>
    </row>
    <row r="659" spans="1:11" x14ac:dyDescent="0.25">
      <c r="A659" s="47"/>
      <c r="B659" s="47"/>
      <c r="C659" s="47"/>
      <c r="D659" s="47"/>
      <c r="E659" s="47"/>
      <c r="F659" s="47"/>
      <c r="G659" s="47"/>
      <c r="H659" s="47"/>
      <c r="I659" s="47"/>
      <c r="J659" s="47"/>
      <c r="K659" s="47"/>
    </row>
    <row r="660" spans="1:11" x14ac:dyDescent="0.25">
      <c r="A660" s="47"/>
      <c r="B660" s="47"/>
      <c r="C660" s="47"/>
      <c r="D660" s="47"/>
      <c r="E660" s="47"/>
      <c r="F660" s="47"/>
      <c r="G660" s="47"/>
      <c r="H660" s="47"/>
      <c r="I660" s="47"/>
      <c r="J660" s="47"/>
      <c r="K660" s="47"/>
    </row>
    <row r="661" spans="1:11" x14ac:dyDescent="0.25">
      <c r="A661" s="47"/>
      <c r="B661" s="47"/>
      <c r="C661" s="47"/>
      <c r="D661" s="47"/>
      <c r="E661" s="47"/>
      <c r="F661" s="47"/>
      <c r="G661" s="47"/>
      <c r="H661" s="47"/>
      <c r="I661" s="47"/>
      <c r="J661" s="47"/>
      <c r="K661" s="47"/>
    </row>
    <row r="662" spans="1:11" x14ac:dyDescent="0.25">
      <c r="A662" s="47"/>
      <c r="B662" s="47"/>
      <c r="C662" s="47"/>
      <c r="D662" s="47"/>
      <c r="E662" s="47"/>
      <c r="F662" s="47"/>
      <c r="G662" s="47"/>
      <c r="H662" s="47"/>
      <c r="I662" s="47"/>
      <c r="J662" s="47"/>
      <c r="K662" s="47"/>
    </row>
    <row r="663" spans="1:11" x14ac:dyDescent="0.25">
      <c r="A663" s="47"/>
      <c r="B663" s="47"/>
      <c r="C663" s="47"/>
      <c r="D663" s="47"/>
      <c r="E663" s="47"/>
      <c r="F663" s="47"/>
      <c r="G663" s="47"/>
      <c r="H663" s="47"/>
      <c r="I663" s="47"/>
      <c r="J663" s="47"/>
      <c r="K663" s="47"/>
    </row>
    <row r="664" spans="1:11" x14ac:dyDescent="0.25">
      <c r="A664" s="47"/>
      <c r="B664" s="47"/>
      <c r="C664" s="47"/>
      <c r="D664" s="47"/>
      <c r="E664" s="47"/>
      <c r="F664" s="47"/>
      <c r="G664" s="47"/>
      <c r="H664" s="47"/>
      <c r="I664" s="47"/>
      <c r="J664" s="47"/>
      <c r="K664" s="47"/>
    </row>
    <row r="665" spans="1:11" x14ac:dyDescent="0.25">
      <c r="A665" s="47"/>
      <c r="B665" s="47"/>
      <c r="C665" s="47"/>
      <c r="D665" s="47"/>
      <c r="E665" s="47"/>
      <c r="F665" s="47"/>
      <c r="G665" s="47"/>
      <c r="H665" s="47"/>
      <c r="I665" s="47"/>
      <c r="J665" s="47"/>
      <c r="K665" s="47"/>
    </row>
    <row r="666" spans="1:11" x14ac:dyDescent="0.25">
      <c r="A666" s="47"/>
      <c r="B666" s="47"/>
      <c r="C666" s="47"/>
      <c r="D666" s="47"/>
      <c r="E666" s="47"/>
      <c r="F666" s="47"/>
      <c r="G666" s="47"/>
      <c r="H666" s="47"/>
      <c r="I666" s="47"/>
      <c r="J666" s="47"/>
      <c r="K666" s="47"/>
    </row>
    <row r="667" spans="1:11" x14ac:dyDescent="0.25">
      <c r="A667" s="47"/>
      <c r="B667" s="47"/>
      <c r="C667" s="47"/>
      <c r="D667" s="47"/>
      <c r="E667" s="47"/>
      <c r="F667" s="47"/>
      <c r="G667" s="47"/>
      <c r="H667" s="47"/>
      <c r="I667" s="47"/>
      <c r="J667" s="47"/>
      <c r="K667" s="47"/>
    </row>
    <row r="668" spans="1:11" x14ac:dyDescent="0.25">
      <c r="A668" s="47"/>
      <c r="B668" s="47"/>
      <c r="C668" s="47"/>
      <c r="D668" s="47"/>
      <c r="E668" s="47"/>
      <c r="F668" s="47"/>
      <c r="G668" s="47"/>
      <c r="H668" s="47"/>
      <c r="I668" s="47"/>
      <c r="J668" s="47"/>
      <c r="K668" s="47"/>
    </row>
    <row r="669" spans="1:11" x14ac:dyDescent="0.25">
      <c r="A669" s="47"/>
      <c r="B669" s="47"/>
      <c r="C669" s="47"/>
      <c r="D669" s="47"/>
      <c r="E669" s="47"/>
      <c r="F669" s="47"/>
      <c r="G669" s="47"/>
      <c r="H669" s="47"/>
      <c r="I669" s="47"/>
      <c r="J669" s="47"/>
      <c r="K669" s="47"/>
    </row>
    <row r="670" spans="1:11" x14ac:dyDescent="0.25">
      <c r="A670" s="47"/>
      <c r="B670" s="47"/>
      <c r="C670" s="47"/>
      <c r="D670" s="47"/>
      <c r="E670" s="47"/>
      <c r="F670" s="47"/>
      <c r="G670" s="47"/>
      <c r="H670" s="47"/>
      <c r="I670" s="47"/>
      <c r="J670" s="47"/>
      <c r="K670" s="47"/>
    </row>
    <row r="671" spans="1:11" x14ac:dyDescent="0.25">
      <c r="A671" s="47"/>
      <c r="B671" s="47"/>
      <c r="C671" s="47"/>
      <c r="D671" s="47"/>
      <c r="E671" s="47"/>
      <c r="F671" s="47"/>
      <c r="G671" s="47"/>
      <c r="H671" s="47"/>
      <c r="I671" s="47"/>
      <c r="J671" s="47"/>
      <c r="K671" s="47"/>
    </row>
    <row r="672" spans="1:11" x14ac:dyDescent="0.25">
      <c r="A672" s="47"/>
      <c r="B672" s="47"/>
      <c r="C672" s="47"/>
      <c r="D672" s="47"/>
      <c r="E672" s="47"/>
      <c r="F672" s="47"/>
      <c r="G672" s="47"/>
      <c r="H672" s="47"/>
      <c r="I672" s="47"/>
      <c r="J672" s="47"/>
      <c r="K672" s="47"/>
    </row>
    <row r="673" spans="1:11" x14ac:dyDescent="0.25">
      <c r="A673" s="47"/>
      <c r="B673" s="47"/>
      <c r="C673" s="47"/>
      <c r="D673" s="47"/>
      <c r="E673" s="47"/>
      <c r="F673" s="47"/>
      <c r="G673" s="47"/>
      <c r="H673" s="47"/>
      <c r="I673" s="47"/>
      <c r="J673" s="47"/>
      <c r="K673" s="47"/>
    </row>
    <row r="674" spans="1:11" x14ac:dyDescent="0.25">
      <c r="A674" s="47"/>
      <c r="B674" s="47"/>
      <c r="C674" s="47"/>
      <c r="D674" s="47"/>
      <c r="E674" s="47"/>
      <c r="F674" s="47"/>
      <c r="G674" s="47"/>
      <c r="H674" s="47"/>
      <c r="I674" s="47"/>
      <c r="J674" s="47"/>
      <c r="K674" s="47"/>
    </row>
    <row r="675" spans="1:11" x14ac:dyDescent="0.25">
      <c r="A675" s="47"/>
      <c r="B675" s="47"/>
      <c r="C675" s="47"/>
      <c r="D675" s="47"/>
      <c r="E675" s="47"/>
      <c r="F675" s="47"/>
      <c r="G675" s="47"/>
      <c r="H675" s="47"/>
      <c r="I675" s="47"/>
      <c r="J675" s="47"/>
      <c r="K675" s="47"/>
    </row>
    <row r="676" spans="1:11" x14ac:dyDescent="0.25">
      <c r="A676" s="47"/>
      <c r="B676" s="47"/>
      <c r="C676" s="47"/>
      <c r="D676" s="47"/>
      <c r="E676" s="47"/>
      <c r="F676" s="47"/>
      <c r="G676" s="47"/>
      <c r="H676" s="47"/>
      <c r="I676" s="47"/>
      <c r="J676" s="47"/>
      <c r="K676" s="47"/>
    </row>
    <row r="677" spans="1:11" x14ac:dyDescent="0.25">
      <c r="A677" s="47"/>
      <c r="B677" s="47"/>
      <c r="C677" s="47"/>
      <c r="D677" s="47"/>
      <c r="E677" s="47"/>
      <c r="F677" s="47"/>
      <c r="G677" s="47"/>
      <c r="H677" s="47"/>
      <c r="I677" s="47"/>
      <c r="J677" s="47"/>
      <c r="K677" s="47"/>
    </row>
    <row r="678" spans="1:11" x14ac:dyDescent="0.25">
      <c r="A678" s="47"/>
      <c r="B678" s="47"/>
      <c r="C678" s="47"/>
      <c r="D678" s="47"/>
      <c r="E678" s="47"/>
      <c r="F678" s="47"/>
      <c r="G678" s="47"/>
      <c r="H678" s="47"/>
      <c r="I678" s="47"/>
      <c r="J678" s="47"/>
      <c r="K678" s="47"/>
    </row>
    <row r="679" spans="1:11" x14ac:dyDescent="0.25">
      <c r="A679" s="47"/>
      <c r="B679" s="47"/>
      <c r="C679" s="47"/>
      <c r="D679" s="47"/>
      <c r="E679" s="47"/>
      <c r="F679" s="47"/>
      <c r="G679" s="47"/>
      <c r="H679" s="47"/>
      <c r="I679" s="47"/>
      <c r="J679" s="47"/>
      <c r="K679" s="47"/>
    </row>
    <row r="680" spans="1:11" x14ac:dyDescent="0.25">
      <c r="A680" s="47"/>
      <c r="B680" s="47"/>
      <c r="C680" s="47"/>
      <c r="D680" s="47"/>
      <c r="E680" s="47"/>
      <c r="F680" s="47"/>
      <c r="G680" s="47"/>
      <c r="H680" s="47"/>
      <c r="I680" s="47"/>
      <c r="J680" s="47"/>
      <c r="K680" s="47"/>
    </row>
    <row r="681" spans="1:11" x14ac:dyDescent="0.25">
      <c r="A681" s="47"/>
      <c r="B681" s="47"/>
      <c r="C681" s="47"/>
      <c r="D681" s="47"/>
      <c r="E681" s="47"/>
      <c r="F681" s="47"/>
      <c r="G681" s="47"/>
      <c r="H681" s="47"/>
      <c r="I681" s="47"/>
      <c r="J681" s="47"/>
      <c r="K681" s="47"/>
    </row>
    <row r="682" spans="1:11" x14ac:dyDescent="0.25">
      <c r="A682" s="47"/>
      <c r="B682" s="47"/>
      <c r="C682" s="47"/>
      <c r="D682" s="47"/>
      <c r="E682" s="47"/>
      <c r="F682" s="47"/>
      <c r="G682" s="47"/>
      <c r="H682" s="47"/>
      <c r="I682" s="47"/>
      <c r="J682" s="47"/>
      <c r="K682" s="47"/>
    </row>
    <row r="683" spans="1:11" x14ac:dyDescent="0.25">
      <c r="A683" s="47"/>
      <c r="B683" s="47"/>
      <c r="C683" s="47"/>
      <c r="D683" s="47"/>
      <c r="E683" s="47"/>
      <c r="F683" s="47"/>
      <c r="G683" s="47"/>
      <c r="H683" s="47"/>
      <c r="I683" s="47"/>
      <c r="J683" s="47"/>
      <c r="K683" s="47"/>
    </row>
    <row r="684" spans="1:11" x14ac:dyDescent="0.25">
      <c r="A684" s="47"/>
      <c r="B684" s="47"/>
      <c r="C684" s="47"/>
      <c r="D684" s="47"/>
      <c r="E684" s="47"/>
      <c r="F684" s="47"/>
      <c r="G684" s="47"/>
      <c r="H684" s="47"/>
      <c r="I684" s="47"/>
      <c r="J684" s="47"/>
      <c r="K684" s="47"/>
    </row>
    <row r="685" spans="1:11" x14ac:dyDescent="0.25">
      <c r="A685" s="47"/>
      <c r="B685" s="47"/>
      <c r="C685" s="47"/>
      <c r="D685" s="47"/>
      <c r="E685" s="47"/>
      <c r="F685" s="47"/>
      <c r="G685" s="47"/>
      <c r="H685" s="47"/>
      <c r="I685" s="47"/>
      <c r="J685" s="47"/>
      <c r="K685" s="47"/>
    </row>
    <row r="686" spans="1:11" x14ac:dyDescent="0.25">
      <c r="A686" s="47"/>
      <c r="B686" s="47"/>
      <c r="C686" s="47"/>
      <c r="D686" s="47"/>
      <c r="E686" s="47"/>
      <c r="F686" s="47"/>
      <c r="G686" s="47"/>
      <c r="H686" s="47"/>
      <c r="I686" s="47"/>
      <c r="J686" s="47"/>
      <c r="K686" s="47"/>
    </row>
    <row r="687" spans="1:11" x14ac:dyDescent="0.25">
      <c r="A687" s="47"/>
      <c r="B687" s="47"/>
      <c r="C687" s="47"/>
      <c r="D687" s="47"/>
      <c r="E687" s="47"/>
      <c r="F687" s="47"/>
      <c r="G687" s="47"/>
      <c r="H687" s="47"/>
      <c r="I687" s="47"/>
      <c r="J687" s="47"/>
      <c r="K687" s="47"/>
    </row>
    <row r="688" spans="1:11" x14ac:dyDescent="0.25">
      <c r="A688" s="47"/>
      <c r="B688" s="47"/>
      <c r="C688" s="47"/>
      <c r="D688" s="47"/>
      <c r="E688" s="47"/>
      <c r="F688" s="47"/>
      <c r="G688" s="47"/>
      <c r="H688" s="47"/>
      <c r="I688" s="47"/>
      <c r="J688" s="47"/>
      <c r="K688" s="47"/>
    </row>
    <row r="689" spans="1:11" x14ac:dyDescent="0.25">
      <c r="A689" s="47"/>
      <c r="B689" s="47"/>
      <c r="C689" s="47"/>
      <c r="D689" s="47"/>
      <c r="E689" s="47"/>
      <c r="F689" s="47"/>
      <c r="G689" s="47"/>
      <c r="H689" s="47"/>
      <c r="I689" s="47"/>
      <c r="J689" s="47"/>
      <c r="K689" s="47"/>
    </row>
    <row r="690" spans="1:11" x14ac:dyDescent="0.25">
      <c r="A690" s="47"/>
      <c r="B690" s="47"/>
      <c r="C690" s="47"/>
      <c r="D690" s="47"/>
      <c r="E690" s="47"/>
      <c r="F690" s="47"/>
      <c r="G690" s="47"/>
      <c r="H690" s="47"/>
      <c r="I690" s="47"/>
      <c r="J690" s="47"/>
      <c r="K690" s="47"/>
    </row>
    <row r="691" spans="1:11" x14ac:dyDescent="0.25">
      <c r="A691" s="47"/>
      <c r="B691" s="47"/>
      <c r="C691" s="47"/>
      <c r="D691" s="47"/>
      <c r="E691" s="47"/>
      <c r="F691" s="47"/>
      <c r="G691" s="47"/>
      <c r="H691" s="47"/>
      <c r="I691" s="47"/>
      <c r="J691" s="47"/>
      <c r="K691" s="47"/>
    </row>
    <row r="692" spans="1:11" x14ac:dyDescent="0.25">
      <c r="A692" s="47"/>
      <c r="B692" s="47"/>
      <c r="C692" s="47"/>
      <c r="D692" s="47"/>
      <c r="E692" s="47"/>
      <c r="F692" s="47"/>
      <c r="G692" s="47"/>
      <c r="H692" s="47"/>
      <c r="I692" s="47"/>
      <c r="J692" s="47"/>
      <c r="K692" s="47"/>
    </row>
    <row r="693" spans="1:11" x14ac:dyDescent="0.25">
      <c r="A693" s="47"/>
      <c r="B693" s="47"/>
      <c r="C693" s="47"/>
      <c r="D693" s="47"/>
      <c r="E693" s="47"/>
      <c r="F693" s="47"/>
      <c r="G693" s="47"/>
      <c r="H693" s="47"/>
      <c r="I693" s="47"/>
      <c r="J693" s="47"/>
      <c r="K693" s="47"/>
    </row>
    <row r="694" spans="1:11" x14ac:dyDescent="0.25">
      <c r="A694" s="47"/>
      <c r="B694" s="47"/>
      <c r="C694" s="47"/>
      <c r="D694" s="47"/>
      <c r="E694" s="47"/>
      <c r="F694" s="47"/>
      <c r="G694" s="47"/>
      <c r="H694" s="47"/>
      <c r="I694" s="47"/>
      <c r="J694" s="47"/>
      <c r="K694" s="47"/>
    </row>
    <row r="695" spans="1:11" x14ac:dyDescent="0.25">
      <c r="A695" s="47"/>
      <c r="B695" s="47"/>
      <c r="C695" s="47"/>
      <c r="D695" s="47"/>
      <c r="E695" s="47"/>
      <c r="F695" s="47"/>
      <c r="G695" s="47"/>
      <c r="H695" s="47"/>
      <c r="I695" s="47"/>
      <c r="J695" s="47"/>
      <c r="K695" s="47"/>
    </row>
    <row r="696" spans="1:11" x14ac:dyDescent="0.25">
      <c r="A696" s="47"/>
      <c r="B696" s="47"/>
      <c r="C696" s="47"/>
      <c r="D696" s="47"/>
      <c r="E696" s="47"/>
      <c r="F696" s="47"/>
      <c r="G696" s="47"/>
      <c r="H696" s="47"/>
      <c r="I696" s="47"/>
      <c r="J696" s="47"/>
      <c r="K696" s="47"/>
    </row>
    <row r="697" spans="1:11" x14ac:dyDescent="0.25">
      <c r="A697" s="47"/>
      <c r="B697" s="47"/>
      <c r="C697" s="47"/>
      <c r="D697" s="47"/>
      <c r="E697" s="47"/>
      <c r="F697" s="47"/>
      <c r="G697" s="47"/>
      <c r="H697" s="47"/>
      <c r="I697" s="47"/>
      <c r="J697" s="47"/>
      <c r="K697" s="47"/>
    </row>
    <row r="698" spans="1:11" x14ac:dyDescent="0.25">
      <c r="A698" s="47"/>
      <c r="B698" s="47"/>
      <c r="C698" s="47"/>
      <c r="D698" s="47"/>
      <c r="E698" s="47"/>
      <c r="F698" s="47"/>
      <c r="G698" s="47"/>
      <c r="H698" s="47"/>
      <c r="I698" s="47"/>
      <c r="J698" s="47"/>
      <c r="K698" s="47"/>
    </row>
    <row r="699" spans="1:11" x14ac:dyDescent="0.25">
      <c r="A699" s="47"/>
      <c r="B699" s="47"/>
      <c r="C699" s="47"/>
      <c r="D699" s="47"/>
      <c r="E699" s="47"/>
      <c r="F699" s="47"/>
      <c r="G699" s="47"/>
      <c r="H699" s="47"/>
      <c r="I699" s="47"/>
      <c r="J699" s="47"/>
      <c r="K699" s="47"/>
    </row>
    <row r="700" spans="1:11" x14ac:dyDescent="0.25">
      <c r="A700" s="47"/>
      <c r="B700" s="47"/>
      <c r="C700" s="47"/>
      <c r="D700" s="47"/>
      <c r="E700" s="47"/>
      <c r="F700" s="47"/>
      <c r="G700" s="47"/>
      <c r="H700" s="47"/>
      <c r="I700" s="47"/>
      <c r="J700" s="47"/>
      <c r="K700" s="47"/>
    </row>
    <row r="701" spans="1:11" x14ac:dyDescent="0.25">
      <c r="A701" s="47"/>
      <c r="B701" s="47"/>
      <c r="C701" s="47"/>
      <c r="D701" s="47"/>
      <c r="E701" s="47"/>
      <c r="F701" s="47"/>
      <c r="G701" s="47"/>
      <c r="H701" s="47"/>
      <c r="I701" s="47"/>
      <c r="J701" s="47"/>
      <c r="K701" s="47"/>
    </row>
    <row r="702" spans="1:11" x14ac:dyDescent="0.25">
      <c r="A702" s="47"/>
      <c r="B702" s="47"/>
      <c r="C702" s="47"/>
      <c r="D702" s="47"/>
      <c r="E702" s="47"/>
      <c r="F702" s="47"/>
      <c r="G702" s="47"/>
      <c r="H702" s="47"/>
      <c r="I702" s="47"/>
      <c r="J702" s="47"/>
      <c r="K702" s="47"/>
    </row>
    <row r="703" spans="1:11" x14ac:dyDescent="0.25">
      <c r="A703" s="47"/>
      <c r="B703" s="47"/>
      <c r="C703" s="47"/>
      <c r="D703" s="47"/>
      <c r="E703" s="47"/>
      <c r="F703" s="47"/>
      <c r="G703" s="47"/>
      <c r="H703" s="47"/>
      <c r="I703" s="47"/>
      <c r="J703" s="47"/>
      <c r="K703" s="47"/>
    </row>
    <row r="704" spans="1:11" x14ac:dyDescent="0.25">
      <c r="A704" s="47"/>
      <c r="B704" s="47"/>
      <c r="C704" s="47"/>
      <c r="D704" s="47"/>
      <c r="E704" s="47"/>
      <c r="F704" s="47"/>
      <c r="G704" s="47"/>
      <c r="H704" s="47"/>
      <c r="I704" s="47"/>
      <c r="J704" s="47"/>
      <c r="K704" s="47"/>
    </row>
    <row r="705" spans="1:11" x14ac:dyDescent="0.25">
      <c r="A705" s="47"/>
      <c r="B705" s="47"/>
      <c r="C705" s="47"/>
      <c r="D705" s="47"/>
      <c r="E705" s="47"/>
      <c r="F705" s="47"/>
      <c r="G705" s="47"/>
      <c r="H705" s="47"/>
      <c r="I705" s="47"/>
      <c r="J705" s="47"/>
      <c r="K705" s="47"/>
    </row>
    <row r="706" spans="1:11" x14ac:dyDescent="0.25">
      <c r="A706" s="47"/>
      <c r="B706" s="47"/>
      <c r="C706" s="47"/>
      <c r="D706" s="47"/>
      <c r="E706" s="47"/>
      <c r="F706" s="47"/>
      <c r="G706" s="47"/>
      <c r="H706" s="47"/>
      <c r="I706" s="47"/>
      <c r="J706" s="47"/>
      <c r="K706" s="47"/>
    </row>
    <row r="707" spans="1:11" x14ac:dyDescent="0.25">
      <c r="A707" s="47"/>
      <c r="B707" s="47"/>
      <c r="C707" s="47"/>
      <c r="D707" s="47"/>
      <c r="E707" s="47"/>
      <c r="F707" s="47"/>
      <c r="G707" s="47"/>
      <c r="H707" s="47"/>
      <c r="I707" s="47"/>
      <c r="J707" s="47"/>
      <c r="K707" s="47"/>
    </row>
    <row r="708" spans="1:11" x14ac:dyDescent="0.25">
      <c r="A708" s="47"/>
      <c r="B708" s="47"/>
      <c r="C708" s="47"/>
      <c r="D708" s="47"/>
      <c r="E708" s="47"/>
      <c r="F708" s="47"/>
      <c r="G708" s="47"/>
      <c r="H708" s="47"/>
      <c r="I708" s="47"/>
      <c r="J708" s="47"/>
      <c r="K708" s="47"/>
    </row>
    <row r="709" spans="1:11" x14ac:dyDescent="0.25">
      <c r="A709" s="47"/>
      <c r="B709" s="47"/>
      <c r="C709" s="47"/>
      <c r="D709" s="47"/>
      <c r="E709" s="47"/>
      <c r="F709" s="47"/>
      <c r="G709" s="47"/>
      <c r="H709" s="47"/>
      <c r="I709" s="47"/>
      <c r="J709" s="47"/>
      <c r="K709" s="47"/>
    </row>
    <row r="710" spans="1:11" x14ac:dyDescent="0.25">
      <c r="A710" s="47"/>
      <c r="B710" s="47"/>
      <c r="C710" s="47"/>
      <c r="D710" s="47"/>
      <c r="E710" s="47"/>
      <c r="F710" s="47"/>
      <c r="G710" s="47"/>
      <c r="H710" s="47"/>
      <c r="I710" s="47"/>
      <c r="J710" s="47"/>
      <c r="K710" s="47"/>
    </row>
    <row r="711" spans="1:11" x14ac:dyDescent="0.25">
      <c r="A711" s="47"/>
      <c r="B711" s="47"/>
      <c r="C711" s="47"/>
      <c r="D711" s="47"/>
      <c r="E711" s="47"/>
      <c r="F711" s="47"/>
      <c r="G711" s="47"/>
      <c r="H711" s="47"/>
      <c r="I711" s="47"/>
      <c r="J711" s="47"/>
      <c r="K711" s="47"/>
    </row>
    <row r="712" spans="1:11" x14ac:dyDescent="0.25">
      <c r="A712" s="47"/>
      <c r="B712" s="47"/>
      <c r="C712" s="47"/>
      <c r="D712" s="47"/>
      <c r="E712" s="47"/>
      <c r="F712" s="47"/>
      <c r="G712" s="47"/>
      <c r="H712" s="47"/>
      <c r="I712" s="47"/>
      <c r="J712" s="47"/>
      <c r="K712" s="47"/>
    </row>
    <row r="713" spans="1:11" x14ac:dyDescent="0.25">
      <c r="A713" s="47"/>
      <c r="B713" s="47"/>
      <c r="C713" s="47"/>
      <c r="D713" s="47"/>
      <c r="E713" s="47"/>
      <c r="F713" s="47"/>
      <c r="G713" s="47"/>
      <c r="H713" s="47"/>
      <c r="I713" s="47"/>
      <c r="J713" s="47"/>
      <c r="K713" s="47"/>
    </row>
    <row r="714" spans="1:11" x14ac:dyDescent="0.25">
      <c r="A714" s="47"/>
      <c r="B714" s="47"/>
      <c r="C714" s="47"/>
      <c r="D714" s="47"/>
      <c r="E714" s="47"/>
      <c r="F714" s="47"/>
      <c r="G714" s="47"/>
      <c r="H714" s="47"/>
      <c r="I714" s="47"/>
      <c r="J714" s="47"/>
      <c r="K714" s="47"/>
    </row>
    <row r="715" spans="1:11" x14ac:dyDescent="0.25">
      <c r="A715" s="47"/>
      <c r="B715" s="47"/>
      <c r="C715" s="47"/>
      <c r="D715" s="47"/>
      <c r="E715" s="47"/>
      <c r="F715" s="47"/>
      <c r="G715" s="47"/>
      <c r="H715" s="47"/>
      <c r="I715" s="47"/>
      <c r="J715" s="47"/>
      <c r="K715" s="47"/>
    </row>
    <row r="716" spans="1:11" x14ac:dyDescent="0.25">
      <c r="A716" s="47"/>
      <c r="B716" s="47"/>
      <c r="C716" s="47"/>
      <c r="D716" s="47"/>
      <c r="E716" s="47"/>
      <c r="F716" s="47"/>
      <c r="G716" s="47"/>
      <c r="H716" s="47"/>
      <c r="I716" s="47"/>
      <c r="J716" s="47"/>
      <c r="K716" s="47"/>
    </row>
    <row r="717" spans="1:11" x14ac:dyDescent="0.25">
      <c r="A717" s="47"/>
      <c r="B717" s="47"/>
      <c r="C717" s="47"/>
      <c r="D717" s="47"/>
      <c r="E717" s="47"/>
      <c r="F717" s="47"/>
      <c r="G717" s="47"/>
      <c r="H717" s="47"/>
      <c r="I717" s="47"/>
      <c r="J717" s="47"/>
      <c r="K717" s="47"/>
    </row>
    <row r="718" spans="1:11" x14ac:dyDescent="0.25">
      <c r="A718" s="47"/>
      <c r="B718" s="47"/>
      <c r="C718" s="47"/>
      <c r="D718" s="47"/>
      <c r="E718" s="47"/>
      <c r="F718" s="47"/>
      <c r="G718" s="47"/>
      <c r="H718" s="47"/>
      <c r="I718" s="47"/>
      <c r="J718" s="47"/>
      <c r="K718" s="47"/>
    </row>
    <row r="719" spans="1:11" x14ac:dyDescent="0.25">
      <c r="A719" s="47"/>
      <c r="B719" s="47"/>
      <c r="C719" s="47"/>
      <c r="D719" s="47"/>
      <c r="E719" s="47"/>
      <c r="F719" s="47"/>
      <c r="G719" s="47"/>
      <c r="H719" s="47"/>
      <c r="I719" s="47"/>
      <c r="J719" s="47"/>
      <c r="K719" s="47"/>
    </row>
    <row r="720" spans="1:11" x14ac:dyDescent="0.25">
      <c r="A720" s="47"/>
      <c r="B720" s="47"/>
      <c r="C720" s="47"/>
      <c r="D720" s="47"/>
      <c r="E720" s="47"/>
      <c r="F720" s="47"/>
      <c r="G720" s="47"/>
      <c r="H720" s="47"/>
      <c r="I720" s="47"/>
      <c r="J720" s="47"/>
      <c r="K720" s="47"/>
    </row>
    <row r="721" spans="1:11" x14ac:dyDescent="0.25">
      <c r="A721" s="47"/>
      <c r="B721" s="47"/>
      <c r="C721" s="47"/>
      <c r="D721" s="47"/>
      <c r="E721" s="47"/>
      <c r="F721" s="47"/>
      <c r="G721" s="47"/>
      <c r="H721" s="47"/>
      <c r="I721" s="47"/>
      <c r="J721" s="47"/>
      <c r="K721" s="47"/>
    </row>
    <row r="722" spans="1:11" x14ac:dyDescent="0.25">
      <c r="A722" s="47"/>
      <c r="B722" s="47"/>
      <c r="C722" s="47"/>
      <c r="D722" s="47"/>
      <c r="E722" s="47"/>
      <c r="F722" s="47"/>
      <c r="G722" s="47"/>
      <c r="H722" s="47"/>
      <c r="I722" s="47"/>
      <c r="J722" s="47"/>
      <c r="K722" s="47"/>
    </row>
    <row r="723" spans="1:11" x14ac:dyDescent="0.25">
      <c r="A723" s="47"/>
      <c r="B723" s="47"/>
      <c r="C723" s="47"/>
      <c r="D723" s="47"/>
      <c r="E723" s="47"/>
      <c r="F723" s="47"/>
      <c r="G723" s="47"/>
      <c r="H723" s="47"/>
      <c r="I723" s="47"/>
      <c r="J723" s="47"/>
      <c r="K723" s="47"/>
    </row>
    <row r="724" spans="1:11" x14ac:dyDescent="0.25">
      <c r="A724" s="47"/>
      <c r="B724" s="47"/>
      <c r="C724" s="47"/>
      <c r="D724" s="47"/>
      <c r="E724" s="47"/>
      <c r="F724" s="47"/>
      <c r="G724" s="47"/>
      <c r="H724" s="47"/>
      <c r="I724" s="47"/>
      <c r="J724" s="47"/>
      <c r="K724" s="47"/>
    </row>
    <row r="725" spans="1:11" x14ac:dyDescent="0.25">
      <c r="A725" s="47"/>
      <c r="B725" s="47"/>
      <c r="C725" s="47"/>
      <c r="D725" s="47"/>
      <c r="E725" s="47"/>
      <c r="F725" s="47"/>
      <c r="G725" s="47"/>
      <c r="H725" s="47"/>
      <c r="I725" s="47"/>
      <c r="J725" s="47"/>
      <c r="K725" s="47"/>
    </row>
    <row r="726" spans="1:11" x14ac:dyDescent="0.25">
      <c r="A726" s="47"/>
      <c r="B726" s="47"/>
      <c r="C726" s="47"/>
      <c r="D726" s="47"/>
      <c r="E726" s="47"/>
      <c r="F726" s="47"/>
      <c r="G726" s="47"/>
      <c r="H726" s="47"/>
      <c r="I726" s="47"/>
      <c r="J726" s="47"/>
      <c r="K726" s="47"/>
    </row>
    <row r="727" spans="1:11" x14ac:dyDescent="0.25">
      <c r="A727" s="47"/>
      <c r="B727" s="47"/>
      <c r="C727" s="47"/>
      <c r="D727" s="47"/>
      <c r="E727" s="47"/>
      <c r="F727" s="47"/>
      <c r="G727" s="47"/>
      <c r="H727" s="47"/>
      <c r="I727" s="47"/>
      <c r="J727" s="47"/>
      <c r="K727" s="47"/>
    </row>
    <row r="728" spans="1:11" x14ac:dyDescent="0.25">
      <c r="A728" s="47"/>
      <c r="B728" s="47"/>
      <c r="C728" s="47"/>
      <c r="D728" s="47"/>
      <c r="E728" s="47"/>
      <c r="F728" s="47"/>
      <c r="G728" s="47"/>
      <c r="H728" s="47"/>
      <c r="I728" s="47"/>
      <c r="J728" s="47"/>
      <c r="K728" s="47"/>
    </row>
    <row r="729" spans="1:11" x14ac:dyDescent="0.25">
      <c r="A729" s="47"/>
      <c r="B729" s="47"/>
      <c r="C729" s="47"/>
      <c r="D729" s="47"/>
      <c r="E729" s="47"/>
      <c r="F729" s="47"/>
      <c r="G729" s="47"/>
      <c r="H729" s="47"/>
      <c r="I729" s="47"/>
      <c r="J729" s="47"/>
      <c r="K729" s="47"/>
    </row>
    <row r="730" spans="1:11" x14ac:dyDescent="0.25">
      <c r="A730" s="47"/>
      <c r="B730" s="47"/>
      <c r="C730" s="47"/>
      <c r="D730" s="47"/>
      <c r="E730" s="47"/>
      <c r="F730" s="47"/>
      <c r="G730" s="47"/>
      <c r="H730" s="47"/>
      <c r="I730" s="47"/>
      <c r="J730" s="47"/>
      <c r="K730" s="47"/>
    </row>
    <row r="731" spans="1:11" x14ac:dyDescent="0.25">
      <c r="A731" s="47"/>
      <c r="B731" s="47"/>
      <c r="C731" s="47"/>
      <c r="D731" s="47"/>
      <c r="E731" s="47"/>
      <c r="F731" s="47"/>
      <c r="G731" s="47"/>
      <c r="H731" s="47"/>
      <c r="I731" s="47"/>
      <c r="J731" s="47"/>
      <c r="K731" s="47"/>
    </row>
    <row r="732" spans="1:11" x14ac:dyDescent="0.25">
      <c r="A732" s="47"/>
      <c r="B732" s="47"/>
      <c r="C732" s="47"/>
      <c r="D732" s="47"/>
      <c r="E732" s="47"/>
      <c r="F732" s="47"/>
      <c r="G732" s="47"/>
      <c r="H732" s="47"/>
      <c r="I732" s="47"/>
      <c r="J732" s="47"/>
      <c r="K732" s="47"/>
    </row>
    <row r="733" spans="1:11" x14ac:dyDescent="0.25">
      <c r="A733" s="47"/>
      <c r="B733" s="47"/>
      <c r="C733" s="47"/>
      <c r="D733" s="47"/>
      <c r="E733" s="47"/>
      <c r="F733" s="47"/>
      <c r="G733" s="47"/>
      <c r="H733" s="47"/>
      <c r="I733" s="47"/>
      <c r="J733" s="47"/>
      <c r="K733" s="47"/>
    </row>
    <row r="734" spans="1:11" x14ac:dyDescent="0.25">
      <c r="A734" s="47"/>
      <c r="B734" s="47"/>
      <c r="C734" s="47"/>
      <c r="D734" s="47"/>
      <c r="E734" s="47"/>
      <c r="F734" s="47"/>
      <c r="G734" s="47"/>
      <c r="H734" s="47"/>
      <c r="I734" s="47"/>
      <c r="J734" s="47"/>
      <c r="K734" s="47"/>
    </row>
    <row r="735" spans="1:11" x14ac:dyDescent="0.25">
      <c r="A735" s="47"/>
      <c r="B735" s="47"/>
      <c r="C735" s="47"/>
      <c r="D735" s="47"/>
      <c r="E735" s="47"/>
      <c r="F735" s="47"/>
      <c r="G735" s="47"/>
      <c r="H735" s="47"/>
      <c r="I735" s="47"/>
      <c r="J735" s="47"/>
      <c r="K735" s="47"/>
    </row>
    <row r="736" spans="1:11" x14ac:dyDescent="0.25">
      <c r="A736" s="47"/>
      <c r="B736" s="47"/>
      <c r="C736" s="47"/>
      <c r="D736" s="47"/>
      <c r="E736" s="47"/>
      <c r="F736" s="47"/>
      <c r="G736" s="47"/>
      <c r="H736" s="47"/>
      <c r="I736" s="47"/>
      <c r="J736" s="47"/>
      <c r="K736" s="47"/>
    </row>
    <row r="737" spans="1:11" x14ac:dyDescent="0.25">
      <c r="A737" s="47"/>
      <c r="B737" s="47"/>
      <c r="C737" s="47"/>
      <c r="D737" s="47"/>
      <c r="E737" s="47"/>
      <c r="F737" s="47"/>
      <c r="G737" s="47"/>
      <c r="H737" s="47"/>
      <c r="I737" s="47"/>
      <c r="J737" s="47"/>
      <c r="K737" s="47"/>
    </row>
    <row r="738" spans="1:11" x14ac:dyDescent="0.25">
      <c r="A738" s="47"/>
      <c r="B738" s="47"/>
      <c r="C738" s="47"/>
      <c r="D738" s="47"/>
      <c r="E738" s="47"/>
      <c r="F738" s="47"/>
      <c r="G738" s="47"/>
      <c r="H738" s="47"/>
      <c r="I738" s="47"/>
      <c r="J738" s="47"/>
      <c r="K738" s="47"/>
    </row>
    <row r="739" spans="1:11" x14ac:dyDescent="0.25">
      <c r="A739" s="47"/>
      <c r="B739" s="47"/>
      <c r="C739" s="47"/>
      <c r="D739" s="47"/>
      <c r="E739" s="47"/>
      <c r="F739" s="47"/>
      <c r="G739" s="47"/>
      <c r="H739" s="47"/>
      <c r="I739" s="47"/>
      <c r="J739" s="47"/>
      <c r="K739" s="47"/>
    </row>
    <row r="740" spans="1:11" x14ac:dyDescent="0.25">
      <c r="A740" s="47"/>
      <c r="B740" s="47"/>
      <c r="C740" s="47"/>
      <c r="D740" s="47"/>
      <c r="E740" s="47"/>
      <c r="F740" s="47"/>
      <c r="G740" s="47"/>
      <c r="H740" s="47"/>
      <c r="I740" s="47"/>
      <c r="J740" s="47"/>
      <c r="K740" s="47"/>
    </row>
    <row r="741" spans="1:11" x14ac:dyDescent="0.25">
      <c r="A741" s="47"/>
      <c r="B741" s="47"/>
      <c r="C741" s="47"/>
      <c r="D741" s="47"/>
      <c r="E741" s="47"/>
      <c r="F741" s="47"/>
      <c r="G741" s="47"/>
      <c r="H741" s="47"/>
      <c r="I741" s="47"/>
      <c r="J741" s="47"/>
      <c r="K741" s="47"/>
    </row>
    <row r="742" spans="1:11" x14ac:dyDescent="0.25">
      <c r="A742" s="47"/>
      <c r="B742" s="47"/>
      <c r="C742" s="47"/>
      <c r="D742" s="47"/>
      <c r="E742" s="47"/>
      <c r="F742" s="47"/>
      <c r="G742" s="47"/>
      <c r="H742" s="47"/>
      <c r="I742" s="47"/>
      <c r="J742" s="47"/>
      <c r="K742" s="47"/>
    </row>
    <row r="743" spans="1:11" x14ac:dyDescent="0.25">
      <c r="A743" s="47"/>
      <c r="B743" s="47"/>
      <c r="C743" s="47"/>
      <c r="D743" s="47"/>
      <c r="E743" s="47"/>
      <c r="F743" s="47"/>
      <c r="G743" s="47"/>
      <c r="H743" s="47"/>
      <c r="I743" s="47"/>
      <c r="J743" s="47"/>
      <c r="K743" s="47"/>
    </row>
    <row r="744" spans="1:11" x14ac:dyDescent="0.25">
      <c r="A744" s="47"/>
      <c r="B744" s="47"/>
      <c r="C744" s="47"/>
      <c r="D744" s="47"/>
      <c r="E744" s="47"/>
      <c r="F744" s="47"/>
      <c r="G744" s="47"/>
      <c r="H744" s="47"/>
      <c r="I744" s="47"/>
      <c r="J744" s="47"/>
      <c r="K744" s="47"/>
    </row>
    <row r="745" spans="1:11" x14ac:dyDescent="0.25">
      <c r="A745" s="47"/>
      <c r="B745" s="47"/>
      <c r="C745" s="47"/>
      <c r="D745" s="47"/>
      <c r="E745" s="47"/>
      <c r="F745" s="47"/>
      <c r="G745" s="47"/>
      <c r="H745" s="47"/>
      <c r="I745" s="47"/>
      <c r="J745" s="47"/>
      <c r="K745" s="47"/>
    </row>
    <row r="746" spans="1:11" x14ac:dyDescent="0.25">
      <c r="A746" s="47"/>
      <c r="B746" s="47"/>
      <c r="C746" s="47"/>
      <c r="D746" s="47"/>
      <c r="E746" s="47"/>
      <c r="F746" s="47"/>
      <c r="G746" s="47"/>
      <c r="H746" s="47"/>
      <c r="I746" s="47"/>
      <c r="J746" s="47"/>
      <c r="K746" s="47"/>
    </row>
    <row r="747" spans="1:11" x14ac:dyDescent="0.25">
      <c r="A747" s="47"/>
      <c r="B747" s="47"/>
      <c r="C747" s="47"/>
      <c r="D747" s="47"/>
      <c r="E747" s="47"/>
      <c r="F747" s="47"/>
      <c r="G747" s="47"/>
      <c r="H747" s="47"/>
      <c r="I747" s="47"/>
      <c r="J747" s="47"/>
      <c r="K747" s="47"/>
    </row>
    <row r="748" spans="1:11" x14ac:dyDescent="0.25">
      <c r="A748" s="47"/>
      <c r="B748" s="47"/>
      <c r="C748" s="47"/>
      <c r="D748" s="47"/>
      <c r="E748" s="47"/>
      <c r="F748" s="47"/>
      <c r="G748" s="47"/>
      <c r="H748" s="47"/>
      <c r="I748" s="47"/>
      <c r="J748" s="47"/>
      <c r="K748" s="47"/>
    </row>
    <row r="749" spans="1:11" x14ac:dyDescent="0.25">
      <c r="A749" s="47"/>
      <c r="B749" s="47"/>
      <c r="C749" s="47"/>
      <c r="D749" s="47"/>
      <c r="E749" s="47"/>
      <c r="F749" s="47"/>
      <c r="G749" s="47"/>
      <c r="H749" s="47"/>
      <c r="I749" s="47"/>
      <c r="J749" s="47"/>
      <c r="K749" s="47"/>
    </row>
    <row r="750" spans="1:11" x14ac:dyDescent="0.25">
      <c r="A750" s="47"/>
      <c r="B750" s="47"/>
      <c r="C750" s="47"/>
      <c r="D750" s="47"/>
      <c r="E750" s="47"/>
      <c r="F750" s="47"/>
      <c r="G750" s="47"/>
      <c r="H750" s="47"/>
      <c r="I750" s="47"/>
      <c r="J750" s="47"/>
      <c r="K750" s="47"/>
    </row>
    <row r="751" spans="1:11" x14ac:dyDescent="0.25">
      <c r="A751" s="47"/>
      <c r="B751" s="47"/>
      <c r="C751" s="47"/>
      <c r="D751" s="47"/>
      <c r="E751" s="47"/>
      <c r="F751" s="47"/>
      <c r="G751" s="47"/>
      <c r="H751" s="47"/>
      <c r="I751" s="47"/>
      <c r="J751" s="47"/>
      <c r="K751" s="47"/>
    </row>
    <row r="752" spans="1:11" x14ac:dyDescent="0.25">
      <c r="A752" s="47"/>
      <c r="B752" s="47"/>
      <c r="C752" s="47"/>
      <c r="D752" s="47"/>
      <c r="E752" s="47"/>
      <c r="F752" s="47"/>
      <c r="G752" s="47"/>
      <c r="H752" s="47"/>
      <c r="I752" s="47"/>
      <c r="J752" s="47"/>
      <c r="K752" s="47"/>
    </row>
    <row r="753" spans="1:11" x14ac:dyDescent="0.25">
      <c r="A753" s="47"/>
      <c r="B753" s="47"/>
      <c r="C753" s="47"/>
      <c r="D753" s="47"/>
      <c r="E753" s="47"/>
      <c r="F753" s="47"/>
      <c r="G753" s="47"/>
      <c r="H753" s="47"/>
      <c r="I753" s="47"/>
      <c r="J753" s="47"/>
      <c r="K753" s="47"/>
    </row>
    <row r="754" spans="1:11" x14ac:dyDescent="0.25">
      <c r="A754" s="47"/>
      <c r="B754" s="47"/>
      <c r="C754" s="47"/>
      <c r="D754" s="47"/>
      <c r="E754" s="47"/>
      <c r="F754" s="47"/>
      <c r="G754" s="47"/>
      <c r="H754" s="47"/>
      <c r="I754" s="47"/>
      <c r="J754" s="47"/>
      <c r="K754" s="47"/>
    </row>
    <row r="755" spans="1:11" x14ac:dyDescent="0.25">
      <c r="A755" s="47"/>
      <c r="B755" s="47"/>
      <c r="C755" s="47"/>
      <c r="D755" s="47"/>
      <c r="E755" s="47"/>
      <c r="F755" s="47"/>
      <c r="G755" s="47"/>
      <c r="H755" s="47"/>
      <c r="I755" s="47"/>
      <c r="J755" s="47"/>
      <c r="K755" s="47"/>
    </row>
    <row r="756" spans="1:11" x14ac:dyDescent="0.25">
      <c r="A756" s="47"/>
      <c r="B756" s="47"/>
      <c r="C756" s="47"/>
      <c r="D756" s="47"/>
      <c r="E756" s="47"/>
      <c r="F756" s="47"/>
      <c r="G756" s="47"/>
      <c r="H756" s="47"/>
      <c r="I756" s="47"/>
      <c r="J756" s="47"/>
      <c r="K756" s="47"/>
    </row>
    <row r="757" spans="1:11" x14ac:dyDescent="0.25">
      <c r="A757" s="47"/>
      <c r="B757" s="47"/>
      <c r="C757" s="47"/>
      <c r="D757" s="47"/>
      <c r="E757" s="47"/>
      <c r="F757" s="47"/>
      <c r="G757" s="47"/>
      <c r="H757" s="47"/>
      <c r="I757" s="47"/>
      <c r="J757" s="47"/>
      <c r="K757" s="47"/>
    </row>
    <row r="758" spans="1:11" x14ac:dyDescent="0.25">
      <c r="A758" s="47"/>
      <c r="B758" s="47"/>
      <c r="C758" s="47"/>
      <c r="D758" s="47"/>
      <c r="E758" s="47"/>
      <c r="F758" s="47"/>
      <c r="G758" s="47"/>
      <c r="H758" s="47"/>
      <c r="I758" s="47"/>
      <c r="J758" s="47"/>
      <c r="K758" s="47"/>
    </row>
    <row r="759" spans="1:11" x14ac:dyDescent="0.25">
      <c r="A759" s="47"/>
      <c r="B759" s="47"/>
      <c r="C759" s="47"/>
      <c r="D759" s="47"/>
      <c r="E759" s="47"/>
      <c r="F759" s="47"/>
      <c r="G759" s="47"/>
      <c r="H759" s="47"/>
      <c r="I759" s="47"/>
      <c r="J759" s="47"/>
      <c r="K759" s="47"/>
    </row>
    <row r="760" spans="1:11" x14ac:dyDescent="0.25">
      <c r="A760" s="47"/>
      <c r="B760" s="47"/>
      <c r="C760" s="47"/>
      <c r="D760" s="47"/>
      <c r="E760" s="47"/>
      <c r="F760" s="47"/>
      <c r="G760" s="47"/>
      <c r="H760" s="47"/>
      <c r="I760" s="47"/>
      <c r="J760" s="47"/>
      <c r="K760" s="47"/>
    </row>
    <row r="761" spans="1:11" x14ac:dyDescent="0.25">
      <c r="A761" s="47"/>
      <c r="B761" s="47"/>
      <c r="C761" s="47"/>
      <c r="D761" s="47"/>
      <c r="E761" s="47"/>
      <c r="F761" s="47"/>
      <c r="G761" s="47"/>
      <c r="H761" s="47"/>
      <c r="I761" s="47"/>
      <c r="J761" s="47"/>
      <c r="K761" s="47"/>
    </row>
    <row r="762" spans="1:11" x14ac:dyDescent="0.25">
      <c r="A762" s="47"/>
      <c r="B762" s="47"/>
      <c r="C762" s="47"/>
      <c r="D762" s="47"/>
      <c r="E762" s="47"/>
      <c r="F762" s="47"/>
      <c r="G762" s="47"/>
      <c r="H762" s="47"/>
      <c r="I762" s="47"/>
      <c r="J762" s="47"/>
      <c r="K762" s="47"/>
    </row>
    <row r="763" spans="1:11" x14ac:dyDescent="0.25">
      <c r="A763" s="47"/>
      <c r="B763" s="47"/>
      <c r="C763" s="47"/>
      <c r="D763" s="47"/>
      <c r="E763" s="47"/>
      <c r="F763" s="47"/>
      <c r="G763" s="47"/>
      <c r="H763" s="47"/>
      <c r="I763" s="47"/>
      <c r="J763" s="47"/>
      <c r="K763" s="47"/>
    </row>
    <row r="764" spans="1:11" x14ac:dyDescent="0.25">
      <c r="A764" s="47"/>
      <c r="B764" s="47"/>
      <c r="C764" s="47"/>
      <c r="D764" s="47"/>
      <c r="E764" s="47"/>
      <c r="F764" s="47"/>
      <c r="G764" s="47"/>
      <c r="H764" s="47"/>
      <c r="I764" s="47"/>
      <c r="J764" s="47"/>
      <c r="K764" s="47"/>
    </row>
    <row r="765" spans="1:11" x14ac:dyDescent="0.25">
      <c r="A765" s="47"/>
      <c r="B765" s="47"/>
      <c r="C765" s="47"/>
      <c r="D765" s="47"/>
      <c r="E765" s="47"/>
      <c r="F765" s="47"/>
      <c r="G765" s="47"/>
      <c r="H765" s="47"/>
      <c r="I765" s="47"/>
      <c r="J765" s="47"/>
      <c r="K765" s="47"/>
    </row>
    <row r="766" spans="1:11" x14ac:dyDescent="0.25">
      <c r="A766" s="47"/>
      <c r="B766" s="47"/>
      <c r="C766" s="47"/>
      <c r="D766" s="47"/>
      <c r="E766" s="47"/>
      <c r="F766" s="47"/>
      <c r="G766" s="47"/>
      <c r="H766" s="47"/>
      <c r="I766" s="47"/>
      <c r="J766" s="47"/>
      <c r="K766" s="47"/>
    </row>
    <row r="767" spans="1:11" x14ac:dyDescent="0.25">
      <c r="A767" s="47"/>
      <c r="B767" s="47"/>
      <c r="C767" s="47"/>
      <c r="D767" s="47"/>
      <c r="E767" s="47"/>
      <c r="F767" s="47"/>
      <c r="G767" s="47"/>
      <c r="H767" s="47"/>
      <c r="I767" s="47"/>
      <c r="J767" s="47"/>
      <c r="K767" s="47"/>
    </row>
    <row r="768" spans="1:11" x14ac:dyDescent="0.25">
      <c r="A768" s="47"/>
      <c r="B768" s="47"/>
      <c r="C768" s="47"/>
      <c r="D768" s="47"/>
      <c r="E768" s="47"/>
      <c r="F768" s="47"/>
      <c r="G768" s="47"/>
      <c r="H768" s="47"/>
      <c r="I768" s="47"/>
      <c r="J768" s="47"/>
      <c r="K768" s="47"/>
    </row>
    <row r="769" spans="1:11" x14ac:dyDescent="0.25">
      <c r="A769" s="47"/>
      <c r="B769" s="47"/>
      <c r="C769" s="47"/>
      <c r="D769" s="47"/>
      <c r="E769" s="47"/>
      <c r="F769" s="47"/>
      <c r="G769" s="47"/>
      <c r="H769" s="47"/>
      <c r="I769" s="47"/>
      <c r="J769" s="47"/>
      <c r="K769" s="47"/>
    </row>
    <row r="770" spans="1:11" x14ac:dyDescent="0.25">
      <c r="A770" s="47"/>
      <c r="B770" s="47"/>
      <c r="C770" s="47"/>
      <c r="D770" s="47"/>
      <c r="E770" s="47"/>
      <c r="F770" s="47"/>
      <c r="G770" s="47"/>
      <c r="H770" s="47"/>
      <c r="I770" s="47"/>
      <c r="J770" s="47"/>
      <c r="K770" s="47"/>
    </row>
    <row r="771" spans="1:11" x14ac:dyDescent="0.25">
      <c r="A771" s="47"/>
      <c r="B771" s="47"/>
      <c r="C771" s="47"/>
      <c r="D771" s="47"/>
      <c r="E771" s="47"/>
      <c r="F771" s="47"/>
      <c r="G771" s="47"/>
      <c r="H771" s="47"/>
      <c r="I771" s="47"/>
      <c r="J771" s="47"/>
      <c r="K771" s="47"/>
    </row>
    <row r="772" spans="1:11" x14ac:dyDescent="0.25">
      <c r="A772" s="47"/>
      <c r="B772" s="47"/>
      <c r="C772" s="47"/>
      <c r="D772" s="47"/>
      <c r="E772" s="47"/>
      <c r="F772" s="47"/>
      <c r="G772" s="47"/>
      <c r="H772" s="47"/>
      <c r="I772" s="47"/>
      <c r="J772" s="47"/>
      <c r="K772" s="47"/>
    </row>
    <row r="773" spans="1:11" x14ac:dyDescent="0.25">
      <c r="A773" s="47"/>
      <c r="B773" s="47"/>
      <c r="C773" s="47"/>
      <c r="D773" s="47"/>
      <c r="E773" s="47"/>
      <c r="F773" s="47"/>
      <c r="G773" s="47"/>
      <c r="H773" s="47"/>
      <c r="I773" s="47"/>
      <c r="J773" s="47"/>
      <c r="K773" s="47"/>
    </row>
    <row r="774" spans="1:11" x14ac:dyDescent="0.25">
      <c r="A774" s="47"/>
      <c r="B774" s="47"/>
      <c r="C774" s="47"/>
      <c r="D774" s="47"/>
      <c r="E774" s="47"/>
      <c r="F774" s="47"/>
      <c r="G774" s="47"/>
      <c r="H774" s="47"/>
      <c r="I774" s="47"/>
      <c r="J774" s="47"/>
      <c r="K774" s="47"/>
    </row>
    <row r="775" spans="1:11" x14ac:dyDescent="0.25">
      <c r="A775" s="47"/>
      <c r="B775" s="47"/>
      <c r="C775" s="47"/>
      <c r="D775" s="47"/>
      <c r="E775" s="47"/>
      <c r="F775" s="47"/>
      <c r="G775" s="47"/>
      <c r="H775" s="47"/>
      <c r="I775" s="47"/>
      <c r="J775" s="47"/>
      <c r="K775" s="47"/>
    </row>
    <row r="776" spans="1:11" x14ac:dyDescent="0.25">
      <c r="A776" s="47"/>
      <c r="B776" s="47"/>
      <c r="C776" s="47"/>
      <c r="D776" s="47"/>
      <c r="E776" s="47"/>
      <c r="F776" s="47"/>
      <c r="G776" s="47"/>
      <c r="H776" s="47"/>
      <c r="I776" s="47"/>
      <c r="J776" s="47"/>
      <c r="K776" s="47"/>
    </row>
    <row r="777" spans="1:11" x14ac:dyDescent="0.25">
      <c r="A777" s="47"/>
      <c r="B777" s="47"/>
      <c r="C777" s="47"/>
      <c r="D777" s="47"/>
      <c r="E777" s="47"/>
      <c r="F777" s="47"/>
      <c r="G777" s="47"/>
      <c r="H777" s="47"/>
      <c r="I777" s="47"/>
      <c r="J777" s="47"/>
      <c r="K777" s="47"/>
    </row>
    <row r="778" spans="1:11" x14ac:dyDescent="0.25">
      <c r="A778" s="47"/>
      <c r="B778" s="47"/>
      <c r="C778" s="47"/>
      <c r="D778" s="47"/>
      <c r="E778" s="47"/>
      <c r="F778" s="47"/>
      <c r="G778" s="47"/>
      <c r="H778" s="47"/>
      <c r="I778" s="47"/>
      <c r="J778" s="47"/>
      <c r="K778" s="47"/>
    </row>
    <row r="779" spans="1:11" x14ac:dyDescent="0.25">
      <c r="A779" s="47"/>
      <c r="B779" s="47"/>
      <c r="C779" s="47"/>
      <c r="D779" s="47"/>
      <c r="E779" s="47"/>
      <c r="F779" s="47"/>
      <c r="G779" s="47"/>
      <c r="H779" s="47"/>
      <c r="I779" s="47"/>
      <c r="J779" s="47"/>
      <c r="K779" s="47"/>
    </row>
    <row r="780" spans="1:11" x14ac:dyDescent="0.25">
      <c r="A780" s="47"/>
      <c r="B780" s="47"/>
      <c r="C780" s="47"/>
      <c r="D780" s="47"/>
      <c r="E780" s="47"/>
      <c r="F780" s="47"/>
      <c r="G780" s="47"/>
      <c r="H780" s="47"/>
      <c r="I780" s="47"/>
      <c r="J780" s="47"/>
      <c r="K780" s="47"/>
    </row>
    <row r="781" spans="1:11" x14ac:dyDescent="0.25">
      <c r="A781" s="47"/>
      <c r="B781" s="47"/>
      <c r="C781" s="47"/>
      <c r="D781" s="47"/>
      <c r="E781" s="47"/>
      <c r="F781" s="47"/>
      <c r="G781" s="47"/>
      <c r="H781" s="47"/>
      <c r="I781" s="47"/>
      <c r="J781" s="47"/>
      <c r="K781" s="47"/>
    </row>
    <row r="782" spans="1:11" x14ac:dyDescent="0.25">
      <c r="A782" s="47"/>
      <c r="B782" s="47"/>
      <c r="C782" s="47"/>
      <c r="D782" s="47"/>
      <c r="E782" s="47"/>
      <c r="F782" s="47"/>
      <c r="G782" s="47"/>
      <c r="H782" s="47"/>
      <c r="I782" s="47"/>
      <c r="J782" s="47"/>
      <c r="K782" s="47"/>
    </row>
    <row r="783" spans="1:11" x14ac:dyDescent="0.25">
      <c r="A783" s="47"/>
      <c r="B783" s="47"/>
      <c r="C783" s="47"/>
      <c r="D783" s="47"/>
      <c r="E783" s="47"/>
      <c r="F783" s="47"/>
      <c r="G783" s="47"/>
      <c r="H783" s="47"/>
      <c r="I783" s="47"/>
      <c r="J783" s="47"/>
      <c r="K783" s="47"/>
    </row>
    <row r="784" spans="1:11" x14ac:dyDescent="0.25">
      <c r="A784" s="47"/>
      <c r="B784" s="47"/>
      <c r="C784" s="47"/>
      <c r="D784" s="47"/>
      <c r="E784" s="47"/>
      <c r="F784" s="47"/>
      <c r="G784" s="47"/>
      <c r="H784" s="47"/>
      <c r="I784" s="47"/>
      <c r="J784" s="47"/>
      <c r="K784" s="47"/>
    </row>
    <row r="785" spans="1:11" x14ac:dyDescent="0.25">
      <c r="A785" s="47"/>
      <c r="B785" s="47"/>
      <c r="C785" s="47"/>
      <c r="D785" s="47"/>
      <c r="E785" s="47"/>
      <c r="F785" s="47"/>
      <c r="G785" s="47"/>
      <c r="H785" s="47"/>
      <c r="I785" s="47"/>
      <c r="J785" s="47"/>
      <c r="K785" s="47"/>
    </row>
    <row r="786" spans="1:11" x14ac:dyDescent="0.25">
      <c r="A786" s="47"/>
      <c r="B786" s="47"/>
      <c r="C786" s="47"/>
      <c r="D786" s="47"/>
      <c r="E786" s="47"/>
      <c r="F786" s="47"/>
      <c r="G786" s="47"/>
      <c r="H786" s="47"/>
      <c r="I786" s="47"/>
      <c r="J786" s="47"/>
      <c r="K786" s="47"/>
    </row>
    <row r="787" spans="1:11" x14ac:dyDescent="0.25">
      <c r="A787" s="47"/>
      <c r="B787" s="47"/>
      <c r="C787" s="47"/>
      <c r="D787" s="47"/>
      <c r="E787" s="47"/>
      <c r="F787" s="47"/>
      <c r="G787" s="47"/>
      <c r="H787" s="47"/>
      <c r="I787" s="47"/>
      <c r="J787" s="47"/>
      <c r="K787" s="47"/>
    </row>
    <row r="788" spans="1:11" x14ac:dyDescent="0.25">
      <c r="A788" s="47"/>
      <c r="B788" s="47"/>
      <c r="C788" s="47"/>
      <c r="D788" s="47"/>
      <c r="E788" s="47"/>
      <c r="F788" s="47"/>
      <c r="G788" s="47"/>
      <c r="H788" s="47"/>
      <c r="I788" s="47"/>
      <c r="J788" s="47"/>
      <c r="K788" s="47"/>
    </row>
    <row r="789" spans="1:11" x14ac:dyDescent="0.25">
      <c r="A789" s="47"/>
      <c r="B789" s="47"/>
      <c r="C789" s="47"/>
      <c r="D789" s="47"/>
      <c r="E789" s="47"/>
      <c r="F789" s="47"/>
      <c r="G789" s="47"/>
      <c r="H789" s="47"/>
      <c r="I789" s="47"/>
      <c r="J789" s="47"/>
      <c r="K789" s="47"/>
    </row>
    <row r="790" spans="1:11" x14ac:dyDescent="0.25">
      <c r="A790" s="47"/>
      <c r="B790" s="47"/>
      <c r="C790" s="47"/>
      <c r="D790" s="47"/>
      <c r="E790" s="47"/>
      <c r="F790" s="47"/>
      <c r="G790" s="47"/>
      <c r="H790" s="47"/>
      <c r="I790" s="47"/>
      <c r="J790" s="47"/>
      <c r="K790" s="47"/>
    </row>
    <row r="791" spans="1:11" x14ac:dyDescent="0.25">
      <c r="A791" s="47"/>
      <c r="B791" s="47"/>
      <c r="C791" s="47"/>
      <c r="D791" s="47"/>
      <c r="E791" s="47"/>
      <c r="F791" s="47"/>
      <c r="G791" s="47"/>
      <c r="H791" s="47"/>
      <c r="I791" s="47"/>
      <c r="J791" s="47"/>
      <c r="K791" s="47"/>
    </row>
    <row r="792" spans="1:11" x14ac:dyDescent="0.25">
      <c r="A792" s="47"/>
      <c r="B792" s="47"/>
      <c r="C792" s="47"/>
      <c r="D792" s="47"/>
      <c r="E792" s="47"/>
      <c r="F792" s="47"/>
      <c r="G792" s="47"/>
      <c r="H792" s="47"/>
      <c r="I792" s="47"/>
      <c r="J792" s="47"/>
      <c r="K792" s="47"/>
    </row>
    <row r="793" spans="1:11" x14ac:dyDescent="0.25">
      <c r="A793" s="47"/>
      <c r="B793" s="47"/>
      <c r="C793" s="47"/>
      <c r="D793" s="47"/>
      <c r="E793" s="47"/>
      <c r="F793" s="47"/>
      <c r="G793" s="47"/>
      <c r="H793" s="47"/>
      <c r="I793" s="47"/>
      <c r="J793" s="47"/>
      <c r="K793" s="47"/>
    </row>
    <row r="794" spans="1:11" x14ac:dyDescent="0.25">
      <c r="A794" s="47"/>
      <c r="B794" s="47"/>
      <c r="C794" s="47"/>
      <c r="D794" s="47"/>
      <c r="E794" s="47"/>
      <c r="F794" s="47"/>
      <c r="G794" s="47"/>
      <c r="H794" s="47"/>
      <c r="I794" s="47"/>
      <c r="J794" s="47"/>
      <c r="K794" s="47"/>
    </row>
    <row r="795" spans="1:11" x14ac:dyDescent="0.25">
      <c r="A795" s="47"/>
      <c r="B795" s="47"/>
      <c r="C795" s="47"/>
      <c r="D795" s="47"/>
      <c r="E795" s="47"/>
      <c r="F795" s="47"/>
      <c r="G795" s="47"/>
      <c r="H795" s="47"/>
      <c r="I795" s="47"/>
      <c r="J795" s="47"/>
      <c r="K795" s="47"/>
    </row>
    <row r="796" spans="1:11" x14ac:dyDescent="0.25">
      <c r="A796" s="47"/>
      <c r="B796" s="47"/>
      <c r="C796" s="47"/>
      <c r="D796" s="47"/>
      <c r="E796" s="47"/>
      <c r="F796" s="47"/>
      <c r="G796" s="47"/>
      <c r="H796" s="47"/>
      <c r="I796" s="47"/>
      <c r="J796" s="47"/>
      <c r="K796" s="47"/>
    </row>
    <row r="797" spans="1:11" x14ac:dyDescent="0.25">
      <c r="A797" s="47"/>
      <c r="B797" s="47"/>
      <c r="C797" s="47"/>
      <c r="D797" s="47"/>
      <c r="E797" s="47"/>
      <c r="F797" s="47"/>
      <c r="G797" s="47"/>
      <c r="H797" s="47"/>
      <c r="I797" s="47"/>
      <c r="J797" s="47"/>
      <c r="K797" s="47"/>
    </row>
    <row r="798" spans="1:11" x14ac:dyDescent="0.25">
      <c r="A798" s="47"/>
      <c r="B798" s="47"/>
      <c r="C798" s="47"/>
      <c r="D798" s="47"/>
      <c r="E798" s="47"/>
      <c r="F798" s="47"/>
      <c r="G798" s="47"/>
      <c r="H798" s="47"/>
      <c r="I798" s="47"/>
      <c r="J798" s="47"/>
      <c r="K798" s="47"/>
    </row>
    <row r="799" spans="1:11" x14ac:dyDescent="0.25">
      <c r="A799" s="47"/>
      <c r="B799" s="47"/>
      <c r="C799" s="47"/>
      <c r="D799" s="47"/>
      <c r="E799" s="47"/>
      <c r="F799" s="47"/>
      <c r="G799" s="47"/>
      <c r="H799" s="47"/>
      <c r="I799" s="47"/>
      <c r="J799" s="47"/>
      <c r="K799" s="47"/>
    </row>
    <row r="800" spans="1:11" x14ac:dyDescent="0.25">
      <c r="A800" s="47"/>
      <c r="B800" s="47"/>
      <c r="C800" s="47"/>
      <c r="D800" s="47"/>
      <c r="E800" s="47"/>
      <c r="F800" s="47"/>
      <c r="G800" s="47"/>
      <c r="H800" s="47"/>
      <c r="I800" s="47"/>
      <c r="J800" s="47"/>
      <c r="K800" s="47"/>
    </row>
    <row r="801" spans="1:11" x14ac:dyDescent="0.25">
      <c r="A801" s="47"/>
      <c r="B801" s="47"/>
      <c r="C801" s="47"/>
      <c r="D801" s="47"/>
      <c r="E801" s="47"/>
      <c r="F801" s="47"/>
      <c r="G801" s="47"/>
      <c r="H801" s="47"/>
      <c r="I801" s="47"/>
      <c r="J801" s="47"/>
      <c r="K801" s="47"/>
    </row>
    <row r="802" spans="1:11" x14ac:dyDescent="0.25">
      <c r="A802" s="47"/>
      <c r="B802" s="47"/>
      <c r="C802" s="47"/>
      <c r="D802" s="47"/>
      <c r="E802" s="47"/>
      <c r="F802" s="47"/>
      <c r="G802" s="47"/>
      <c r="H802" s="47"/>
      <c r="I802" s="47"/>
      <c r="J802" s="47"/>
      <c r="K802" s="47"/>
    </row>
    <row r="803" spans="1:11" x14ac:dyDescent="0.25">
      <c r="A803" s="47"/>
      <c r="B803" s="47"/>
      <c r="C803" s="47"/>
      <c r="D803" s="47"/>
      <c r="E803" s="47"/>
      <c r="F803" s="47"/>
      <c r="G803" s="47"/>
      <c r="H803" s="47"/>
      <c r="I803" s="47"/>
      <c r="J803" s="47"/>
      <c r="K803" s="47"/>
    </row>
    <row r="804" spans="1:11" x14ac:dyDescent="0.25">
      <c r="A804" s="47"/>
      <c r="B804" s="47"/>
      <c r="C804" s="47"/>
      <c r="D804" s="47"/>
      <c r="E804" s="47"/>
      <c r="F804" s="47"/>
      <c r="G804" s="47"/>
      <c r="H804" s="47"/>
      <c r="I804" s="47"/>
      <c r="J804" s="47"/>
      <c r="K804" s="47"/>
    </row>
    <row r="805" spans="1:11" x14ac:dyDescent="0.25">
      <c r="A805" s="47"/>
      <c r="B805" s="47"/>
      <c r="C805" s="47"/>
      <c r="D805" s="47"/>
      <c r="E805" s="47"/>
      <c r="F805" s="47"/>
      <c r="G805" s="47"/>
      <c r="H805" s="47"/>
      <c r="I805" s="47"/>
      <c r="J805" s="47"/>
      <c r="K805" s="47"/>
    </row>
    <row r="806" spans="1:11" x14ac:dyDescent="0.25">
      <c r="A806" s="47"/>
      <c r="B806" s="47"/>
      <c r="C806" s="47"/>
      <c r="D806" s="47"/>
      <c r="E806" s="47"/>
      <c r="F806" s="47"/>
      <c r="G806" s="47"/>
      <c r="H806" s="47"/>
      <c r="I806" s="47"/>
      <c r="J806" s="47"/>
      <c r="K806" s="47"/>
    </row>
    <row r="807" spans="1:11" x14ac:dyDescent="0.25">
      <c r="A807" s="47"/>
      <c r="B807" s="47"/>
      <c r="C807" s="47"/>
      <c r="D807" s="47"/>
      <c r="E807" s="47"/>
      <c r="F807" s="47"/>
      <c r="G807" s="47"/>
      <c r="H807" s="47"/>
      <c r="I807" s="47"/>
      <c r="J807" s="47"/>
      <c r="K807" s="47"/>
    </row>
    <row r="808" spans="1:11" x14ac:dyDescent="0.25">
      <c r="A808" s="47"/>
      <c r="B808" s="47"/>
      <c r="C808" s="47"/>
      <c r="D808" s="47"/>
      <c r="E808" s="47"/>
      <c r="F808" s="47"/>
      <c r="G808" s="47"/>
      <c r="H808" s="47"/>
      <c r="I808" s="47"/>
      <c r="J808" s="47"/>
      <c r="K808" s="47"/>
    </row>
    <row r="809" spans="1:11" x14ac:dyDescent="0.25">
      <c r="A809" s="47"/>
      <c r="B809" s="47"/>
      <c r="C809" s="47"/>
      <c r="D809" s="47"/>
      <c r="E809" s="47"/>
      <c r="F809" s="47"/>
      <c r="G809" s="47"/>
      <c r="H809" s="47"/>
      <c r="I809" s="47"/>
      <c r="J809" s="47"/>
      <c r="K809" s="47"/>
    </row>
    <row r="810" spans="1:11" x14ac:dyDescent="0.25">
      <c r="A810" s="47"/>
      <c r="B810" s="47"/>
      <c r="C810" s="47"/>
      <c r="D810" s="47"/>
      <c r="E810" s="47"/>
      <c r="F810" s="47"/>
      <c r="G810" s="47"/>
      <c r="H810" s="47"/>
      <c r="I810" s="47"/>
      <c r="J810" s="47"/>
      <c r="K810" s="47"/>
    </row>
    <row r="811" spans="1:11" x14ac:dyDescent="0.25">
      <c r="A811" s="47"/>
      <c r="B811" s="47"/>
      <c r="C811" s="47"/>
      <c r="D811" s="47"/>
      <c r="E811" s="47"/>
      <c r="F811" s="47"/>
      <c r="G811" s="47"/>
      <c r="H811" s="47"/>
      <c r="I811" s="47"/>
      <c r="J811" s="47"/>
      <c r="K811" s="47"/>
    </row>
    <row r="812" spans="1:11" x14ac:dyDescent="0.25">
      <c r="A812" s="47"/>
      <c r="B812" s="47"/>
      <c r="C812" s="47"/>
      <c r="D812" s="47"/>
      <c r="E812" s="47"/>
      <c r="F812" s="47"/>
      <c r="G812" s="47"/>
      <c r="H812" s="47"/>
      <c r="I812" s="47"/>
      <c r="J812" s="47"/>
      <c r="K812" s="47"/>
    </row>
    <row r="813" spans="1:11" x14ac:dyDescent="0.25">
      <c r="A813" s="47"/>
      <c r="B813" s="47"/>
      <c r="C813" s="47"/>
      <c r="D813" s="47"/>
      <c r="E813" s="47"/>
      <c r="F813" s="47"/>
      <c r="G813" s="47"/>
      <c r="H813" s="47"/>
      <c r="I813" s="47"/>
      <c r="J813" s="47"/>
      <c r="K813" s="47"/>
    </row>
    <row r="814" spans="1:11" x14ac:dyDescent="0.25">
      <c r="A814" s="47"/>
      <c r="B814" s="47"/>
      <c r="C814" s="47"/>
      <c r="D814" s="47"/>
      <c r="E814" s="47"/>
      <c r="F814" s="47"/>
      <c r="G814" s="47"/>
      <c r="H814" s="47"/>
      <c r="I814" s="47"/>
      <c r="J814" s="47"/>
      <c r="K814" s="47"/>
    </row>
    <row r="815" spans="1:11" x14ac:dyDescent="0.25">
      <c r="A815" s="47"/>
      <c r="B815" s="47"/>
      <c r="C815" s="47"/>
      <c r="D815" s="47"/>
      <c r="E815" s="47"/>
      <c r="F815" s="47"/>
      <c r="G815" s="47"/>
      <c r="H815" s="47"/>
      <c r="I815" s="47"/>
      <c r="J815" s="47"/>
      <c r="K815" s="47"/>
    </row>
    <row r="816" spans="1:11" x14ac:dyDescent="0.25">
      <c r="A816" s="47"/>
      <c r="B816" s="47"/>
      <c r="C816" s="47"/>
      <c r="D816" s="47"/>
      <c r="E816" s="47"/>
      <c r="F816" s="47"/>
      <c r="G816" s="47"/>
      <c r="H816" s="47"/>
      <c r="I816" s="47"/>
      <c r="J816" s="47"/>
      <c r="K816" s="47"/>
    </row>
    <row r="817" spans="1:11" x14ac:dyDescent="0.25">
      <c r="A817" s="47"/>
      <c r="B817" s="47"/>
      <c r="C817" s="47"/>
      <c r="D817" s="47"/>
      <c r="E817" s="47"/>
      <c r="F817" s="47"/>
      <c r="G817" s="47"/>
      <c r="H817" s="47"/>
      <c r="I817" s="47"/>
      <c r="J817" s="47"/>
      <c r="K817" s="47"/>
    </row>
    <row r="818" spans="1:11" x14ac:dyDescent="0.25">
      <c r="A818" s="47"/>
      <c r="B818" s="47"/>
      <c r="C818" s="47"/>
      <c r="D818" s="47"/>
      <c r="E818" s="47"/>
      <c r="F818" s="47"/>
      <c r="G818" s="47"/>
      <c r="H818" s="47"/>
      <c r="I818" s="47"/>
      <c r="J818" s="47"/>
      <c r="K818" s="47"/>
    </row>
    <row r="819" spans="1:11" x14ac:dyDescent="0.25">
      <c r="A819" s="47"/>
      <c r="B819" s="47"/>
      <c r="C819" s="47"/>
      <c r="D819" s="47"/>
      <c r="E819" s="47"/>
      <c r="F819" s="47"/>
      <c r="G819" s="47"/>
      <c r="H819" s="47"/>
      <c r="I819" s="47"/>
      <c r="J819" s="47"/>
      <c r="K819" s="47"/>
    </row>
    <row r="820" spans="1:11" x14ac:dyDescent="0.25">
      <c r="A820" s="47"/>
      <c r="B820" s="47"/>
      <c r="C820" s="47"/>
      <c r="D820" s="47"/>
      <c r="E820" s="47"/>
      <c r="F820" s="47"/>
      <c r="G820" s="47"/>
      <c r="H820" s="47"/>
      <c r="I820" s="47"/>
      <c r="J820" s="47"/>
      <c r="K820" s="47"/>
    </row>
    <row r="821" spans="1:11" x14ac:dyDescent="0.25">
      <c r="A821" s="47"/>
      <c r="B821" s="47"/>
      <c r="C821" s="47"/>
      <c r="D821" s="47"/>
      <c r="E821" s="47"/>
      <c r="F821" s="47"/>
      <c r="G821" s="47"/>
      <c r="H821" s="47"/>
      <c r="I821" s="47"/>
      <c r="J821" s="47"/>
      <c r="K821" s="47"/>
    </row>
    <row r="822" spans="1:11" x14ac:dyDescent="0.25">
      <c r="A822" s="47"/>
      <c r="B822" s="47"/>
      <c r="C822" s="47"/>
      <c r="D822" s="47"/>
      <c r="E822" s="47"/>
      <c r="F822" s="47"/>
      <c r="G822" s="47"/>
      <c r="H822" s="47"/>
      <c r="I822" s="47"/>
      <c r="J822" s="47"/>
      <c r="K822" s="47"/>
    </row>
    <row r="823" spans="1:11" x14ac:dyDescent="0.25">
      <c r="A823" s="47"/>
      <c r="B823" s="47"/>
      <c r="C823" s="47"/>
      <c r="D823" s="47"/>
      <c r="E823" s="47"/>
      <c r="F823" s="47"/>
      <c r="G823" s="47"/>
      <c r="H823" s="47"/>
      <c r="I823" s="47"/>
      <c r="J823" s="47"/>
      <c r="K823" s="47"/>
    </row>
    <row r="824" spans="1:11" x14ac:dyDescent="0.25">
      <c r="A824" s="47"/>
      <c r="B824" s="47"/>
      <c r="C824" s="47"/>
      <c r="D824" s="47"/>
      <c r="E824" s="47"/>
      <c r="F824" s="47"/>
      <c r="G824" s="47"/>
      <c r="H824" s="47"/>
      <c r="I824" s="47"/>
      <c r="J824" s="47"/>
      <c r="K824" s="47"/>
    </row>
    <row r="825" spans="1:11" x14ac:dyDescent="0.25">
      <c r="A825" s="47"/>
      <c r="B825" s="47"/>
      <c r="C825" s="47"/>
      <c r="D825" s="47"/>
      <c r="E825" s="47"/>
      <c r="F825" s="47"/>
      <c r="G825" s="47"/>
      <c r="H825" s="47"/>
      <c r="I825" s="47"/>
      <c r="J825" s="47"/>
      <c r="K825" s="47"/>
    </row>
    <row r="826" spans="1:11" x14ac:dyDescent="0.25">
      <c r="A826" s="47"/>
      <c r="B826" s="47"/>
      <c r="C826" s="47"/>
      <c r="D826" s="47"/>
      <c r="E826" s="47"/>
      <c r="F826" s="47"/>
      <c r="G826" s="47"/>
      <c r="H826" s="47"/>
      <c r="I826" s="47"/>
      <c r="J826" s="47"/>
      <c r="K826" s="47"/>
    </row>
    <row r="827" spans="1:11" x14ac:dyDescent="0.25">
      <c r="A827" s="47"/>
      <c r="B827" s="47"/>
      <c r="C827" s="47"/>
      <c r="D827" s="47"/>
      <c r="E827" s="47"/>
      <c r="F827" s="47"/>
      <c r="G827" s="47"/>
      <c r="H827" s="47"/>
      <c r="I827" s="47"/>
      <c r="J827" s="47"/>
      <c r="K827" s="47"/>
    </row>
    <row r="828" spans="1:11" x14ac:dyDescent="0.25">
      <c r="A828" s="47"/>
      <c r="B828" s="47"/>
      <c r="C828" s="47"/>
      <c r="D828" s="47"/>
      <c r="E828" s="47"/>
      <c r="F828" s="47"/>
      <c r="G828" s="47"/>
      <c r="H828" s="47"/>
      <c r="I828" s="47"/>
      <c r="J828" s="47"/>
      <c r="K828" s="47"/>
    </row>
    <row r="829" spans="1:11" x14ac:dyDescent="0.25">
      <c r="A829" s="47"/>
      <c r="B829" s="47"/>
      <c r="C829" s="47"/>
      <c r="D829" s="47"/>
      <c r="E829" s="47"/>
      <c r="F829" s="47"/>
      <c r="G829" s="47"/>
      <c r="H829" s="47"/>
      <c r="I829" s="47"/>
      <c r="J829" s="47"/>
      <c r="K829" s="47"/>
    </row>
    <row r="830" spans="1:11" x14ac:dyDescent="0.25">
      <c r="A830" s="47"/>
      <c r="B830" s="47"/>
      <c r="C830" s="47"/>
      <c r="D830" s="47"/>
      <c r="E830" s="47"/>
      <c r="F830" s="47"/>
      <c r="G830" s="47"/>
      <c r="H830" s="47"/>
      <c r="I830" s="47"/>
      <c r="J830" s="47"/>
      <c r="K830" s="47"/>
    </row>
    <row r="831" spans="1:11" x14ac:dyDescent="0.25">
      <c r="A831" s="47"/>
      <c r="B831" s="47"/>
      <c r="C831" s="47"/>
      <c r="D831" s="47"/>
      <c r="E831" s="47"/>
      <c r="F831" s="47"/>
      <c r="G831" s="47"/>
      <c r="H831" s="47"/>
      <c r="I831" s="47"/>
      <c r="J831" s="47"/>
      <c r="K831" s="47"/>
    </row>
    <row r="832" spans="1:11" x14ac:dyDescent="0.25">
      <c r="A832" s="47"/>
      <c r="B832" s="47"/>
      <c r="C832" s="47"/>
      <c r="D832" s="47"/>
      <c r="E832" s="47"/>
      <c r="F832" s="47"/>
      <c r="G832" s="47"/>
      <c r="H832" s="47"/>
      <c r="I832" s="47"/>
      <c r="J832" s="47"/>
      <c r="K832" s="47"/>
    </row>
    <row r="833" spans="1:11" x14ac:dyDescent="0.25">
      <c r="A833" s="47"/>
      <c r="B833" s="47"/>
      <c r="C833" s="47"/>
      <c r="D833" s="47"/>
      <c r="E833" s="47"/>
      <c r="F833" s="47"/>
      <c r="G833" s="47"/>
      <c r="H833" s="47"/>
      <c r="I833" s="47"/>
      <c r="J833" s="47"/>
      <c r="K833" s="47"/>
    </row>
    <row r="834" spans="1:11" x14ac:dyDescent="0.25">
      <c r="A834" s="47"/>
      <c r="B834" s="47"/>
      <c r="C834" s="47"/>
      <c r="D834" s="47"/>
      <c r="E834" s="47"/>
      <c r="F834" s="47"/>
      <c r="G834" s="47"/>
      <c r="H834" s="47"/>
      <c r="I834" s="47"/>
      <c r="J834" s="47"/>
      <c r="K834" s="47"/>
    </row>
    <row r="835" spans="1:11" x14ac:dyDescent="0.25">
      <c r="A835" s="47"/>
      <c r="B835" s="47"/>
      <c r="C835" s="47"/>
      <c r="D835" s="47"/>
      <c r="E835" s="47"/>
      <c r="F835" s="47"/>
      <c r="G835" s="47"/>
      <c r="H835" s="47"/>
      <c r="I835" s="47"/>
      <c r="J835" s="47"/>
      <c r="K835" s="47"/>
    </row>
    <row r="836" spans="1:11" x14ac:dyDescent="0.25">
      <c r="A836" s="47"/>
      <c r="B836" s="47"/>
      <c r="C836" s="47"/>
      <c r="D836" s="47"/>
      <c r="E836" s="47"/>
      <c r="F836" s="47"/>
      <c r="G836" s="47"/>
      <c r="H836" s="47"/>
      <c r="I836" s="47"/>
      <c r="J836" s="47"/>
      <c r="K836" s="47"/>
    </row>
    <row r="837" spans="1:11" x14ac:dyDescent="0.25">
      <c r="A837" s="47"/>
      <c r="B837" s="47"/>
      <c r="C837" s="47"/>
      <c r="D837" s="47"/>
      <c r="E837" s="47"/>
      <c r="F837" s="47"/>
      <c r="G837" s="47"/>
      <c r="H837" s="47"/>
      <c r="I837" s="47"/>
      <c r="J837" s="47"/>
      <c r="K837" s="47"/>
    </row>
    <row r="838" spans="1:11" x14ac:dyDescent="0.25">
      <c r="A838" s="47"/>
      <c r="B838" s="47"/>
      <c r="C838" s="47"/>
      <c r="D838" s="47"/>
      <c r="E838" s="47"/>
      <c r="F838" s="47"/>
      <c r="G838" s="47"/>
      <c r="H838" s="47"/>
      <c r="I838" s="47"/>
      <c r="J838" s="47"/>
      <c r="K838" s="47"/>
    </row>
    <row r="839" spans="1:11" x14ac:dyDescent="0.25">
      <c r="A839" s="47"/>
      <c r="B839" s="47"/>
      <c r="C839" s="47"/>
      <c r="D839" s="47"/>
      <c r="E839" s="47"/>
      <c r="F839" s="47"/>
      <c r="G839" s="47"/>
      <c r="H839" s="47"/>
      <c r="I839" s="47"/>
      <c r="J839" s="47"/>
      <c r="K839" s="47"/>
    </row>
    <row r="840" spans="1:11" x14ac:dyDescent="0.25">
      <c r="A840" s="47"/>
      <c r="B840" s="47"/>
      <c r="C840" s="47"/>
      <c r="D840" s="47"/>
      <c r="E840" s="47"/>
      <c r="F840" s="47"/>
      <c r="G840" s="47"/>
      <c r="H840" s="47"/>
      <c r="I840" s="47"/>
      <c r="J840" s="47"/>
      <c r="K840" s="47"/>
    </row>
    <row r="841" spans="1:11" x14ac:dyDescent="0.25">
      <c r="A841" s="47"/>
      <c r="B841" s="47"/>
      <c r="C841" s="47"/>
      <c r="D841" s="47"/>
      <c r="E841" s="47"/>
      <c r="F841" s="47"/>
      <c r="G841" s="47"/>
      <c r="H841" s="47"/>
      <c r="I841" s="47"/>
      <c r="J841" s="47"/>
      <c r="K841" s="47"/>
    </row>
    <row r="842" spans="1:11" x14ac:dyDescent="0.25">
      <c r="A842" s="47"/>
      <c r="B842" s="47"/>
      <c r="C842" s="47"/>
      <c r="D842" s="47"/>
      <c r="E842" s="47"/>
      <c r="F842" s="47"/>
      <c r="G842" s="47"/>
      <c r="H842" s="47"/>
      <c r="I842" s="47"/>
      <c r="J842" s="47"/>
      <c r="K842" s="47"/>
    </row>
    <row r="843" spans="1:11" x14ac:dyDescent="0.25">
      <c r="A843" s="47"/>
      <c r="B843" s="47"/>
      <c r="C843" s="47"/>
      <c r="D843" s="47"/>
      <c r="E843" s="47"/>
      <c r="F843" s="47"/>
      <c r="G843" s="47"/>
      <c r="H843" s="47"/>
      <c r="I843" s="47"/>
      <c r="J843" s="47"/>
      <c r="K843" s="47"/>
    </row>
    <row r="844" spans="1:11" x14ac:dyDescent="0.25">
      <c r="A844" s="47"/>
      <c r="B844" s="47"/>
      <c r="C844" s="47"/>
      <c r="D844" s="47"/>
      <c r="E844" s="47"/>
      <c r="F844" s="47"/>
      <c r="G844" s="47"/>
      <c r="H844" s="47"/>
      <c r="I844" s="47"/>
      <c r="J844" s="47"/>
      <c r="K844" s="47"/>
    </row>
    <row r="845" spans="1:11" x14ac:dyDescent="0.25">
      <c r="A845" s="47"/>
      <c r="B845" s="47"/>
      <c r="C845" s="47"/>
      <c r="D845" s="47"/>
      <c r="E845" s="47"/>
      <c r="F845" s="47"/>
      <c r="G845" s="47"/>
      <c r="H845" s="47"/>
      <c r="I845" s="47"/>
      <c r="J845" s="47"/>
      <c r="K845" s="47"/>
    </row>
    <row r="846" spans="1:11" x14ac:dyDescent="0.25">
      <c r="A846" s="47"/>
      <c r="B846" s="47"/>
      <c r="C846" s="47"/>
      <c r="D846" s="47"/>
      <c r="E846" s="47"/>
      <c r="F846" s="47"/>
      <c r="G846" s="47"/>
      <c r="H846" s="47"/>
      <c r="I846" s="47"/>
      <c r="J846" s="47"/>
      <c r="K846" s="47"/>
    </row>
    <row r="847" spans="1:11" x14ac:dyDescent="0.25">
      <c r="A847" s="47"/>
      <c r="B847" s="47"/>
      <c r="C847" s="47"/>
      <c r="D847" s="47"/>
      <c r="E847" s="47"/>
      <c r="F847" s="47"/>
      <c r="G847" s="47"/>
      <c r="H847" s="47"/>
      <c r="I847" s="47"/>
      <c r="J847" s="47"/>
      <c r="K847" s="47"/>
    </row>
    <row r="848" spans="1:11" x14ac:dyDescent="0.25">
      <c r="A848" s="47"/>
      <c r="B848" s="47"/>
      <c r="C848" s="47"/>
      <c r="D848" s="47"/>
      <c r="E848" s="47"/>
      <c r="F848" s="47"/>
      <c r="G848" s="47"/>
      <c r="H848" s="47"/>
      <c r="I848" s="47"/>
      <c r="J848" s="47"/>
      <c r="K848" s="47"/>
    </row>
    <row r="849" spans="1:11" x14ac:dyDescent="0.25">
      <c r="A849" s="47"/>
      <c r="B849" s="47"/>
      <c r="C849" s="47"/>
      <c r="D849" s="47"/>
      <c r="E849" s="47"/>
      <c r="F849" s="47"/>
      <c r="G849" s="47"/>
      <c r="H849" s="47"/>
      <c r="I849" s="47"/>
      <c r="J849" s="47"/>
      <c r="K849" s="47"/>
    </row>
    <row r="850" spans="1:11" x14ac:dyDescent="0.25">
      <c r="A850" s="47"/>
      <c r="B850" s="47"/>
      <c r="C850" s="47"/>
      <c r="D850" s="47"/>
      <c r="E850" s="47"/>
      <c r="F850" s="47"/>
      <c r="G850" s="47"/>
      <c r="H850" s="47"/>
      <c r="I850" s="47"/>
      <c r="J850" s="47"/>
      <c r="K850" s="47"/>
    </row>
    <row r="851" spans="1:11" x14ac:dyDescent="0.25">
      <c r="A851" s="47"/>
      <c r="B851" s="47"/>
      <c r="C851" s="47"/>
      <c r="D851" s="47"/>
      <c r="E851" s="47"/>
      <c r="F851" s="47"/>
      <c r="G851" s="47"/>
      <c r="H851" s="47"/>
      <c r="I851" s="47"/>
      <c r="J851" s="47"/>
      <c r="K851" s="47"/>
    </row>
    <row r="852" spans="1:11" x14ac:dyDescent="0.25">
      <c r="A852" s="47"/>
      <c r="B852" s="47"/>
      <c r="C852" s="47"/>
      <c r="D852" s="47"/>
      <c r="E852" s="47"/>
      <c r="F852" s="47"/>
      <c r="G852" s="47"/>
      <c r="H852" s="47"/>
      <c r="I852" s="47"/>
      <c r="J852" s="47"/>
      <c r="K852" s="47"/>
    </row>
    <row r="853" spans="1:11" x14ac:dyDescent="0.25">
      <c r="A853" s="47"/>
      <c r="B853" s="47"/>
      <c r="C853" s="47"/>
      <c r="D853" s="47"/>
      <c r="E853" s="47"/>
      <c r="F853" s="47"/>
      <c r="G853" s="47"/>
      <c r="H853" s="47"/>
      <c r="I853" s="47"/>
      <c r="J853" s="47"/>
      <c r="K853" s="47"/>
    </row>
    <row r="854" spans="1:11" x14ac:dyDescent="0.25">
      <c r="A854" s="47"/>
      <c r="B854" s="47"/>
      <c r="C854" s="47"/>
      <c r="D854" s="47"/>
      <c r="E854" s="47"/>
      <c r="F854" s="47"/>
      <c r="G854" s="47"/>
      <c r="H854" s="47"/>
      <c r="I854" s="47"/>
      <c r="J854" s="47"/>
      <c r="K854" s="47"/>
    </row>
    <row r="855" spans="1:11" x14ac:dyDescent="0.25">
      <c r="A855" s="47"/>
      <c r="B855" s="47"/>
      <c r="C855" s="47"/>
      <c r="D855" s="47"/>
      <c r="E855" s="47"/>
      <c r="F855" s="47"/>
      <c r="G855" s="47"/>
      <c r="H855" s="47"/>
      <c r="I855" s="47"/>
      <c r="J855" s="47"/>
      <c r="K855" s="47"/>
    </row>
    <row r="856" spans="1:11" x14ac:dyDescent="0.25">
      <c r="A856" s="47"/>
      <c r="B856" s="47"/>
      <c r="C856" s="47"/>
      <c r="D856" s="47"/>
      <c r="E856" s="47"/>
      <c r="F856" s="47"/>
      <c r="G856" s="47"/>
      <c r="H856" s="47"/>
      <c r="I856" s="47"/>
      <c r="J856" s="47"/>
      <c r="K856" s="47"/>
    </row>
    <row r="857" spans="1:11" x14ac:dyDescent="0.25">
      <c r="A857" s="47"/>
      <c r="B857" s="47"/>
      <c r="C857" s="47"/>
      <c r="D857" s="47"/>
      <c r="E857" s="47"/>
      <c r="F857" s="47"/>
      <c r="G857" s="47"/>
      <c r="H857" s="47"/>
      <c r="I857" s="47"/>
      <c r="J857" s="47"/>
      <c r="K857" s="47"/>
    </row>
    <row r="858" spans="1:11" x14ac:dyDescent="0.25">
      <c r="A858" s="47"/>
      <c r="B858" s="47"/>
      <c r="C858" s="47"/>
      <c r="D858" s="47"/>
      <c r="E858" s="47"/>
      <c r="F858" s="47"/>
      <c r="G858" s="47"/>
      <c r="H858" s="47"/>
      <c r="I858" s="47"/>
      <c r="J858" s="47"/>
      <c r="K858" s="47"/>
    </row>
    <row r="859" spans="1:11" x14ac:dyDescent="0.25">
      <c r="A859" s="47"/>
      <c r="B859" s="47"/>
      <c r="C859" s="47"/>
      <c r="D859" s="47"/>
      <c r="E859" s="47"/>
      <c r="F859" s="47"/>
      <c r="G859" s="47"/>
      <c r="H859" s="47"/>
      <c r="I859" s="47"/>
      <c r="J859" s="47"/>
      <c r="K859" s="47"/>
    </row>
    <row r="860" spans="1:11" x14ac:dyDescent="0.25">
      <c r="A860" s="47"/>
      <c r="B860" s="47"/>
      <c r="C860" s="47"/>
      <c r="D860" s="47"/>
      <c r="E860" s="47"/>
      <c r="F860" s="47"/>
      <c r="G860" s="47"/>
      <c r="H860" s="47"/>
      <c r="I860" s="47"/>
      <c r="J860" s="47"/>
      <c r="K860" s="47"/>
    </row>
    <row r="861" spans="1:11" x14ac:dyDescent="0.25">
      <c r="A861" s="47"/>
      <c r="B861" s="47"/>
      <c r="C861" s="47"/>
      <c r="D861" s="47"/>
      <c r="E861" s="47"/>
      <c r="F861" s="47"/>
      <c r="G861" s="47"/>
      <c r="H861" s="47"/>
      <c r="I861" s="47"/>
      <c r="J861" s="47"/>
      <c r="K861" s="47"/>
    </row>
    <row r="862" spans="1:11" x14ac:dyDescent="0.25">
      <c r="A862" s="47"/>
      <c r="B862" s="47"/>
      <c r="C862" s="47"/>
      <c r="D862" s="47"/>
      <c r="E862" s="47"/>
      <c r="F862" s="47"/>
      <c r="G862" s="47"/>
      <c r="H862" s="47"/>
      <c r="I862" s="47"/>
      <c r="J862" s="47"/>
      <c r="K862" s="47"/>
    </row>
    <row r="863" spans="1:11" x14ac:dyDescent="0.25">
      <c r="A863" s="47"/>
      <c r="B863" s="47"/>
      <c r="C863" s="47"/>
      <c r="D863" s="47"/>
      <c r="E863" s="47"/>
      <c r="F863" s="47"/>
      <c r="G863" s="47"/>
      <c r="H863" s="47"/>
      <c r="I863" s="47"/>
      <c r="J863" s="47"/>
      <c r="K863" s="47"/>
    </row>
    <row r="864" spans="1:11" x14ac:dyDescent="0.25">
      <c r="A864" s="47"/>
      <c r="B864" s="47"/>
      <c r="C864" s="47"/>
      <c r="D864" s="47"/>
      <c r="E864" s="47"/>
      <c r="F864" s="47"/>
      <c r="G864" s="47"/>
      <c r="H864" s="47"/>
      <c r="I864" s="47"/>
      <c r="J864" s="47"/>
      <c r="K864" s="47"/>
    </row>
    <row r="865" spans="1:11" x14ac:dyDescent="0.25">
      <c r="A865" s="47"/>
      <c r="B865" s="47"/>
      <c r="C865" s="47"/>
      <c r="D865" s="47"/>
      <c r="E865" s="47"/>
      <c r="F865" s="47"/>
      <c r="G865" s="47"/>
      <c r="H865" s="47"/>
      <c r="I865" s="47"/>
      <c r="J865" s="47"/>
      <c r="K865" s="47"/>
    </row>
    <row r="866" spans="1:11" x14ac:dyDescent="0.25">
      <c r="A866" s="47"/>
      <c r="B866" s="47"/>
      <c r="C866" s="47"/>
      <c r="D866" s="47"/>
      <c r="E866" s="47"/>
      <c r="F866" s="47"/>
      <c r="G866" s="47"/>
      <c r="H866" s="47"/>
      <c r="I866" s="47"/>
      <c r="J866" s="47"/>
      <c r="K866" s="47"/>
    </row>
    <row r="867" spans="1:11" x14ac:dyDescent="0.25">
      <c r="A867" s="47"/>
      <c r="B867" s="47"/>
      <c r="C867" s="47"/>
      <c r="D867" s="47"/>
      <c r="E867" s="47"/>
      <c r="F867" s="47"/>
      <c r="G867" s="47"/>
      <c r="H867" s="47"/>
      <c r="I867" s="47"/>
      <c r="J867" s="47"/>
      <c r="K867" s="47"/>
    </row>
    <row r="868" spans="1:11" x14ac:dyDescent="0.25">
      <c r="A868" s="47"/>
      <c r="B868" s="47"/>
      <c r="C868" s="47"/>
      <c r="D868" s="47"/>
      <c r="E868" s="47"/>
      <c r="F868" s="47"/>
      <c r="G868" s="47"/>
      <c r="H868" s="47"/>
      <c r="I868" s="47"/>
      <c r="J868" s="47"/>
      <c r="K868" s="47"/>
    </row>
    <row r="869" spans="1:11" x14ac:dyDescent="0.25">
      <c r="A869" s="47"/>
      <c r="B869" s="47"/>
      <c r="C869" s="47"/>
      <c r="D869" s="47"/>
      <c r="E869" s="47"/>
      <c r="F869" s="47"/>
      <c r="G869" s="47"/>
      <c r="H869" s="47"/>
      <c r="I869" s="47"/>
      <c r="J869" s="47"/>
      <c r="K869" s="47"/>
    </row>
    <row r="870" spans="1:11" x14ac:dyDescent="0.25">
      <c r="A870" s="47"/>
      <c r="B870" s="47"/>
      <c r="C870" s="47"/>
      <c r="D870" s="47"/>
      <c r="E870" s="47"/>
      <c r="F870" s="47"/>
      <c r="G870" s="47"/>
      <c r="H870" s="47"/>
      <c r="I870" s="47"/>
      <c r="J870" s="47"/>
      <c r="K870" s="47"/>
    </row>
    <row r="871" spans="1:11" x14ac:dyDescent="0.25">
      <c r="A871" s="47"/>
      <c r="B871" s="47"/>
      <c r="C871" s="47"/>
      <c r="D871" s="47"/>
      <c r="E871" s="47"/>
      <c r="F871" s="47"/>
      <c r="G871" s="47"/>
      <c r="H871" s="47"/>
      <c r="I871" s="47"/>
      <c r="J871" s="47"/>
      <c r="K871" s="47"/>
    </row>
    <row r="872" spans="1:11" x14ac:dyDescent="0.25">
      <c r="A872" s="47"/>
      <c r="B872" s="47"/>
      <c r="C872" s="47"/>
      <c r="D872" s="47"/>
      <c r="E872" s="47"/>
      <c r="F872" s="47"/>
      <c r="G872" s="47"/>
      <c r="H872" s="47"/>
      <c r="I872" s="47"/>
      <c r="J872" s="47"/>
      <c r="K872" s="47"/>
    </row>
    <row r="873" spans="1:11" x14ac:dyDescent="0.25">
      <c r="A873" s="47"/>
      <c r="B873" s="47"/>
      <c r="C873" s="47"/>
      <c r="D873" s="47"/>
      <c r="E873" s="47"/>
      <c r="F873" s="47"/>
      <c r="G873" s="47"/>
      <c r="H873" s="47"/>
      <c r="I873" s="47"/>
      <c r="J873" s="47"/>
      <c r="K873" s="47"/>
    </row>
    <row r="874" spans="1:11" x14ac:dyDescent="0.25">
      <c r="A874" s="47"/>
      <c r="B874" s="47"/>
      <c r="C874" s="47"/>
      <c r="D874" s="47"/>
      <c r="E874" s="47"/>
      <c r="F874" s="47"/>
      <c r="G874" s="47"/>
      <c r="H874" s="47"/>
      <c r="I874" s="47"/>
      <c r="J874" s="47"/>
      <c r="K874" s="47"/>
    </row>
    <row r="875" spans="1:11" x14ac:dyDescent="0.25">
      <c r="A875" s="47"/>
      <c r="B875" s="47"/>
      <c r="C875" s="47"/>
      <c r="D875" s="47"/>
      <c r="E875" s="47"/>
      <c r="F875" s="47"/>
      <c r="G875" s="47"/>
      <c r="H875" s="47"/>
      <c r="I875" s="47"/>
      <c r="J875" s="47"/>
      <c r="K875" s="47"/>
    </row>
    <row r="876" spans="1:11" x14ac:dyDescent="0.25">
      <c r="A876" s="47"/>
      <c r="B876" s="47"/>
      <c r="C876" s="47"/>
      <c r="D876" s="47"/>
      <c r="E876" s="47"/>
      <c r="F876" s="47"/>
      <c r="G876" s="47"/>
      <c r="H876" s="47"/>
      <c r="I876" s="47"/>
      <c r="J876" s="47"/>
      <c r="K876" s="47"/>
    </row>
    <row r="877" spans="1:11" x14ac:dyDescent="0.25">
      <c r="A877" s="47"/>
      <c r="B877" s="47"/>
      <c r="C877" s="47"/>
      <c r="D877" s="47"/>
      <c r="E877" s="47"/>
      <c r="F877" s="47"/>
      <c r="G877" s="47"/>
      <c r="H877" s="47"/>
      <c r="I877" s="47"/>
      <c r="J877" s="47"/>
      <c r="K877" s="47"/>
    </row>
    <row r="878" spans="1:11" x14ac:dyDescent="0.25">
      <c r="A878" s="47"/>
      <c r="B878" s="47"/>
      <c r="C878" s="47"/>
      <c r="D878" s="47"/>
      <c r="E878" s="47"/>
      <c r="F878" s="47"/>
      <c r="G878" s="47"/>
      <c r="H878" s="47"/>
      <c r="I878" s="47"/>
      <c r="J878" s="47"/>
      <c r="K878" s="47"/>
    </row>
    <row r="879" spans="1:11" x14ac:dyDescent="0.25">
      <c r="A879" s="47"/>
      <c r="B879" s="47"/>
      <c r="C879" s="47"/>
      <c r="D879" s="47"/>
      <c r="E879" s="47"/>
      <c r="F879" s="47"/>
      <c r="G879" s="47"/>
      <c r="H879" s="47"/>
      <c r="I879" s="47"/>
      <c r="J879" s="47"/>
      <c r="K879" s="47"/>
    </row>
    <row r="880" spans="1:11" x14ac:dyDescent="0.25">
      <c r="A880" s="47"/>
      <c r="B880" s="47"/>
      <c r="C880" s="47"/>
      <c r="D880" s="47"/>
      <c r="E880" s="47"/>
      <c r="F880" s="47"/>
      <c r="G880" s="47"/>
      <c r="H880" s="47"/>
      <c r="I880" s="47"/>
      <c r="J880" s="47"/>
      <c r="K880" s="47"/>
    </row>
    <row r="881" spans="1:11" x14ac:dyDescent="0.25">
      <c r="A881" s="47"/>
      <c r="B881" s="47"/>
      <c r="C881" s="47"/>
      <c r="D881" s="47"/>
      <c r="E881" s="47"/>
      <c r="F881" s="47"/>
      <c r="G881" s="47"/>
      <c r="H881" s="47"/>
      <c r="I881" s="47"/>
      <c r="J881" s="47"/>
      <c r="K881" s="47"/>
    </row>
    <row r="882" spans="1:11" x14ac:dyDescent="0.25">
      <c r="A882" s="47"/>
      <c r="B882" s="47"/>
      <c r="C882" s="47"/>
      <c r="D882" s="47"/>
      <c r="E882" s="47"/>
      <c r="F882" s="47"/>
      <c r="G882" s="47"/>
      <c r="H882" s="47"/>
      <c r="I882" s="47"/>
      <c r="J882" s="47"/>
      <c r="K882" s="47"/>
    </row>
    <row r="883" spans="1:11" x14ac:dyDescent="0.25">
      <c r="A883" s="47"/>
      <c r="B883" s="47"/>
      <c r="C883" s="47"/>
      <c r="D883" s="47"/>
      <c r="E883" s="47"/>
      <c r="F883" s="47"/>
      <c r="G883" s="47"/>
      <c r="H883" s="47"/>
      <c r="I883" s="47"/>
      <c r="J883" s="47"/>
      <c r="K883" s="47"/>
    </row>
    <row r="884" spans="1:11" x14ac:dyDescent="0.25">
      <c r="A884" s="47"/>
      <c r="B884" s="47"/>
      <c r="C884" s="47"/>
      <c r="D884" s="47"/>
      <c r="E884" s="47"/>
      <c r="F884" s="47"/>
      <c r="G884" s="47"/>
      <c r="H884" s="47"/>
      <c r="I884" s="47"/>
      <c r="J884" s="47"/>
      <c r="K884" s="47"/>
    </row>
    <row r="885" spans="1:11" x14ac:dyDescent="0.25">
      <c r="A885" s="47"/>
      <c r="B885" s="47"/>
      <c r="C885" s="47"/>
      <c r="D885" s="47"/>
      <c r="E885" s="47"/>
      <c r="F885" s="47"/>
      <c r="G885" s="47"/>
      <c r="H885" s="47"/>
      <c r="I885" s="47"/>
      <c r="J885" s="47"/>
      <c r="K885" s="47"/>
    </row>
    <row r="886" spans="1:11" x14ac:dyDescent="0.25">
      <c r="A886" s="47"/>
      <c r="B886" s="47"/>
      <c r="C886" s="47"/>
      <c r="D886" s="47"/>
      <c r="E886" s="47"/>
      <c r="F886" s="47"/>
      <c r="G886" s="47"/>
      <c r="H886" s="47"/>
      <c r="I886" s="47"/>
      <c r="J886" s="47"/>
      <c r="K886" s="47"/>
    </row>
    <row r="887" spans="1:11" x14ac:dyDescent="0.25">
      <c r="A887" s="47"/>
      <c r="B887" s="47"/>
      <c r="C887" s="47"/>
      <c r="D887" s="47"/>
      <c r="E887" s="47"/>
      <c r="F887" s="47"/>
      <c r="G887" s="47"/>
      <c r="H887" s="47"/>
      <c r="I887" s="47"/>
      <c r="J887" s="47"/>
      <c r="K887" s="47"/>
    </row>
    <row r="888" spans="1:11" x14ac:dyDescent="0.25">
      <c r="A888" s="47"/>
      <c r="B888" s="47"/>
      <c r="C888" s="47"/>
      <c r="D888" s="47"/>
      <c r="E888" s="47"/>
      <c r="F888" s="47"/>
      <c r="G888" s="47"/>
      <c r="H888" s="47"/>
      <c r="I888" s="47"/>
      <c r="J888" s="47"/>
      <c r="K888" s="47"/>
    </row>
    <row r="889" spans="1:11" x14ac:dyDescent="0.25">
      <c r="A889" s="47"/>
      <c r="B889" s="47"/>
      <c r="C889" s="47"/>
      <c r="D889" s="47"/>
      <c r="E889" s="47"/>
      <c r="F889" s="47"/>
      <c r="G889" s="47"/>
      <c r="H889" s="47"/>
      <c r="I889" s="47"/>
      <c r="J889" s="47"/>
      <c r="K889" s="47"/>
    </row>
    <row r="890" spans="1:11" x14ac:dyDescent="0.25">
      <c r="A890" s="47"/>
      <c r="B890" s="47"/>
      <c r="C890" s="47"/>
      <c r="D890" s="47"/>
      <c r="E890" s="47"/>
      <c r="F890" s="47"/>
      <c r="G890" s="47"/>
      <c r="H890" s="47"/>
      <c r="I890" s="47"/>
      <c r="J890" s="47"/>
      <c r="K890" s="47"/>
    </row>
    <row r="891" spans="1:11" x14ac:dyDescent="0.25">
      <c r="A891" s="47"/>
      <c r="B891" s="47"/>
      <c r="C891" s="47"/>
      <c r="D891" s="47"/>
      <c r="E891" s="47"/>
      <c r="F891" s="47"/>
      <c r="G891" s="47"/>
      <c r="H891" s="47"/>
      <c r="I891" s="47"/>
      <c r="J891" s="47"/>
      <c r="K891" s="47"/>
    </row>
    <row r="892" spans="1:11" x14ac:dyDescent="0.25">
      <c r="A892" s="47"/>
      <c r="B892" s="47"/>
      <c r="C892" s="47"/>
      <c r="D892" s="47"/>
      <c r="E892" s="47"/>
      <c r="F892" s="47"/>
      <c r="G892" s="47"/>
      <c r="H892" s="47"/>
      <c r="I892" s="47"/>
      <c r="J892" s="47"/>
      <c r="K892" s="47"/>
    </row>
    <row r="893" spans="1:11" x14ac:dyDescent="0.25">
      <c r="A893" s="47"/>
      <c r="B893" s="47"/>
      <c r="C893" s="47"/>
      <c r="D893" s="47"/>
      <c r="E893" s="47"/>
      <c r="F893" s="47"/>
      <c r="G893" s="47"/>
      <c r="H893" s="47"/>
      <c r="I893" s="47"/>
      <c r="J893" s="47"/>
      <c r="K893" s="47"/>
    </row>
    <row r="894" spans="1:11" x14ac:dyDescent="0.25">
      <c r="A894" s="47"/>
      <c r="B894" s="47"/>
      <c r="C894" s="47"/>
      <c r="D894" s="47"/>
      <c r="E894" s="47"/>
      <c r="F894" s="47"/>
      <c r="G894" s="47"/>
      <c r="H894" s="47"/>
      <c r="I894" s="47"/>
      <c r="J894" s="47"/>
      <c r="K894" s="47"/>
    </row>
    <row r="895" spans="1:11" x14ac:dyDescent="0.25">
      <c r="A895" s="47"/>
      <c r="B895" s="47"/>
      <c r="C895" s="47"/>
      <c r="D895" s="47"/>
      <c r="E895" s="47"/>
      <c r="F895" s="47"/>
      <c r="G895" s="47"/>
      <c r="H895" s="47"/>
      <c r="I895" s="47"/>
      <c r="J895" s="47"/>
      <c r="K895" s="47"/>
    </row>
    <row r="896" spans="1:11" x14ac:dyDescent="0.25">
      <c r="A896" s="47"/>
      <c r="B896" s="47"/>
      <c r="C896" s="47"/>
      <c r="D896" s="47"/>
      <c r="E896" s="47"/>
      <c r="F896" s="47"/>
      <c r="G896" s="47"/>
      <c r="H896" s="47"/>
      <c r="I896" s="47"/>
      <c r="J896" s="47"/>
      <c r="K896" s="47"/>
    </row>
    <row r="897" spans="1:11" x14ac:dyDescent="0.25">
      <c r="A897" s="47"/>
      <c r="B897" s="47"/>
      <c r="C897" s="47"/>
      <c r="D897" s="47"/>
      <c r="E897" s="47"/>
      <c r="F897" s="47"/>
      <c r="G897" s="47"/>
      <c r="H897" s="47"/>
      <c r="I897" s="47"/>
      <c r="J897" s="47"/>
      <c r="K897" s="47"/>
    </row>
    <row r="898" spans="1:11" x14ac:dyDescent="0.25">
      <c r="A898" s="47"/>
      <c r="B898" s="47"/>
      <c r="C898" s="47"/>
      <c r="D898" s="47"/>
      <c r="E898" s="47"/>
      <c r="F898" s="47"/>
      <c r="G898" s="47"/>
      <c r="H898" s="47"/>
      <c r="I898" s="47"/>
      <c r="J898" s="47"/>
      <c r="K898" s="47"/>
    </row>
    <row r="899" spans="1:11" x14ac:dyDescent="0.25">
      <c r="A899" s="47"/>
      <c r="B899" s="47"/>
      <c r="C899" s="47"/>
      <c r="D899" s="47"/>
      <c r="E899" s="47"/>
      <c r="F899" s="47"/>
      <c r="G899" s="47"/>
      <c r="H899" s="47"/>
      <c r="I899" s="47"/>
      <c r="J899" s="47"/>
      <c r="K899" s="47"/>
    </row>
    <row r="900" spans="1:11" x14ac:dyDescent="0.25">
      <c r="A900" s="47"/>
      <c r="B900" s="47"/>
      <c r="C900" s="47"/>
      <c r="D900" s="47"/>
      <c r="E900" s="47"/>
      <c r="F900" s="47"/>
      <c r="G900" s="47"/>
      <c r="H900" s="47"/>
      <c r="I900" s="47"/>
      <c r="J900" s="47"/>
      <c r="K900" s="47"/>
    </row>
    <row r="901" spans="1:11" x14ac:dyDescent="0.25">
      <c r="A901" s="47"/>
      <c r="B901" s="47"/>
      <c r="C901" s="47"/>
      <c r="D901" s="47"/>
      <c r="E901" s="47"/>
      <c r="F901" s="47"/>
      <c r="G901" s="47"/>
      <c r="H901" s="47"/>
      <c r="I901" s="47"/>
      <c r="J901" s="47"/>
      <c r="K901" s="47"/>
    </row>
    <row r="902" spans="1:11" x14ac:dyDescent="0.25">
      <c r="A902" s="47"/>
      <c r="B902" s="47"/>
      <c r="C902" s="47"/>
      <c r="D902" s="47"/>
      <c r="E902" s="47"/>
      <c r="F902" s="47"/>
      <c r="G902" s="47"/>
      <c r="H902" s="47"/>
      <c r="I902" s="47"/>
      <c r="J902" s="47"/>
      <c r="K902" s="47"/>
    </row>
    <row r="903" spans="1:11" x14ac:dyDescent="0.25">
      <c r="A903" s="47"/>
      <c r="B903" s="47"/>
      <c r="C903" s="47"/>
      <c r="D903" s="47"/>
      <c r="E903" s="47"/>
      <c r="F903" s="47"/>
      <c r="G903" s="47"/>
      <c r="H903" s="47"/>
      <c r="I903" s="47"/>
      <c r="J903" s="47"/>
      <c r="K903" s="47"/>
    </row>
    <row r="904" spans="1:11" x14ac:dyDescent="0.25">
      <c r="A904" s="47"/>
      <c r="B904" s="47"/>
      <c r="C904" s="47"/>
      <c r="D904" s="47"/>
      <c r="E904" s="47"/>
      <c r="F904" s="47"/>
      <c r="G904" s="47"/>
      <c r="H904" s="47"/>
      <c r="I904" s="47"/>
      <c r="J904" s="47"/>
      <c r="K904" s="47"/>
    </row>
    <row r="905" spans="1:11" x14ac:dyDescent="0.25">
      <c r="A905" s="47"/>
      <c r="B905" s="47"/>
      <c r="C905" s="47"/>
      <c r="D905" s="47"/>
      <c r="E905" s="47"/>
      <c r="F905" s="47"/>
      <c r="G905" s="47"/>
      <c r="H905" s="47"/>
      <c r="I905" s="47"/>
      <c r="J905" s="47"/>
      <c r="K905" s="47"/>
    </row>
    <row r="906" spans="1:11" x14ac:dyDescent="0.25">
      <c r="A906" s="47"/>
      <c r="B906" s="47"/>
      <c r="C906" s="47"/>
      <c r="D906" s="47"/>
      <c r="E906" s="47"/>
      <c r="F906" s="47"/>
      <c r="G906" s="47"/>
      <c r="H906" s="47"/>
      <c r="I906" s="47"/>
      <c r="J906" s="47"/>
      <c r="K906" s="47"/>
    </row>
    <row r="907" spans="1:11" x14ac:dyDescent="0.25">
      <c r="A907" s="47"/>
      <c r="B907" s="47"/>
      <c r="C907" s="47"/>
      <c r="D907" s="47"/>
      <c r="E907" s="47"/>
      <c r="F907" s="47"/>
      <c r="G907" s="47"/>
      <c r="H907" s="47"/>
      <c r="I907" s="47"/>
      <c r="J907" s="47"/>
      <c r="K907" s="47"/>
    </row>
    <row r="908" spans="1:11" x14ac:dyDescent="0.25">
      <c r="A908" s="47"/>
      <c r="B908" s="47"/>
      <c r="C908" s="47"/>
      <c r="D908" s="47"/>
      <c r="E908" s="47"/>
      <c r="F908" s="47"/>
      <c r="G908" s="47"/>
      <c r="H908" s="47"/>
      <c r="I908" s="47"/>
      <c r="J908" s="47"/>
      <c r="K908" s="47"/>
    </row>
    <row r="909" spans="1:11" x14ac:dyDescent="0.25">
      <c r="A909" s="47"/>
      <c r="B909" s="47"/>
      <c r="C909" s="47"/>
      <c r="D909" s="47"/>
      <c r="E909" s="47"/>
      <c r="F909" s="47"/>
      <c r="G909" s="47"/>
      <c r="H909" s="47"/>
      <c r="I909" s="47"/>
      <c r="J909" s="47"/>
      <c r="K909" s="47"/>
    </row>
    <row r="910" spans="1:11" x14ac:dyDescent="0.25">
      <c r="A910" s="47"/>
      <c r="B910" s="47"/>
      <c r="C910" s="47"/>
      <c r="D910" s="47"/>
      <c r="E910" s="47"/>
      <c r="F910" s="47"/>
      <c r="G910" s="47"/>
      <c r="H910" s="47"/>
      <c r="I910" s="47"/>
      <c r="J910" s="47"/>
      <c r="K910" s="47"/>
    </row>
    <row r="911" spans="1:11" x14ac:dyDescent="0.25">
      <c r="A911" s="47"/>
      <c r="B911" s="47"/>
      <c r="C911" s="47"/>
      <c r="D911" s="47"/>
      <c r="E911" s="47"/>
      <c r="F911" s="47"/>
      <c r="G911" s="47"/>
      <c r="H911" s="47"/>
      <c r="I911" s="47"/>
      <c r="J911" s="47"/>
      <c r="K911" s="47"/>
    </row>
    <row r="912" spans="1:11" x14ac:dyDescent="0.25">
      <c r="A912" s="47"/>
      <c r="B912" s="47"/>
      <c r="C912" s="47"/>
      <c r="D912" s="47"/>
      <c r="E912" s="47"/>
      <c r="F912" s="47"/>
      <c r="G912" s="47"/>
      <c r="H912" s="47"/>
      <c r="I912" s="47"/>
      <c r="J912" s="47"/>
      <c r="K912" s="47"/>
    </row>
    <row r="913" spans="1:11" x14ac:dyDescent="0.25">
      <c r="A913" s="47"/>
      <c r="B913" s="47"/>
      <c r="C913" s="47"/>
      <c r="D913" s="47"/>
      <c r="E913" s="47"/>
      <c r="F913" s="47"/>
      <c r="G913" s="47"/>
      <c r="H913" s="47"/>
      <c r="I913" s="47"/>
      <c r="J913" s="47"/>
      <c r="K913" s="47"/>
    </row>
    <row r="914" spans="1:11" x14ac:dyDescent="0.25">
      <c r="A914" s="47"/>
      <c r="B914" s="47"/>
      <c r="C914" s="47"/>
      <c r="D914" s="47"/>
      <c r="E914" s="47"/>
      <c r="F914" s="47"/>
      <c r="G914" s="47"/>
      <c r="H914" s="47"/>
      <c r="I914" s="47"/>
      <c r="J914" s="47"/>
      <c r="K914" s="47"/>
    </row>
    <row r="915" spans="1:11" x14ac:dyDescent="0.25">
      <c r="A915" s="47"/>
      <c r="B915" s="47"/>
      <c r="C915" s="47"/>
      <c r="D915" s="47"/>
      <c r="E915" s="47"/>
      <c r="F915" s="47"/>
      <c r="G915" s="47"/>
      <c r="H915" s="47"/>
      <c r="I915" s="47"/>
      <c r="J915" s="47"/>
      <c r="K915" s="47"/>
    </row>
    <row r="916" spans="1:11" x14ac:dyDescent="0.25">
      <c r="A916" s="47"/>
      <c r="B916" s="47"/>
      <c r="C916" s="47"/>
      <c r="D916" s="47"/>
      <c r="E916" s="47"/>
      <c r="F916" s="47"/>
      <c r="G916" s="47"/>
      <c r="H916" s="47"/>
      <c r="I916" s="47"/>
      <c r="J916" s="47"/>
      <c r="K916" s="47"/>
    </row>
    <row r="917" spans="1:11" x14ac:dyDescent="0.25">
      <c r="A917" s="47"/>
      <c r="B917" s="47"/>
      <c r="C917" s="47"/>
      <c r="D917" s="47"/>
      <c r="E917" s="47"/>
      <c r="F917" s="47"/>
      <c r="G917" s="47"/>
      <c r="H917" s="47"/>
      <c r="I917" s="47"/>
      <c r="J917" s="47"/>
      <c r="K917" s="47"/>
    </row>
    <row r="918" spans="1:11" x14ac:dyDescent="0.25">
      <c r="A918" s="47"/>
      <c r="B918" s="47"/>
      <c r="C918" s="47"/>
      <c r="D918" s="47"/>
      <c r="E918" s="47"/>
      <c r="F918" s="47"/>
      <c r="G918" s="47"/>
      <c r="H918" s="47"/>
      <c r="I918" s="47"/>
      <c r="J918" s="47"/>
      <c r="K918" s="47"/>
    </row>
    <row r="919" spans="1:11" x14ac:dyDescent="0.25">
      <c r="A919" s="47"/>
      <c r="B919" s="47"/>
      <c r="C919" s="47"/>
      <c r="D919" s="47"/>
      <c r="E919" s="47"/>
      <c r="F919" s="47"/>
      <c r="G919" s="47"/>
      <c r="H919" s="47"/>
      <c r="I919" s="47"/>
      <c r="J919" s="47"/>
      <c r="K919" s="47"/>
    </row>
    <row r="920" spans="1:11" x14ac:dyDescent="0.25">
      <c r="A920" s="47"/>
      <c r="B920" s="47"/>
      <c r="C920" s="47"/>
      <c r="D920" s="47"/>
      <c r="E920" s="47"/>
      <c r="F920" s="47"/>
      <c r="G920" s="47"/>
      <c r="H920" s="47"/>
      <c r="I920" s="47"/>
      <c r="J920" s="47"/>
      <c r="K920" s="47"/>
    </row>
    <row r="921" spans="1:11" x14ac:dyDescent="0.25">
      <c r="A921" s="47"/>
      <c r="B921" s="47"/>
      <c r="C921" s="47"/>
      <c r="D921" s="47"/>
      <c r="E921" s="47"/>
      <c r="F921" s="47"/>
      <c r="G921" s="47"/>
      <c r="H921" s="47"/>
      <c r="I921" s="47"/>
      <c r="J921" s="47"/>
      <c r="K921" s="47"/>
    </row>
    <row r="922" spans="1:11" x14ac:dyDescent="0.25">
      <c r="A922" s="47"/>
      <c r="B922" s="47"/>
      <c r="C922" s="47"/>
      <c r="D922" s="47"/>
      <c r="E922" s="47"/>
      <c r="F922" s="47"/>
      <c r="G922" s="47"/>
      <c r="H922" s="47"/>
      <c r="I922" s="47"/>
      <c r="J922" s="47"/>
      <c r="K922" s="47"/>
    </row>
    <row r="923" spans="1:11" x14ac:dyDescent="0.25">
      <c r="A923" s="47"/>
      <c r="B923" s="47"/>
      <c r="C923" s="47"/>
      <c r="D923" s="47"/>
      <c r="E923" s="47"/>
      <c r="F923" s="47"/>
      <c r="G923" s="47"/>
      <c r="H923" s="47"/>
      <c r="I923" s="47"/>
      <c r="J923" s="47"/>
      <c r="K923" s="47"/>
    </row>
    <row r="924" spans="1:11" x14ac:dyDescent="0.25">
      <c r="A924" s="47"/>
      <c r="B924" s="47"/>
      <c r="C924" s="47"/>
      <c r="D924" s="47"/>
      <c r="E924" s="47"/>
      <c r="F924" s="47"/>
      <c r="G924" s="47"/>
      <c r="H924" s="47"/>
      <c r="I924" s="47"/>
      <c r="J924" s="47"/>
      <c r="K924" s="47"/>
    </row>
    <row r="925" spans="1:11" x14ac:dyDescent="0.25">
      <c r="A925" s="47"/>
      <c r="B925" s="47"/>
      <c r="C925" s="47"/>
      <c r="D925" s="47"/>
      <c r="E925" s="47"/>
      <c r="F925" s="47"/>
      <c r="G925" s="47"/>
      <c r="H925" s="47"/>
      <c r="I925" s="47"/>
      <c r="J925" s="47"/>
      <c r="K925" s="47"/>
    </row>
    <row r="926" spans="1:11" x14ac:dyDescent="0.25">
      <c r="A926" s="47"/>
      <c r="B926" s="47"/>
      <c r="C926" s="47"/>
      <c r="D926" s="47"/>
      <c r="E926" s="47"/>
      <c r="F926" s="47"/>
      <c r="G926" s="47"/>
      <c r="H926" s="47"/>
      <c r="I926" s="47"/>
      <c r="J926" s="47"/>
      <c r="K926" s="47"/>
    </row>
    <row r="927" spans="1:11" x14ac:dyDescent="0.25">
      <c r="A927" s="47"/>
      <c r="B927" s="47"/>
      <c r="C927" s="47"/>
      <c r="D927" s="47"/>
      <c r="E927" s="47"/>
      <c r="F927" s="47"/>
      <c r="G927" s="47"/>
      <c r="H927" s="47"/>
      <c r="I927" s="47"/>
      <c r="J927" s="47"/>
      <c r="K927" s="47"/>
    </row>
    <row r="928" spans="1:11" x14ac:dyDescent="0.25">
      <c r="A928" s="47"/>
      <c r="B928" s="47"/>
      <c r="C928" s="47"/>
      <c r="D928" s="47"/>
      <c r="E928" s="47"/>
      <c r="F928" s="47"/>
      <c r="G928" s="47"/>
      <c r="H928" s="47"/>
      <c r="I928" s="47"/>
      <c r="J928" s="47"/>
      <c r="K928" s="47"/>
    </row>
    <row r="929" spans="1:11" x14ac:dyDescent="0.25">
      <c r="A929" s="47"/>
      <c r="B929" s="47"/>
      <c r="C929" s="47"/>
      <c r="D929" s="47"/>
      <c r="E929" s="47"/>
      <c r="F929" s="47"/>
      <c r="G929" s="47"/>
      <c r="H929" s="47"/>
      <c r="I929" s="47"/>
      <c r="J929" s="47"/>
      <c r="K929" s="47"/>
    </row>
    <row r="930" spans="1:11" x14ac:dyDescent="0.25">
      <c r="A930" s="47"/>
      <c r="B930" s="47"/>
      <c r="C930" s="47"/>
      <c r="D930" s="47"/>
      <c r="E930" s="47"/>
      <c r="F930" s="47"/>
      <c r="G930" s="47"/>
      <c r="H930" s="47"/>
      <c r="I930" s="47"/>
      <c r="J930" s="47"/>
      <c r="K930" s="47"/>
    </row>
    <row r="931" spans="1:11" x14ac:dyDescent="0.25">
      <c r="A931" s="47"/>
      <c r="B931" s="47"/>
      <c r="C931" s="47"/>
      <c r="D931" s="47"/>
      <c r="E931" s="47"/>
      <c r="F931" s="47"/>
      <c r="G931" s="47"/>
      <c r="H931" s="47"/>
      <c r="I931" s="47"/>
      <c r="J931" s="47"/>
      <c r="K931" s="47"/>
    </row>
    <row r="932" spans="1:11" x14ac:dyDescent="0.25">
      <c r="A932" s="47"/>
      <c r="B932" s="47"/>
      <c r="C932" s="47"/>
      <c r="D932" s="47"/>
      <c r="E932" s="47"/>
      <c r="F932" s="47"/>
      <c r="G932" s="47"/>
      <c r="H932" s="47"/>
      <c r="I932" s="47"/>
      <c r="J932" s="47"/>
      <c r="K932" s="47"/>
    </row>
    <row r="933" spans="1:11" x14ac:dyDescent="0.25">
      <c r="A933" s="47"/>
      <c r="B933" s="47"/>
      <c r="C933" s="47"/>
      <c r="D933" s="47"/>
      <c r="E933" s="47"/>
      <c r="F933" s="47"/>
      <c r="G933" s="47"/>
      <c r="H933" s="47"/>
      <c r="I933" s="47"/>
      <c r="J933" s="47"/>
      <c r="K933" s="47"/>
    </row>
    <row r="934" spans="1:11" x14ac:dyDescent="0.25">
      <c r="A934" s="47"/>
      <c r="B934" s="47"/>
      <c r="C934" s="47"/>
      <c r="D934" s="47"/>
      <c r="E934" s="47"/>
      <c r="F934" s="47"/>
      <c r="G934" s="47"/>
      <c r="H934" s="47"/>
      <c r="I934" s="47"/>
      <c r="J934" s="47"/>
      <c r="K934" s="47"/>
    </row>
    <row r="935" spans="1:11" x14ac:dyDescent="0.25">
      <c r="A935" s="47"/>
      <c r="B935" s="47"/>
      <c r="C935" s="47"/>
      <c r="D935" s="47"/>
      <c r="E935" s="47"/>
      <c r="F935" s="47"/>
      <c r="G935" s="47"/>
      <c r="H935" s="47"/>
      <c r="I935" s="47"/>
      <c r="J935" s="47"/>
      <c r="K935" s="47"/>
    </row>
    <row r="936" spans="1:11" x14ac:dyDescent="0.25">
      <c r="A936" s="47"/>
      <c r="B936" s="47"/>
      <c r="C936" s="47"/>
      <c r="D936" s="47"/>
      <c r="E936" s="47"/>
      <c r="F936" s="47"/>
      <c r="G936" s="47"/>
      <c r="H936" s="47"/>
      <c r="I936" s="47"/>
      <c r="J936" s="47"/>
      <c r="K936" s="47"/>
    </row>
    <row r="937" spans="1:11" x14ac:dyDescent="0.25">
      <c r="A937" s="47"/>
      <c r="B937" s="47"/>
      <c r="C937" s="47"/>
      <c r="D937" s="47"/>
      <c r="E937" s="47"/>
      <c r="F937" s="47"/>
      <c r="G937" s="47"/>
      <c r="H937" s="47"/>
      <c r="I937" s="47"/>
      <c r="J937" s="47"/>
      <c r="K937" s="47"/>
    </row>
    <row r="938" spans="1:11" x14ac:dyDescent="0.25">
      <c r="A938" s="47"/>
      <c r="B938" s="47"/>
      <c r="C938" s="47"/>
      <c r="D938" s="47"/>
      <c r="E938" s="47"/>
      <c r="F938" s="47"/>
      <c r="G938" s="47"/>
      <c r="H938" s="47"/>
      <c r="I938" s="47"/>
      <c r="J938" s="47"/>
      <c r="K938" s="47"/>
    </row>
    <row r="939" spans="1:11" x14ac:dyDescent="0.25">
      <c r="A939" s="47"/>
      <c r="B939" s="47"/>
      <c r="C939" s="47"/>
      <c r="D939" s="47"/>
      <c r="E939" s="47"/>
      <c r="F939" s="47"/>
      <c r="G939" s="47"/>
      <c r="H939" s="47"/>
      <c r="I939" s="47"/>
      <c r="J939" s="47"/>
      <c r="K939" s="47"/>
    </row>
    <row r="940" spans="1:11" x14ac:dyDescent="0.25">
      <c r="A940" s="47"/>
      <c r="B940" s="47"/>
      <c r="C940" s="47"/>
      <c r="D940" s="47"/>
      <c r="E940" s="47"/>
      <c r="F940" s="47"/>
      <c r="G940" s="47"/>
      <c r="H940" s="47"/>
      <c r="I940" s="47"/>
      <c r="J940" s="47"/>
      <c r="K940" s="47"/>
    </row>
    <row r="941" spans="1:11" x14ac:dyDescent="0.25">
      <c r="A941" s="47"/>
      <c r="B941" s="47"/>
      <c r="C941" s="47"/>
      <c r="D941" s="47"/>
      <c r="E941" s="47"/>
      <c r="F941" s="47"/>
      <c r="G941" s="47"/>
      <c r="H941" s="47"/>
      <c r="I941" s="47"/>
      <c r="J941" s="47"/>
      <c r="K941" s="47"/>
    </row>
    <row r="942" spans="1:11" x14ac:dyDescent="0.25">
      <c r="A942" s="47"/>
      <c r="B942" s="47"/>
      <c r="C942" s="47"/>
      <c r="D942" s="47"/>
      <c r="E942" s="47"/>
      <c r="F942" s="47"/>
      <c r="G942" s="47"/>
      <c r="H942" s="47"/>
      <c r="I942" s="47"/>
      <c r="J942" s="47"/>
      <c r="K942" s="47"/>
    </row>
    <row r="943" spans="1:11" x14ac:dyDescent="0.25">
      <c r="A943" s="47"/>
      <c r="B943" s="47"/>
      <c r="C943" s="47"/>
      <c r="D943" s="47"/>
      <c r="E943" s="47"/>
      <c r="F943" s="47"/>
      <c r="G943" s="47"/>
      <c r="H943" s="47"/>
      <c r="I943" s="47"/>
      <c r="J943" s="47"/>
      <c r="K943" s="47"/>
    </row>
    <row r="944" spans="1:11" x14ac:dyDescent="0.25">
      <c r="A944" s="47"/>
      <c r="B944" s="47"/>
      <c r="C944" s="47"/>
      <c r="D944" s="47"/>
      <c r="E944" s="47"/>
      <c r="F944" s="47"/>
      <c r="G944" s="47"/>
      <c r="H944" s="47"/>
      <c r="I944" s="47"/>
      <c r="J944" s="47"/>
      <c r="K944" s="47"/>
    </row>
    <row r="945" spans="1:11" x14ac:dyDescent="0.25">
      <c r="A945" s="47"/>
      <c r="B945" s="47"/>
      <c r="C945" s="47"/>
      <c r="D945" s="47"/>
      <c r="E945" s="47"/>
      <c r="F945" s="47"/>
      <c r="G945" s="47"/>
      <c r="H945" s="47"/>
      <c r="I945" s="47"/>
      <c r="J945" s="47"/>
      <c r="K945" s="47"/>
    </row>
    <row r="946" spans="1:11" x14ac:dyDescent="0.25">
      <c r="A946" s="47"/>
      <c r="B946" s="47"/>
      <c r="C946" s="47"/>
      <c r="D946" s="47"/>
      <c r="E946" s="47"/>
      <c r="F946" s="47"/>
      <c r="G946" s="47"/>
      <c r="H946" s="47"/>
      <c r="I946" s="47"/>
      <c r="J946" s="47"/>
      <c r="K946" s="47"/>
    </row>
    <row r="947" spans="1:11" x14ac:dyDescent="0.25">
      <c r="A947" s="47"/>
      <c r="B947" s="47"/>
      <c r="C947" s="47"/>
      <c r="D947" s="47"/>
      <c r="E947" s="47"/>
      <c r="F947" s="47"/>
      <c r="G947" s="47"/>
      <c r="H947" s="47"/>
      <c r="I947" s="47"/>
      <c r="J947" s="47"/>
      <c r="K947" s="47"/>
    </row>
    <row r="948" spans="1:11" x14ac:dyDescent="0.25">
      <c r="A948" s="47"/>
      <c r="B948" s="47"/>
      <c r="C948" s="47"/>
      <c r="D948" s="47"/>
      <c r="E948" s="47"/>
      <c r="F948" s="47"/>
      <c r="G948" s="47"/>
      <c r="H948" s="47"/>
      <c r="I948" s="47"/>
      <c r="J948" s="47"/>
      <c r="K948" s="47"/>
    </row>
    <row r="949" spans="1:11" x14ac:dyDescent="0.25">
      <c r="A949" s="47"/>
      <c r="B949" s="47"/>
      <c r="C949" s="47"/>
      <c r="D949" s="47"/>
      <c r="E949" s="47"/>
      <c r="F949" s="47"/>
      <c r="G949" s="47"/>
      <c r="H949" s="47"/>
      <c r="I949" s="47"/>
      <c r="J949" s="47"/>
      <c r="K949" s="47"/>
    </row>
    <row r="950" spans="1:11" x14ac:dyDescent="0.25">
      <c r="A950" s="47"/>
      <c r="B950" s="47"/>
      <c r="C950" s="47"/>
      <c r="D950" s="47"/>
      <c r="E950" s="47"/>
      <c r="F950" s="47"/>
      <c r="G950" s="47"/>
      <c r="H950" s="47"/>
      <c r="I950" s="47"/>
      <c r="J950" s="47"/>
      <c r="K950" s="47"/>
    </row>
    <row r="951" spans="1:11" x14ac:dyDescent="0.25">
      <c r="A951" s="47"/>
      <c r="B951" s="47"/>
      <c r="C951" s="47"/>
      <c r="D951" s="47"/>
      <c r="E951" s="47"/>
      <c r="F951" s="47"/>
      <c r="G951" s="47"/>
      <c r="H951" s="47"/>
      <c r="I951" s="47"/>
      <c r="J951" s="47"/>
      <c r="K951" s="47"/>
    </row>
    <row r="952" spans="1:11" x14ac:dyDescent="0.25">
      <c r="A952" s="47"/>
      <c r="B952" s="47"/>
      <c r="C952" s="47"/>
      <c r="D952" s="47"/>
      <c r="E952" s="47"/>
      <c r="F952" s="47"/>
      <c r="G952" s="47"/>
      <c r="H952" s="47"/>
      <c r="I952" s="47"/>
      <c r="J952" s="47"/>
      <c r="K952" s="47"/>
    </row>
    <row r="953" spans="1:11" x14ac:dyDescent="0.25">
      <c r="A953" s="47"/>
      <c r="B953" s="47"/>
      <c r="C953" s="47"/>
      <c r="D953" s="47"/>
      <c r="E953" s="47"/>
      <c r="F953" s="47"/>
      <c r="G953" s="47"/>
      <c r="H953" s="47"/>
      <c r="I953" s="47"/>
      <c r="J953" s="47"/>
      <c r="K953" s="47"/>
    </row>
    <row r="954" spans="1:11" x14ac:dyDescent="0.25">
      <c r="A954" s="47"/>
      <c r="B954" s="47"/>
      <c r="C954" s="47"/>
      <c r="D954" s="47"/>
      <c r="E954" s="47"/>
      <c r="F954" s="47"/>
      <c r="G954" s="47"/>
      <c r="H954" s="47"/>
      <c r="I954" s="47"/>
      <c r="J954" s="47"/>
      <c r="K954" s="47"/>
    </row>
    <row r="955" spans="1:11" x14ac:dyDescent="0.25">
      <c r="A955" s="47"/>
      <c r="B955" s="47"/>
      <c r="C955" s="47"/>
      <c r="D955" s="47"/>
      <c r="E955" s="47"/>
      <c r="F955" s="47"/>
      <c r="G955" s="47"/>
      <c r="H955" s="47"/>
      <c r="I955" s="47"/>
      <c r="J955" s="47"/>
      <c r="K955" s="47"/>
    </row>
    <row r="956" spans="1:11" x14ac:dyDescent="0.25">
      <c r="A956" s="47"/>
      <c r="B956" s="47"/>
      <c r="C956" s="47"/>
      <c r="D956" s="47"/>
      <c r="E956" s="47"/>
      <c r="F956" s="47"/>
      <c r="G956" s="47"/>
      <c r="H956" s="47"/>
      <c r="I956" s="47"/>
      <c r="J956" s="47"/>
      <c r="K956" s="47"/>
    </row>
    <row r="957" spans="1:11" x14ac:dyDescent="0.25">
      <c r="A957" s="47"/>
      <c r="B957" s="47"/>
      <c r="C957" s="47"/>
      <c r="D957" s="47"/>
      <c r="E957" s="47"/>
      <c r="F957" s="47"/>
      <c r="G957" s="47"/>
      <c r="H957" s="47"/>
      <c r="I957" s="47"/>
      <c r="J957" s="47"/>
      <c r="K957" s="47"/>
    </row>
    <row r="958" spans="1:11" x14ac:dyDescent="0.25">
      <c r="A958" s="47"/>
      <c r="B958" s="47"/>
      <c r="C958" s="47"/>
      <c r="D958" s="47"/>
      <c r="E958" s="47"/>
      <c r="F958" s="47"/>
      <c r="G958" s="47"/>
      <c r="H958" s="47"/>
      <c r="I958" s="47"/>
      <c r="J958" s="47"/>
      <c r="K958" s="47"/>
    </row>
    <row r="959" spans="1:11" x14ac:dyDescent="0.25">
      <c r="A959" s="47"/>
      <c r="B959" s="47"/>
      <c r="C959" s="47"/>
      <c r="D959" s="47"/>
      <c r="E959" s="47"/>
      <c r="F959" s="47"/>
      <c r="G959" s="47"/>
      <c r="H959" s="47"/>
      <c r="I959" s="47"/>
      <c r="J959" s="47"/>
      <c r="K959" s="47"/>
    </row>
    <row r="960" spans="1:11" x14ac:dyDescent="0.25">
      <c r="A960" s="47"/>
      <c r="B960" s="47"/>
      <c r="C960" s="47"/>
      <c r="D960" s="47"/>
      <c r="E960" s="47"/>
      <c r="F960" s="47"/>
      <c r="G960" s="47"/>
      <c r="H960" s="47"/>
      <c r="I960" s="47"/>
      <c r="J960" s="47"/>
      <c r="K960" s="47"/>
    </row>
    <row r="961" spans="1:11" x14ac:dyDescent="0.25">
      <c r="A961" s="47"/>
      <c r="B961" s="47"/>
      <c r="C961" s="47"/>
      <c r="D961" s="47"/>
      <c r="E961" s="47"/>
      <c r="F961" s="47"/>
      <c r="G961" s="47"/>
      <c r="H961" s="47"/>
      <c r="I961" s="47"/>
      <c r="J961" s="47"/>
      <c r="K961" s="47"/>
    </row>
    <row r="962" spans="1:11" x14ac:dyDescent="0.25">
      <c r="A962" s="47"/>
      <c r="B962" s="47"/>
      <c r="C962" s="47"/>
      <c r="D962" s="47"/>
      <c r="E962" s="47"/>
      <c r="F962" s="47"/>
      <c r="G962" s="47"/>
      <c r="H962" s="47"/>
      <c r="I962" s="47"/>
      <c r="J962" s="47"/>
      <c r="K962" s="47"/>
    </row>
    <row r="963" spans="1:11" x14ac:dyDescent="0.25">
      <c r="A963" s="47"/>
      <c r="B963" s="47"/>
      <c r="C963" s="47"/>
      <c r="D963" s="47"/>
      <c r="E963" s="47"/>
      <c r="F963" s="47"/>
      <c r="G963" s="47"/>
      <c r="H963" s="47"/>
      <c r="I963" s="47"/>
      <c r="J963" s="47"/>
      <c r="K963" s="47"/>
    </row>
    <row r="964" spans="1:11" x14ac:dyDescent="0.25">
      <c r="A964" s="47"/>
      <c r="B964" s="47"/>
      <c r="C964" s="47"/>
      <c r="D964" s="47"/>
      <c r="E964" s="47"/>
      <c r="F964" s="47"/>
      <c r="G964" s="47"/>
      <c r="H964" s="47"/>
      <c r="I964" s="47"/>
      <c r="J964" s="47"/>
      <c r="K964" s="47"/>
    </row>
    <row r="965" spans="1:11" x14ac:dyDescent="0.25">
      <c r="A965" s="47"/>
      <c r="B965" s="47"/>
      <c r="C965" s="47"/>
      <c r="D965" s="47"/>
      <c r="E965" s="47"/>
      <c r="F965" s="47"/>
      <c r="G965" s="47"/>
      <c r="H965" s="47"/>
      <c r="I965" s="47"/>
      <c r="J965" s="47"/>
      <c r="K965" s="47"/>
    </row>
    <row r="966" spans="1:11" x14ac:dyDescent="0.25">
      <c r="A966" s="47"/>
      <c r="B966" s="47"/>
      <c r="C966" s="47"/>
      <c r="D966" s="47"/>
      <c r="E966" s="47"/>
      <c r="F966" s="47"/>
      <c r="G966" s="47"/>
      <c r="H966" s="47"/>
      <c r="I966" s="47"/>
      <c r="J966" s="47"/>
      <c r="K966" s="47"/>
    </row>
    <row r="967" spans="1:11" x14ac:dyDescent="0.25">
      <c r="A967" s="47"/>
      <c r="B967" s="47"/>
      <c r="C967" s="47"/>
      <c r="D967" s="47"/>
      <c r="E967" s="47"/>
      <c r="F967" s="47"/>
      <c r="G967" s="47"/>
      <c r="H967" s="47"/>
      <c r="I967" s="47"/>
      <c r="J967" s="47"/>
      <c r="K967" s="47"/>
    </row>
    <row r="968" spans="1:11" x14ac:dyDescent="0.25">
      <c r="A968" s="47"/>
      <c r="B968" s="47"/>
      <c r="C968" s="47"/>
      <c r="D968" s="47"/>
      <c r="E968" s="47"/>
      <c r="F968" s="47"/>
      <c r="G968" s="47"/>
      <c r="H968" s="47"/>
      <c r="I968" s="47"/>
      <c r="J968" s="47"/>
      <c r="K968" s="47"/>
    </row>
    <row r="969" spans="1:11" x14ac:dyDescent="0.25">
      <c r="A969" s="47"/>
      <c r="B969" s="47"/>
      <c r="C969" s="47"/>
      <c r="D969" s="47"/>
      <c r="E969" s="47"/>
      <c r="F969" s="47"/>
      <c r="G969" s="47"/>
      <c r="H969" s="47"/>
      <c r="I969" s="47"/>
      <c r="J969" s="47"/>
      <c r="K969" s="47"/>
    </row>
    <row r="970" spans="1:11" x14ac:dyDescent="0.25">
      <c r="A970" s="47"/>
      <c r="B970" s="47"/>
      <c r="C970" s="47"/>
      <c r="D970" s="47"/>
      <c r="E970" s="47"/>
      <c r="F970" s="47"/>
      <c r="G970" s="47"/>
      <c r="H970" s="47"/>
      <c r="I970" s="47"/>
      <c r="J970" s="47"/>
      <c r="K970" s="47"/>
    </row>
    <row r="971" spans="1:11" x14ac:dyDescent="0.25">
      <c r="A971" s="47"/>
      <c r="B971" s="47"/>
      <c r="C971" s="47"/>
      <c r="D971" s="47"/>
      <c r="E971" s="47"/>
      <c r="F971" s="47"/>
      <c r="G971" s="47"/>
      <c r="H971" s="47"/>
      <c r="I971" s="47"/>
      <c r="J971" s="47"/>
      <c r="K971" s="47"/>
    </row>
    <row r="972" spans="1:11" x14ac:dyDescent="0.25">
      <c r="A972" s="47"/>
      <c r="B972" s="47"/>
      <c r="C972" s="47"/>
      <c r="D972" s="47"/>
      <c r="E972" s="47"/>
      <c r="F972" s="47"/>
      <c r="G972" s="47"/>
      <c r="H972" s="47"/>
      <c r="I972" s="47"/>
      <c r="J972" s="47"/>
      <c r="K972" s="47"/>
    </row>
    <row r="973" spans="1:11" x14ac:dyDescent="0.25">
      <c r="A973" s="47"/>
      <c r="B973" s="47"/>
      <c r="C973" s="47"/>
      <c r="D973" s="47"/>
      <c r="E973" s="47"/>
      <c r="F973" s="47"/>
      <c r="G973" s="47"/>
      <c r="H973" s="47"/>
      <c r="I973" s="47"/>
      <c r="J973" s="47"/>
      <c r="K973" s="47"/>
    </row>
    <row r="974" spans="1:11" x14ac:dyDescent="0.25">
      <c r="A974" s="47"/>
      <c r="B974" s="47"/>
      <c r="C974" s="47"/>
      <c r="D974" s="47"/>
      <c r="E974" s="47"/>
      <c r="F974" s="47"/>
      <c r="G974" s="47"/>
      <c r="H974" s="47"/>
      <c r="I974" s="47"/>
      <c r="J974" s="47"/>
      <c r="K974" s="47"/>
    </row>
    <row r="975" spans="1:11" x14ac:dyDescent="0.25">
      <c r="A975" s="47"/>
      <c r="B975" s="47"/>
      <c r="C975" s="47"/>
      <c r="D975" s="47"/>
      <c r="E975" s="47"/>
      <c r="F975" s="47"/>
      <c r="G975" s="47"/>
      <c r="H975" s="47"/>
      <c r="I975" s="47"/>
      <c r="J975" s="47"/>
      <c r="K975" s="47"/>
    </row>
    <row r="976" spans="1:11" x14ac:dyDescent="0.25">
      <c r="A976" s="47"/>
      <c r="B976" s="47"/>
      <c r="C976" s="47"/>
      <c r="D976" s="47"/>
      <c r="E976" s="47"/>
      <c r="F976" s="47"/>
      <c r="G976" s="47"/>
      <c r="H976" s="47"/>
      <c r="I976" s="47"/>
      <c r="J976" s="47"/>
      <c r="K976" s="47"/>
    </row>
    <row r="977" spans="1:11" x14ac:dyDescent="0.25">
      <c r="A977" s="47"/>
      <c r="B977" s="47"/>
      <c r="C977" s="47"/>
      <c r="D977" s="47"/>
      <c r="E977" s="47"/>
      <c r="F977" s="47"/>
      <c r="G977" s="47"/>
      <c r="H977" s="47"/>
      <c r="I977" s="47"/>
      <c r="J977" s="47"/>
      <c r="K977" s="47"/>
    </row>
    <row r="978" spans="1:11" x14ac:dyDescent="0.25">
      <c r="A978" s="47"/>
      <c r="B978" s="47"/>
      <c r="C978" s="47"/>
      <c r="D978" s="47"/>
      <c r="E978" s="47"/>
      <c r="F978" s="47"/>
      <c r="G978" s="47"/>
      <c r="H978" s="47"/>
      <c r="I978" s="47"/>
      <c r="J978" s="47"/>
      <c r="K978" s="47"/>
    </row>
    <row r="979" spans="1:11" x14ac:dyDescent="0.25">
      <c r="A979" s="47"/>
      <c r="B979" s="47"/>
      <c r="C979" s="47"/>
      <c r="D979" s="47"/>
      <c r="E979" s="47"/>
      <c r="F979" s="47"/>
      <c r="G979" s="47"/>
      <c r="H979" s="47"/>
      <c r="I979" s="47"/>
      <c r="J979" s="47"/>
      <c r="K979" s="47"/>
    </row>
    <row r="980" spans="1:11" x14ac:dyDescent="0.25">
      <c r="A980" s="47"/>
      <c r="B980" s="47"/>
      <c r="C980" s="47"/>
      <c r="D980" s="47"/>
      <c r="E980" s="47"/>
      <c r="F980" s="47"/>
      <c r="G980" s="47"/>
      <c r="H980" s="47"/>
      <c r="I980" s="47"/>
      <c r="J980" s="47"/>
      <c r="K980" s="47"/>
    </row>
    <row r="981" spans="1:11" x14ac:dyDescent="0.25">
      <c r="A981" s="47"/>
      <c r="B981" s="47"/>
      <c r="C981" s="47"/>
      <c r="D981" s="47"/>
      <c r="E981" s="47"/>
      <c r="F981" s="47"/>
      <c r="G981" s="47"/>
      <c r="H981" s="47"/>
      <c r="I981" s="47"/>
      <c r="J981" s="47"/>
      <c r="K981" s="47"/>
    </row>
    <row r="982" spans="1:11" x14ac:dyDescent="0.25">
      <c r="A982" s="47"/>
      <c r="B982" s="47"/>
      <c r="C982" s="47"/>
      <c r="D982" s="47"/>
      <c r="E982" s="47"/>
      <c r="F982" s="47"/>
      <c r="G982" s="47"/>
      <c r="H982" s="47"/>
      <c r="I982" s="47"/>
      <c r="J982" s="47"/>
      <c r="K982" s="47"/>
    </row>
    <row r="983" spans="1:11" x14ac:dyDescent="0.25">
      <c r="A983" s="47"/>
      <c r="B983" s="47"/>
      <c r="C983" s="47"/>
      <c r="D983" s="47"/>
      <c r="E983" s="47"/>
      <c r="F983" s="47"/>
      <c r="G983" s="47"/>
      <c r="H983" s="47"/>
      <c r="I983" s="47"/>
      <c r="J983" s="47"/>
      <c r="K983" s="47"/>
    </row>
    <row r="984" spans="1:11" x14ac:dyDescent="0.25">
      <c r="A984" s="47"/>
      <c r="B984" s="47"/>
      <c r="C984" s="47"/>
      <c r="D984" s="47"/>
      <c r="E984" s="47"/>
      <c r="F984" s="47"/>
      <c r="G984" s="47"/>
      <c r="H984" s="47"/>
      <c r="I984" s="47"/>
      <c r="J984" s="47"/>
      <c r="K984" s="47"/>
    </row>
    <row r="985" spans="1:11" x14ac:dyDescent="0.25">
      <c r="A985" s="47"/>
      <c r="B985" s="47"/>
      <c r="C985" s="47"/>
      <c r="D985" s="47"/>
      <c r="E985" s="47"/>
      <c r="F985" s="47"/>
      <c r="G985" s="47"/>
      <c r="H985" s="47"/>
      <c r="I985" s="47"/>
      <c r="J985" s="47"/>
      <c r="K985" s="47"/>
    </row>
    <row r="986" spans="1:11" x14ac:dyDescent="0.25">
      <c r="A986" s="47"/>
      <c r="B986" s="47"/>
      <c r="C986" s="47"/>
      <c r="D986" s="47"/>
      <c r="E986" s="47"/>
      <c r="F986" s="47"/>
      <c r="G986" s="47"/>
      <c r="H986" s="47"/>
      <c r="I986" s="47"/>
      <c r="J986" s="47"/>
      <c r="K986" s="47"/>
    </row>
    <row r="987" spans="1:11" x14ac:dyDescent="0.25">
      <c r="A987" s="47"/>
      <c r="B987" s="47"/>
      <c r="C987" s="47"/>
      <c r="D987" s="47"/>
      <c r="E987" s="47"/>
      <c r="F987" s="47"/>
      <c r="G987" s="47"/>
      <c r="H987" s="47"/>
      <c r="I987" s="47"/>
      <c r="J987" s="47"/>
      <c r="K987" s="47"/>
    </row>
    <row r="988" spans="1:11" x14ac:dyDescent="0.25">
      <c r="A988" s="47"/>
      <c r="B988" s="47"/>
      <c r="C988" s="47"/>
      <c r="D988" s="47"/>
      <c r="E988" s="47"/>
      <c r="F988" s="47"/>
      <c r="G988" s="47"/>
      <c r="H988" s="47"/>
      <c r="I988" s="47"/>
      <c r="J988" s="47"/>
      <c r="K988" s="47"/>
    </row>
    <row r="989" spans="1:11" x14ac:dyDescent="0.25">
      <c r="A989" s="47"/>
      <c r="B989" s="47"/>
      <c r="C989" s="47"/>
      <c r="D989" s="47"/>
      <c r="E989" s="47"/>
      <c r="F989" s="47"/>
      <c r="G989" s="47"/>
      <c r="H989" s="47"/>
      <c r="I989" s="47"/>
      <c r="J989" s="47"/>
      <c r="K989" s="47"/>
    </row>
    <row r="990" spans="1:11" x14ac:dyDescent="0.25">
      <c r="A990" s="47"/>
      <c r="B990" s="47"/>
      <c r="C990" s="47"/>
      <c r="D990" s="47"/>
      <c r="E990" s="47"/>
      <c r="F990" s="47"/>
      <c r="G990" s="47"/>
      <c r="H990" s="47"/>
      <c r="I990" s="47"/>
      <c r="J990" s="47"/>
      <c r="K990" s="47"/>
    </row>
    <row r="991" spans="1:11" x14ac:dyDescent="0.25">
      <c r="A991" s="47"/>
      <c r="B991" s="47"/>
      <c r="C991" s="47"/>
      <c r="D991" s="47"/>
      <c r="E991" s="47"/>
      <c r="F991" s="47"/>
      <c r="G991" s="47"/>
      <c r="H991" s="47"/>
      <c r="I991" s="47"/>
      <c r="J991" s="47"/>
      <c r="K991" s="47"/>
    </row>
    <row r="992" spans="1:11" x14ac:dyDescent="0.25">
      <c r="A992" s="47"/>
      <c r="B992" s="47"/>
      <c r="C992" s="47"/>
      <c r="D992" s="47"/>
      <c r="E992" s="47"/>
      <c r="F992" s="47"/>
      <c r="G992" s="47"/>
      <c r="H992" s="47"/>
      <c r="I992" s="47"/>
      <c r="J992" s="47"/>
      <c r="K992" s="47"/>
    </row>
    <row r="993" spans="1:11" x14ac:dyDescent="0.25">
      <c r="A993" s="47"/>
      <c r="B993" s="47"/>
      <c r="C993" s="47"/>
      <c r="D993" s="47"/>
      <c r="E993" s="47"/>
      <c r="F993" s="47"/>
      <c r="G993" s="47"/>
      <c r="H993" s="47"/>
      <c r="I993" s="47"/>
      <c r="J993" s="47"/>
      <c r="K993" s="47"/>
    </row>
    <row r="994" spans="1:11" x14ac:dyDescent="0.25">
      <c r="A994" s="47"/>
      <c r="B994" s="47"/>
      <c r="C994" s="47"/>
      <c r="D994" s="47"/>
      <c r="E994" s="47"/>
      <c r="F994" s="47"/>
      <c r="G994" s="47"/>
      <c r="H994" s="47"/>
      <c r="I994" s="47"/>
      <c r="J994" s="47"/>
      <c r="K994" s="47"/>
    </row>
    <row r="995" spans="1:11" x14ac:dyDescent="0.25">
      <c r="A995" s="47"/>
      <c r="B995" s="47"/>
      <c r="C995" s="47"/>
      <c r="D995" s="47"/>
      <c r="E995" s="47"/>
      <c r="F995" s="47"/>
      <c r="G995" s="47"/>
      <c r="H995" s="47"/>
      <c r="I995" s="47"/>
      <c r="J995" s="47"/>
      <c r="K995" s="47"/>
    </row>
    <row r="996" spans="1:11" x14ac:dyDescent="0.25">
      <c r="A996" s="47"/>
      <c r="B996" s="47"/>
      <c r="C996" s="47"/>
      <c r="D996" s="47"/>
      <c r="E996" s="47"/>
      <c r="F996" s="47"/>
      <c r="G996" s="47"/>
      <c r="H996" s="47"/>
      <c r="I996" s="47"/>
      <c r="J996" s="47"/>
      <c r="K996" s="47"/>
    </row>
    <row r="997" spans="1:11" x14ac:dyDescent="0.25">
      <c r="A997" s="47"/>
      <c r="B997" s="47"/>
      <c r="C997" s="47"/>
      <c r="D997" s="47"/>
      <c r="E997" s="47"/>
      <c r="F997" s="47"/>
      <c r="G997" s="47"/>
      <c r="H997" s="47"/>
      <c r="I997" s="47"/>
      <c r="J997" s="47"/>
      <c r="K997" s="47"/>
    </row>
    <row r="998" spans="1:11" x14ac:dyDescent="0.25">
      <c r="A998" s="47"/>
      <c r="B998" s="47"/>
      <c r="C998" s="47"/>
      <c r="D998" s="47"/>
      <c r="E998" s="47"/>
      <c r="F998" s="47"/>
      <c r="G998" s="47"/>
      <c r="H998" s="47"/>
      <c r="I998" s="47"/>
      <c r="J998" s="47"/>
      <c r="K998" s="47"/>
    </row>
    <row r="999" spans="1:11" x14ac:dyDescent="0.25">
      <c r="A999" s="47"/>
      <c r="B999" s="47"/>
      <c r="C999" s="47"/>
      <c r="D999" s="47"/>
      <c r="E999" s="47"/>
      <c r="F999" s="47"/>
      <c r="G999" s="47"/>
      <c r="H999" s="47"/>
      <c r="I999" s="47"/>
      <c r="J999" s="47"/>
      <c r="K999" s="47"/>
    </row>
    <row r="1000" spans="1:11" x14ac:dyDescent="0.25">
      <c r="A1000" s="47"/>
      <c r="B1000" s="47"/>
      <c r="C1000" s="47"/>
      <c r="D1000" s="47"/>
      <c r="E1000" s="47"/>
      <c r="F1000" s="47"/>
      <c r="G1000" s="47"/>
      <c r="H1000" s="47"/>
      <c r="I1000" s="47"/>
      <c r="J1000" s="47"/>
      <c r="K1000" s="47"/>
    </row>
    <row r="1001" spans="1:11" x14ac:dyDescent="0.25">
      <c r="A1001" s="47"/>
      <c r="B1001" s="47"/>
      <c r="C1001" s="47"/>
      <c r="D1001" s="47"/>
      <c r="E1001" s="47"/>
      <c r="F1001" s="47"/>
      <c r="G1001" s="47"/>
      <c r="H1001" s="47"/>
      <c r="I1001" s="47"/>
      <c r="J1001" s="47"/>
      <c r="K1001" s="47"/>
    </row>
    <row r="1002" spans="1:11" x14ac:dyDescent="0.25">
      <c r="A1002" s="47"/>
      <c r="B1002" s="47"/>
      <c r="C1002" s="47"/>
      <c r="D1002" s="47"/>
      <c r="E1002" s="47"/>
      <c r="F1002" s="47"/>
      <c r="G1002" s="47"/>
      <c r="H1002" s="47"/>
      <c r="I1002" s="47"/>
      <c r="J1002" s="47"/>
      <c r="K1002" s="47"/>
    </row>
    <row r="1003" spans="1:11" x14ac:dyDescent="0.25">
      <c r="A1003" s="47"/>
      <c r="B1003" s="47"/>
      <c r="C1003" s="47"/>
      <c r="D1003" s="47"/>
      <c r="E1003" s="47"/>
      <c r="F1003" s="47"/>
      <c r="G1003" s="47"/>
      <c r="H1003" s="47"/>
      <c r="I1003" s="47"/>
      <c r="J1003" s="47"/>
      <c r="K1003" s="47"/>
    </row>
    <row r="1004" spans="1:11" x14ac:dyDescent="0.25">
      <c r="A1004" s="47"/>
      <c r="B1004" s="47"/>
      <c r="C1004" s="47"/>
      <c r="D1004" s="47"/>
      <c r="E1004" s="47"/>
      <c r="F1004" s="47"/>
      <c r="G1004" s="47"/>
      <c r="H1004" s="47"/>
      <c r="I1004" s="47"/>
      <c r="J1004" s="47"/>
      <c r="K1004" s="47"/>
    </row>
    <row r="1005" spans="1:11" x14ac:dyDescent="0.25">
      <c r="A1005" s="47"/>
      <c r="B1005" s="47"/>
      <c r="C1005" s="47"/>
      <c r="D1005" s="47"/>
      <c r="E1005" s="47"/>
      <c r="F1005" s="47"/>
      <c r="G1005" s="47"/>
      <c r="H1005" s="47"/>
      <c r="I1005" s="47"/>
      <c r="J1005" s="47"/>
      <c r="K1005" s="47"/>
    </row>
    <row r="1006" spans="1:11" x14ac:dyDescent="0.25">
      <c r="A1006" s="47"/>
      <c r="B1006" s="47"/>
      <c r="C1006" s="47"/>
      <c r="D1006" s="47"/>
      <c r="E1006" s="47"/>
      <c r="F1006" s="47"/>
      <c r="G1006" s="47"/>
      <c r="H1006" s="47"/>
      <c r="I1006" s="47"/>
      <c r="J1006" s="47"/>
      <c r="K1006" s="47"/>
    </row>
    <row r="1007" spans="1:11" x14ac:dyDescent="0.25">
      <c r="A1007" s="47"/>
      <c r="B1007" s="47"/>
      <c r="C1007" s="47"/>
      <c r="D1007" s="47"/>
      <c r="E1007" s="47"/>
      <c r="F1007" s="47"/>
      <c r="G1007" s="47"/>
      <c r="H1007" s="47"/>
      <c r="I1007" s="47"/>
      <c r="J1007" s="47"/>
      <c r="K1007" s="47"/>
    </row>
    <row r="1008" spans="1:11" x14ac:dyDescent="0.25">
      <c r="A1008" s="47"/>
      <c r="B1008" s="47"/>
      <c r="C1008" s="47"/>
      <c r="D1008" s="47"/>
      <c r="E1008" s="47"/>
      <c r="F1008" s="47"/>
      <c r="G1008" s="47"/>
      <c r="H1008" s="47"/>
      <c r="I1008" s="47"/>
      <c r="J1008" s="47"/>
      <c r="K1008" s="47"/>
    </row>
    <row r="1009" spans="1:11" x14ac:dyDescent="0.25">
      <c r="A1009" s="47"/>
      <c r="B1009" s="47"/>
      <c r="C1009" s="47"/>
      <c r="D1009" s="47"/>
      <c r="E1009" s="47"/>
      <c r="F1009" s="47"/>
      <c r="G1009" s="47"/>
      <c r="H1009" s="47"/>
      <c r="I1009" s="47"/>
      <c r="J1009" s="47"/>
      <c r="K1009" s="47"/>
    </row>
    <row r="1010" spans="1:11" x14ac:dyDescent="0.25">
      <c r="A1010" s="47"/>
      <c r="B1010" s="47"/>
      <c r="C1010" s="47"/>
      <c r="D1010" s="47"/>
      <c r="E1010" s="47"/>
      <c r="F1010" s="47"/>
      <c r="G1010" s="47"/>
      <c r="H1010" s="47"/>
      <c r="I1010" s="47"/>
      <c r="J1010" s="47"/>
      <c r="K1010" s="47"/>
    </row>
    <row r="1011" spans="1:11" x14ac:dyDescent="0.25">
      <c r="A1011" s="47"/>
      <c r="B1011" s="47"/>
      <c r="C1011" s="47"/>
      <c r="D1011" s="47"/>
      <c r="E1011" s="47"/>
      <c r="F1011" s="47"/>
      <c r="G1011" s="47"/>
      <c r="H1011" s="47"/>
      <c r="I1011" s="47"/>
      <c r="J1011" s="47"/>
      <c r="K1011" s="47"/>
    </row>
    <row r="1012" spans="1:11" x14ac:dyDescent="0.25">
      <c r="A1012" s="47"/>
      <c r="B1012" s="47"/>
      <c r="C1012" s="47"/>
      <c r="D1012" s="47"/>
      <c r="E1012" s="47"/>
      <c r="F1012" s="47"/>
      <c r="G1012" s="47"/>
      <c r="H1012" s="47"/>
      <c r="I1012" s="47"/>
      <c r="J1012" s="47"/>
      <c r="K1012" s="47"/>
    </row>
    <row r="1013" spans="1:11" x14ac:dyDescent="0.25">
      <c r="A1013" s="47"/>
      <c r="B1013" s="47"/>
      <c r="C1013" s="47"/>
      <c r="D1013" s="47"/>
      <c r="E1013" s="47"/>
      <c r="F1013" s="47"/>
      <c r="G1013" s="47"/>
      <c r="H1013" s="47"/>
      <c r="I1013" s="47"/>
      <c r="J1013" s="47"/>
      <c r="K1013" s="47"/>
    </row>
    <row r="1014" spans="1:11" x14ac:dyDescent="0.25">
      <c r="A1014" s="47"/>
      <c r="B1014" s="47"/>
      <c r="C1014" s="47"/>
      <c r="D1014" s="47"/>
      <c r="E1014" s="47"/>
      <c r="F1014" s="47"/>
      <c r="G1014" s="47"/>
      <c r="H1014" s="47"/>
      <c r="I1014" s="47"/>
      <c r="J1014" s="47"/>
      <c r="K1014" s="47"/>
    </row>
    <row r="1015" spans="1:11" x14ac:dyDescent="0.25">
      <c r="A1015" s="47"/>
      <c r="B1015" s="47"/>
      <c r="C1015" s="47"/>
      <c r="D1015" s="47"/>
      <c r="E1015" s="47"/>
      <c r="F1015" s="47"/>
      <c r="G1015" s="47"/>
      <c r="H1015" s="47"/>
      <c r="I1015" s="47"/>
      <c r="J1015" s="47"/>
      <c r="K1015" s="47"/>
    </row>
    <row r="1016" spans="1:11" x14ac:dyDescent="0.25">
      <c r="A1016" s="47"/>
      <c r="B1016" s="47"/>
      <c r="C1016" s="47"/>
      <c r="D1016" s="47"/>
      <c r="E1016" s="47"/>
      <c r="F1016" s="47"/>
      <c r="G1016" s="47"/>
      <c r="H1016" s="47"/>
      <c r="I1016" s="47"/>
      <c r="J1016" s="47"/>
      <c r="K1016" s="47"/>
    </row>
    <row r="1017" spans="1:11" x14ac:dyDescent="0.25">
      <c r="A1017" s="47"/>
      <c r="B1017" s="47"/>
      <c r="C1017" s="47"/>
      <c r="D1017" s="47"/>
      <c r="E1017" s="47"/>
      <c r="F1017" s="47"/>
      <c r="G1017" s="47"/>
      <c r="H1017" s="47"/>
      <c r="I1017" s="47"/>
      <c r="J1017" s="47"/>
      <c r="K1017" s="47"/>
    </row>
    <row r="1018" spans="1:11" x14ac:dyDescent="0.25">
      <c r="A1018" s="47"/>
      <c r="B1018" s="47"/>
      <c r="C1018" s="47"/>
      <c r="D1018" s="47"/>
      <c r="E1018" s="47"/>
      <c r="F1018" s="47"/>
      <c r="G1018" s="47"/>
      <c r="H1018" s="47"/>
      <c r="I1018" s="47"/>
      <c r="J1018" s="47"/>
      <c r="K1018" s="47"/>
    </row>
    <row r="1019" spans="1:11" x14ac:dyDescent="0.25">
      <c r="A1019" s="47"/>
      <c r="B1019" s="47"/>
      <c r="C1019" s="47"/>
      <c r="D1019" s="47"/>
      <c r="E1019" s="47"/>
      <c r="F1019" s="47"/>
      <c r="G1019" s="47"/>
      <c r="H1019" s="47"/>
      <c r="I1019" s="47"/>
      <c r="J1019" s="47"/>
      <c r="K1019" s="47"/>
    </row>
    <row r="1020" spans="1:11" x14ac:dyDescent="0.25">
      <c r="A1020" s="47"/>
      <c r="B1020" s="47"/>
      <c r="C1020" s="47"/>
      <c r="D1020" s="47"/>
      <c r="E1020" s="47"/>
      <c r="F1020" s="47"/>
      <c r="G1020" s="47"/>
      <c r="H1020" s="47"/>
      <c r="I1020" s="47"/>
      <c r="J1020" s="47"/>
      <c r="K1020" s="47"/>
    </row>
    <row r="1021" spans="1:11" x14ac:dyDescent="0.25">
      <c r="A1021" s="47"/>
      <c r="B1021" s="47"/>
      <c r="C1021" s="47"/>
      <c r="D1021" s="47"/>
      <c r="E1021" s="47"/>
      <c r="F1021" s="47"/>
      <c r="G1021" s="47"/>
      <c r="H1021" s="47"/>
      <c r="I1021" s="47"/>
      <c r="J1021" s="47"/>
      <c r="K1021" s="47"/>
    </row>
    <row r="1022" spans="1:11" x14ac:dyDescent="0.25">
      <c r="A1022" s="47"/>
      <c r="B1022" s="47"/>
      <c r="C1022" s="47"/>
      <c r="D1022" s="47"/>
      <c r="E1022" s="47"/>
      <c r="F1022" s="47"/>
      <c r="G1022" s="47"/>
      <c r="H1022" s="47"/>
      <c r="I1022" s="47"/>
      <c r="J1022" s="47"/>
      <c r="K1022" s="47"/>
    </row>
    <row r="1023" spans="1:11" x14ac:dyDescent="0.25">
      <c r="A1023" s="47"/>
      <c r="B1023" s="47"/>
      <c r="C1023" s="47"/>
      <c r="D1023" s="47"/>
      <c r="E1023" s="47"/>
      <c r="F1023" s="47"/>
      <c r="G1023" s="47"/>
      <c r="H1023" s="47"/>
      <c r="I1023" s="47"/>
      <c r="J1023" s="47"/>
      <c r="K1023" s="47"/>
    </row>
    <row r="1024" spans="1:11" x14ac:dyDescent="0.25">
      <c r="A1024" s="47"/>
      <c r="B1024" s="47"/>
      <c r="C1024" s="47"/>
      <c r="D1024" s="47"/>
      <c r="E1024" s="47"/>
      <c r="F1024" s="47"/>
      <c r="G1024" s="47"/>
      <c r="H1024" s="47"/>
      <c r="I1024" s="47"/>
      <c r="J1024" s="47"/>
      <c r="K1024" s="47"/>
    </row>
    <row r="1025" spans="1:11" x14ac:dyDescent="0.25">
      <c r="A1025" s="47"/>
      <c r="B1025" s="47"/>
      <c r="C1025" s="47"/>
      <c r="D1025" s="47"/>
      <c r="E1025" s="47"/>
      <c r="F1025" s="47"/>
      <c r="G1025" s="47"/>
      <c r="H1025" s="47"/>
      <c r="I1025" s="47"/>
      <c r="J1025" s="47"/>
      <c r="K1025" s="47"/>
    </row>
    <row r="1026" spans="1:11" x14ac:dyDescent="0.25">
      <c r="A1026" s="47"/>
      <c r="B1026" s="47"/>
      <c r="C1026" s="47"/>
      <c r="D1026" s="47"/>
      <c r="E1026" s="47"/>
      <c r="F1026" s="47"/>
      <c r="G1026" s="47"/>
      <c r="H1026" s="47"/>
      <c r="I1026" s="47"/>
      <c r="J1026" s="47"/>
      <c r="K1026" s="47"/>
    </row>
    <row r="1027" spans="1:11" x14ac:dyDescent="0.25">
      <c r="A1027" s="47"/>
      <c r="B1027" s="47"/>
      <c r="C1027" s="47"/>
      <c r="D1027" s="47"/>
      <c r="E1027" s="47"/>
      <c r="F1027" s="47"/>
      <c r="G1027" s="47"/>
      <c r="H1027" s="47"/>
      <c r="I1027" s="47"/>
      <c r="J1027" s="47"/>
      <c r="K1027" s="47"/>
    </row>
    <row r="1028" spans="1:11" x14ac:dyDescent="0.25">
      <c r="A1028" s="47"/>
      <c r="B1028" s="47"/>
      <c r="C1028" s="47"/>
      <c r="D1028" s="47"/>
      <c r="E1028" s="47"/>
      <c r="F1028" s="47"/>
      <c r="G1028" s="47"/>
      <c r="H1028" s="47"/>
      <c r="I1028" s="47"/>
      <c r="J1028" s="47"/>
      <c r="K1028" s="47"/>
    </row>
    <row r="1029" spans="1:11" x14ac:dyDescent="0.25">
      <c r="A1029" s="47"/>
      <c r="B1029" s="47"/>
      <c r="C1029" s="47"/>
      <c r="D1029" s="47"/>
      <c r="E1029" s="47"/>
      <c r="F1029" s="47"/>
      <c r="G1029" s="47"/>
      <c r="H1029" s="47"/>
      <c r="I1029" s="47"/>
      <c r="J1029" s="47"/>
      <c r="K1029" s="47"/>
    </row>
    <row r="1030" spans="1:11" x14ac:dyDescent="0.25">
      <c r="A1030" s="47"/>
      <c r="B1030" s="47"/>
      <c r="C1030" s="47"/>
      <c r="D1030" s="47"/>
      <c r="E1030" s="47"/>
      <c r="F1030" s="47"/>
      <c r="G1030" s="47"/>
      <c r="H1030" s="47"/>
      <c r="I1030" s="47"/>
      <c r="J1030" s="47"/>
      <c r="K1030" s="47"/>
    </row>
    <row r="1031" spans="1:11" x14ac:dyDescent="0.25">
      <c r="A1031" s="47"/>
      <c r="B1031" s="47"/>
      <c r="C1031" s="47"/>
      <c r="D1031" s="47"/>
      <c r="E1031" s="47"/>
      <c r="F1031" s="47"/>
      <c r="G1031" s="47"/>
      <c r="H1031" s="47"/>
      <c r="I1031" s="47"/>
      <c r="J1031" s="47"/>
      <c r="K1031" s="47"/>
    </row>
    <row r="1032" spans="1:11" x14ac:dyDescent="0.25">
      <c r="A1032" s="47"/>
      <c r="B1032" s="47"/>
      <c r="C1032" s="47"/>
      <c r="D1032" s="47"/>
      <c r="E1032" s="47"/>
      <c r="F1032" s="47"/>
      <c r="G1032" s="47"/>
      <c r="H1032" s="47"/>
      <c r="I1032" s="47"/>
      <c r="J1032" s="47"/>
      <c r="K1032" s="47"/>
    </row>
    <row r="1033" spans="1:11" x14ac:dyDescent="0.25">
      <c r="A1033" s="47"/>
      <c r="B1033" s="47"/>
      <c r="C1033" s="47"/>
      <c r="D1033" s="47"/>
      <c r="E1033" s="47"/>
      <c r="F1033" s="47"/>
      <c r="G1033" s="47"/>
      <c r="H1033" s="47"/>
      <c r="I1033" s="47"/>
      <c r="J1033" s="47"/>
      <c r="K1033" s="47"/>
    </row>
    <row r="1034" spans="1:11" x14ac:dyDescent="0.25">
      <c r="A1034" s="47"/>
      <c r="B1034" s="47"/>
      <c r="C1034" s="47"/>
      <c r="D1034" s="47"/>
      <c r="E1034" s="47"/>
      <c r="F1034" s="47"/>
      <c r="G1034" s="47"/>
      <c r="H1034" s="47"/>
      <c r="I1034" s="47"/>
      <c r="J1034" s="47"/>
      <c r="K1034" s="47"/>
    </row>
    <row r="1035" spans="1:11" x14ac:dyDescent="0.25">
      <c r="A1035" s="47"/>
      <c r="B1035" s="47"/>
      <c r="C1035" s="47"/>
      <c r="D1035" s="47"/>
      <c r="E1035" s="47"/>
      <c r="F1035" s="47"/>
      <c r="G1035" s="47"/>
      <c r="H1035" s="47"/>
      <c r="I1035" s="47"/>
      <c r="J1035" s="47"/>
      <c r="K1035" s="47"/>
    </row>
    <row r="1036" spans="1:11" x14ac:dyDescent="0.25">
      <c r="A1036" s="47"/>
      <c r="B1036" s="47"/>
      <c r="C1036" s="47"/>
      <c r="D1036" s="47"/>
      <c r="E1036" s="47"/>
      <c r="F1036" s="47"/>
      <c r="G1036" s="47"/>
      <c r="H1036" s="47"/>
      <c r="I1036" s="47"/>
      <c r="J1036" s="47"/>
      <c r="K1036" s="47"/>
    </row>
    <row r="1037" spans="1:11" x14ac:dyDescent="0.25">
      <c r="A1037" s="47"/>
      <c r="B1037" s="47"/>
      <c r="C1037" s="47"/>
      <c r="D1037" s="47"/>
      <c r="E1037" s="47"/>
      <c r="F1037" s="47"/>
      <c r="G1037" s="47"/>
      <c r="H1037" s="47"/>
      <c r="I1037" s="47"/>
      <c r="J1037" s="47"/>
      <c r="K1037" s="47"/>
    </row>
    <row r="1038" spans="1:11" x14ac:dyDescent="0.25">
      <c r="A1038" s="47"/>
      <c r="B1038" s="47"/>
      <c r="C1038" s="47"/>
      <c r="D1038" s="47"/>
      <c r="E1038" s="47"/>
      <c r="F1038" s="47"/>
      <c r="G1038" s="47"/>
      <c r="H1038" s="47"/>
      <c r="I1038" s="47"/>
      <c r="J1038" s="47"/>
      <c r="K1038" s="47"/>
    </row>
    <row r="1039" spans="1:11" x14ac:dyDescent="0.25">
      <c r="A1039" s="47"/>
      <c r="B1039" s="47"/>
      <c r="C1039" s="47"/>
      <c r="D1039" s="47"/>
      <c r="E1039" s="47"/>
      <c r="F1039" s="47"/>
      <c r="G1039" s="47"/>
      <c r="H1039" s="47"/>
      <c r="I1039" s="47"/>
      <c r="J1039" s="47"/>
      <c r="K1039" s="47"/>
    </row>
    <row r="1040" spans="1:11" x14ac:dyDescent="0.25">
      <c r="A1040" s="47"/>
      <c r="B1040" s="47"/>
      <c r="C1040" s="47"/>
      <c r="D1040" s="47"/>
      <c r="E1040" s="47"/>
      <c r="F1040" s="47"/>
      <c r="G1040" s="47"/>
      <c r="H1040" s="47"/>
      <c r="I1040" s="47"/>
      <c r="J1040" s="47"/>
      <c r="K1040" s="47"/>
    </row>
    <row r="1041" spans="1:11" x14ac:dyDescent="0.25">
      <c r="A1041" s="47"/>
      <c r="B1041" s="47"/>
      <c r="C1041" s="47"/>
      <c r="D1041" s="47"/>
      <c r="E1041" s="47"/>
      <c r="F1041" s="47"/>
      <c r="G1041" s="47"/>
      <c r="H1041" s="47"/>
      <c r="I1041" s="47"/>
      <c r="J1041" s="47"/>
      <c r="K1041" s="47"/>
    </row>
    <row r="1042" spans="1:11" x14ac:dyDescent="0.25">
      <c r="A1042" s="47"/>
      <c r="B1042" s="47"/>
      <c r="C1042" s="47"/>
      <c r="D1042" s="47"/>
      <c r="E1042" s="47"/>
      <c r="F1042" s="47"/>
      <c r="G1042" s="47"/>
      <c r="H1042" s="47"/>
      <c r="I1042" s="47"/>
      <c r="J1042" s="47"/>
      <c r="K1042" s="47"/>
    </row>
    <row r="1043" spans="1:11" x14ac:dyDescent="0.25">
      <c r="A1043" s="47"/>
      <c r="B1043" s="47"/>
      <c r="C1043" s="47"/>
      <c r="D1043" s="47"/>
      <c r="E1043" s="47"/>
      <c r="F1043" s="47"/>
      <c r="G1043" s="47"/>
      <c r="H1043" s="47"/>
      <c r="I1043" s="47"/>
      <c r="J1043" s="47"/>
      <c r="K1043" s="47"/>
    </row>
    <row r="1044" spans="1:11" x14ac:dyDescent="0.25">
      <c r="A1044" s="47"/>
      <c r="B1044" s="47"/>
      <c r="C1044" s="47"/>
      <c r="D1044" s="47"/>
      <c r="E1044" s="47"/>
      <c r="F1044" s="47"/>
      <c r="G1044" s="47"/>
      <c r="H1044" s="47"/>
      <c r="I1044" s="47"/>
      <c r="J1044" s="47"/>
      <c r="K1044" s="47"/>
    </row>
    <row r="1045" spans="1:11" x14ac:dyDescent="0.25">
      <c r="A1045" s="47"/>
      <c r="B1045" s="47"/>
      <c r="C1045" s="47"/>
      <c r="D1045" s="47"/>
      <c r="E1045" s="47"/>
      <c r="F1045" s="47"/>
      <c r="G1045" s="47"/>
      <c r="H1045" s="47"/>
      <c r="I1045" s="47"/>
      <c r="J1045" s="47"/>
      <c r="K1045" s="47"/>
    </row>
    <row r="1046" spans="1:11" x14ac:dyDescent="0.25">
      <c r="A1046" s="47"/>
      <c r="B1046" s="47"/>
      <c r="C1046" s="47"/>
      <c r="D1046" s="47"/>
      <c r="E1046" s="47"/>
      <c r="F1046" s="47"/>
      <c r="G1046" s="47"/>
      <c r="H1046" s="47"/>
      <c r="I1046" s="47"/>
      <c r="J1046" s="47"/>
      <c r="K1046" s="47"/>
    </row>
    <row r="1047" spans="1:11" x14ac:dyDescent="0.25">
      <c r="A1047" s="47"/>
      <c r="B1047" s="47"/>
      <c r="C1047" s="47"/>
      <c r="D1047" s="47"/>
      <c r="E1047" s="47"/>
      <c r="F1047" s="47"/>
      <c r="G1047" s="47"/>
      <c r="H1047" s="47"/>
      <c r="I1047" s="47"/>
      <c r="J1047" s="47"/>
      <c r="K1047" s="47"/>
    </row>
    <row r="1048" spans="1:11" x14ac:dyDescent="0.25">
      <c r="A1048" s="47"/>
      <c r="B1048" s="47"/>
      <c r="C1048" s="47"/>
      <c r="D1048" s="47"/>
      <c r="E1048" s="47"/>
      <c r="F1048" s="47"/>
      <c r="G1048" s="47"/>
      <c r="H1048" s="47"/>
      <c r="I1048" s="47"/>
      <c r="J1048" s="47"/>
      <c r="K1048" s="47"/>
    </row>
    <row r="1049" spans="1:11" x14ac:dyDescent="0.25">
      <c r="A1049" s="47"/>
      <c r="B1049" s="47"/>
      <c r="C1049" s="47"/>
      <c r="D1049" s="47"/>
      <c r="E1049" s="47"/>
      <c r="F1049" s="47"/>
      <c r="G1049" s="47"/>
      <c r="H1049" s="47"/>
      <c r="I1049" s="47"/>
      <c r="J1049" s="47"/>
      <c r="K1049" s="47"/>
    </row>
    <row r="1050" spans="1:11" x14ac:dyDescent="0.25">
      <c r="A1050" s="47"/>
      <c r="B1050" s="47"/>
      <c r="C1050" s="47"/>
      <c r="D1050" s="47"/>
      <c r="E1050" s="47"/>
      <c r="F1050" s="47"/>
      <c r="G1050" s="47"/>
      <c r="H1050" s="47"/>
      <c r="I1050" s="47"/>
      <c r="J1050" s="47"/>
      <c r="K1050" s="47"/>
    </row>
    <row r="1051" spans="1:11" x14ac:dyDescent="0.25">
      <c r="A1051" s="47"/>
      <c r="B1051" s="47"/>
      <c r="C1051" s="47"/>
      <c r="D1051" s="47"/>
      <c r="E1051" s="47"/>
      <c r="F1051" s="47"/>
      <c r="G1051" s="47"/>
      <c r="H1051" s="47"/>
      <c r="I1051" s="47"/>
      <c r="J1051" s="47"/>
      <c r="K1051" s="47"/>
    </row>
    <row r="1052" spans="1:11" x14ac:dyDescent="0.25">
      <c r="A1052" s="47"/>
      <c r="B1052" s="47"/>
      <c r="C1052" s="47"/>
      <c r="D1052" s="47"/>
      <c r="E1052" s="47"/>
      <c r="F1052" s="47"/>
      <c r="G1052" s="47"/>
      <c r="H1052" s="47"/>
      <c r="I1052" s="47"/>
      <c r="J1052" s="47"/>
      <c r="K1052" s="47"/>
    </row>
    <row r="1053" spans="1:11" x14ac:dyDescent="0.25">
      <c r="A1053" s="47"/>
      <c r="B1053" s="47"/>
      <c r="C1053" s="47"/>
      <c r="D1053" s="47"/>
      <c r="E1053" s="47"/>
      <c r="F1053" s="47"/>
      <c r="G1053" s="47"/>
      <c r="H1053" s="47"/>
      <c r="I1053" s="47"/>
      <c r="J1053" s="47"/>
      <c r="K1053" s="47"/>
    </row>
    <row r="1054" spans="1:11" x14ac:dyDescent="0.25">
      <c r="A1054" s="47"/>
      <c r="B1054" s="47"/>
      <c r="C1054" s="47"/>
      <c r="D1054" s="47"/>
      <c r="E1054" s="47"/>
      <c r="F1054" s="47"/>
      <c r="G1054" s="47"/>
      <c r="H1054" s="47"/>
      <c r="I1054" s="47"/>
      <c r="J1054" s="47"/>
      <c r="K1054" s="47"/>
    </row>
    <row r="1055" spans="1:11" x14ac:dyDescent="0.25">
      <c r="A1055" s="47"/>
      <c r="B1055" s="47"/>
      <c r="C1055" s="47"/>
      <c r="D1055" s="47"/>
      <c r="E1055" s="47"/>
      <c r="F1055" s="47"/>
      <c r="G1055" s="47"/>
      <c r="H1055" s="47"/>
      <c r="I1055" s="47"/>
      <c r="J1055" s="47"/>
      <c r="K1055" s="47"/>
    </row>
    <row r="1056" spans="1:11" x14ac:dyDescent="0.25">
      <c r="A1056" s="47"/>
      <c r="B1056" s="47"/>
      <c r="C1056" s="47"/>
      <c r="D1056" s="47"/>
      <c r="E1056" s="47"/>
      <c r="F1056" s="47"/>
      <c r="G1056" s="47"/>
      <c r="H1056" s="47"/>
      <c r="I1056" s="47"/>
      <c r="J1056" s="47"/>
      <c r="K1056" s="47"/>
    </row>
    <row r="1057" spans="1:11" x14ac:dyDescent="0.25">
      <c r="A1057" s="47"/>
      <c r="B1057" s="47"/>
      <c r="C1057" s="47"/>
      <c r="D1057" s="47"/>
      <c r="E1057" s="47"/>
      <c r="F1057" s="47"/>
      <c r="G1057" s="47"/>
      <c r="H1057" s="47"/>
      <c r="I1057" s="47"/>
      <c r="J1057" s="47"/>
      <c r="K1057" s="47"/>
    </row>
    <row r="1058" spans="1:11" x14ac:dyDescent="0.25">
      <c r="A1058" s="47"/>
      <c r="B1058" s="47"/>
      <c r="C1058" s="47"/>
      <c r="D1058" s="47"/>
      <c r="E1058" s="47"/>
      <c r="F1058" s="47"/>
      <c r="G1058" s="47"/>
      <c r="H1058" s="47"/>
      <c r="I1058" s="47"/>
      <c r="J1058" s="47"/>
      <c r="K1058" s="47"/>
    </row>
    <row r="1059" spans="1:11" x14ac:dyDescent="0.25">
      <c r="A1059" s="47"/>
      <c r="B1059" s="47"/>
      <c r="C1059" s="47"/>
      <c r="D1059" s="47"/>
      <c r="E1059" s="47"/>
      <c r="F1059" s="47"/>
      <c r="G1059" s="47"/>
      <c r="H1059" s="47"/>
      <c r="I1059" s="47"/>
      <c r="J1059" s="47"/>
      <c r="K1059" s="47"/>
    </row>
    <row r="1060" spans="1:11" x14ac:dyDescent="0.25">
      <c r="A1060" s="47"/>
      <c r="B1060" s="47"/>
      <c r="C1060" s="47"/>
      <c r="D1060" s="47"/>
      <c r="E1060" s="47"/>
      <c r="F1060" s="47"/>
      <c r="G1060" s="47"/>
      <c r="H1060" s="47"/>
      <c r="I1060" s="47"/>
      <c r="J1060" s="47"/>
      <c r="K1060" s="47"/>
    </row>
    <row r="1061" spans="1:11" x14ac:dyDescent="0.25">
      <c r="A1061" s="47"/>
      <c r="B1061" s="47"/>
      <c r="C1061" s="47"/>
      <c r="D1061" s="47"/>
      <c r="E1061" s="47"/>
      <c r="F1061" s="47"/>
      <c r="G1061" s="47"/>
      <c r="H1061" s="47"/>
      <c r="I1061" s="47"/>
      <c r="J1061" s="47"/>
      <c r="K1061" s="47"/>
    </row>
    <row r="1062" spans="1:11" x14ac:dyDescent="0.25">
      <c r="A1062" s="47"/>
      <c r="B1062" s="47"/>
      <c r="C1062" s="47"/>
      <c r="D1062" s="47"/>
      <c r="E1062" s="47"/>
      <c r="F1062" s="47"/>
      <c r="G1062" s="47"/>
      <c r="H1062" s="47"/>
      <c r="I1062" s="47"/>
      <c r="J1062" s="47"/>
      <c r="K1062" s="47"/>
    </row>
    <row r="1063" spans="1:11" x14ac:dyDescent="0.25">
      <c r="A1063" s="47"/>
      <c r="B1063" s="47"/>
      <c r="C1063" s="47"/>
      <c r="D1063" s="47"/>
      <c r="E1063" s="47"/>
      <c r="F1063" s="47"/>
      <c r="G1063" s="47"/>
      <c r="H1063" s="47"/>
      <c r="I1063" s="47"/>
      <c r="J1063" s="47"/>
      <c r="K1063" s="47"/>
    </row>
    <row r="1064" spans="1:11" x14ac:dyDescent="0.25">
      <c r="A1064" s="47"/>
      <c r="B1064" s="47"/>
      <c r="C1064" s="47"/>
      <c r="D1064" s="47"/>
      <c r="E1064" s="47"/>
      <c r="F1064" s="47"/>
      <c r="G1064" s="47"/>
      <c r="H1064" s="47"/>
      <c r="I1064" s="47"/>
      <c r="J1064" s="47"/>
      <c r="K1064" s="47"/>
    </row>
    <row r="1065" spans="1:11" x14ac:dyDescent="0.25">
      <c r="A1065" s="47"/>
      <c r="B1065" s="47"/>
      <c r="C1065" s="47"/>
      <c r="D1065" s="47"/>
      <c r="E1065" s="47"/>
      <c r="F1065" s="47"/>
      <c r="G1065" s="47"/>
      <c r="H1065" s="47"/>
      <c r="I1065" s="47"/>
      <c r="J1065" s="47"/>
      <c r="K1065" s="47"/>
    </row>
    <row r="1066" spans="1:11" x14ac:dyDescent="0.25">
      <c r="A1066" s="47"/>
      <c r="B1066" s="47"/>
      <c r="C1066" s="47"/>
      <c r="D1066" s="47"/>
      <c r="E1066" s="47"/>
      <c r="F1066" s="47"/>
      <c r="G1066" s="47"/>
      <c r="H1066" s="47"/>
      <c r="I1066" s="47"/>
      <c r="J1066" s="47"/>
      <c r="K1066" s="47"/>
    </row>
    <row r="1067" spans="1:11" x14ac:dyDescent="0.25">
      <c r="A1067" s="47"/>
      <c r="B1067" s="47"/>
      <c r="C1067" s="47"/>
      <c r="D1067" s="47"/>
      <c r="E1067" s="47"/>
      <c r="F1067" s="47"/>
      <c r="G1067" s="47"/>
      <c r="H1067" s="47"/>
      <c r="I1067" s="47"/>
      <c r="J1067" s="47"/>
      <c r="K1067" s="47"/>
    </row>
    <row r="1068" spans="1:11" x14ac:dyDescent="0.25">
      <c r="A1068" s="47"/>
      <c r="B1068" s="47"/>
      <c r="C1068" s="47"/>
      <c r="D1068" s="47"/>
      <c r="E1068" s="47"/>
      <c r="F1068" s="47"/>
      <c r="G1068" s="47"/>
      <c r="H1068" s="47"/>
      <c r="I1068" s="47"/>
      <c r="J1068" s="47"/>
      <c r="K1068" s="47"/>
    </row>
    <row r="1069" spans="1:11" x14ac:dyDescent="0.25">
      <c r="A1069" s="47"/>
      <c r="B1069" s="47"/>
      <c r="C1069" s="47"/>
      <c r="D1069" s="47"/>
      <c r="E1069" s="47"/>
      <c r="F1069" s="47"/>
      <c r="G1069" s="47"/>
      <c r="H1069" s="47"/>
      <c r="I1069" s="47"/>
      <c r="J1069" s="47"/>
      <c r="K1069" s="47"/>
    </row>
    <row r="1070" spans="1:11" x14ac:dyDescent="0.25">
      <c r="A1070" s="47"/>
      <c r="B1070" s="47"/>
      <c r="C1070" s="47"/>
      <c r="D1070" s="47"/>
      <c r="E1070" s="47"/>
      <c r="F1070" s="47"/>
      <c r="G1070" s="47"/>
      <c r="H1070" s="47"/>
      <c r="I1070" s="47"/>
      <c r="J1070" s="47"/>
      <c r="K1070" s="47"/>
    </row>
    <row r="1071" spans="1:11" x14ac:dyDescent="0.25">
      <c r="A1071" s="47"/>
      <c r="B1071" s="47"/>
      <c r="C1071" s="47"/>
      <c r="D1071" s="47"/>
      <c r="E1071" s="47"/>
      <c r="F1071" s="47"/>
      <c r="G1071" s="47"/>
      <c r="H1071" s="47"/>
      <c r="I1071" s="47"/>
      <c r="J1071" s="47"/>
      <c r="K1071" s="47"/>
    </row>
    <row r="1072" spans="1:11" x14ac:dyDescent="0.25">
      <c r="A1072" s="47"/>
      <c r="B1072" s="47"/>
      <c r="C1072" s="47"/>
      <c r="D1072" s="47"/>
      <c r="E1072" s="47"/>
      <c r="F1072" s="47"/>
      <c r="G1072" s="47"/>
      <c r="H1072" s="47"/>
      <c r="I1072" s="47"/>
      <c r="J1072" s="47"/>
      <c r="K1072" s="47"/>
    </row>
    <row r="1073" spans="1:11" x14ac:dyDescent="0.25">
      <c r="A1073" s="47"/>
      <c r="B1073" s="47"/>
      <c r="C1073" s="47"/>
      <c r="D1073" s="47"/>
      <c r="E1073" s="47"/>
      <c r="F1073" s="47"/>
      <c r="G1073" s="47"/>
      <c r="H1073" s="47"/>
      <c r="I1073" s="47"/>
      <c r="J1073" s="47"/>
      <c r="K1073" s="47"/>
    </row>
    <row r="1074" spans="1:11" x14ac:dyDescent="0.25">
      <c r="A1074" s="47"/>
      <c r="B1074" s="47"/>
      <c r="C1074" s="47"/>
      <c r="D1074" s="47"/>
      <c r="E1074" s="47"/>
      <c r="F1074" s="47"/>
      <c r="G1074" s="47"/>
      <c r="H1074" s="47"/>
      <c r="I1074" s="47"/>
      <c r="J1074" s="47"/>
      <c r="K1074" s="47"/>
    </row>
    <row r="1075" spans="1:11" x14ac:dyDescent="0.25">
      <c r="A1075" s="47"/>
      <c r="B1075" s="47"/>
      <c r="C1075" s="47"/>
      <c r="D1075" s="47"/>
      <c r="E1075" s="47"/>
      <c r="F1075" s="47"/>
      <c r="G1075" s="47"/>
      <c r="H1075" s="47"/>
      <c r="I1075" s="47"/>
      <c r="J1075" s="47"/>
      <c r="K1075" s="47"/>
    </row>
    <row r="1076" spans="1:11" x14ac:dyDescent="0.25">
      <c r="A1076" s="47"/>
      <c r="B1076" s="47"/>
      <c r="C1076" s="47"/>
      <c r="D1076" s="47"/>
      <c r="E1076" s="47"/>
      <c r="F1076" s="47"/>
      <c r="G1076" s="47"/>
      <c r="H1076" s="47"/>
      <c r="I1076" s="47"/>
      <c r="J1076" s="47"/>
      <c r="K1076" s="47"/>
    </row>
    <row r="1077" spans="1:11" x14ac:dyDescent="0.25">
      <c r="A1077" s="47"/>
      <c r="B1077" s="47"/>
      <c r="C1077" s="47"/>
      <c r="D1077" s="47"/>
      <c r="E1077" s="47"/>
      <c r="F1077" s="47"/>
      <c r="G1077" s="47"/>
      <c r="H1077" s="47"/>
      <c r="I1077" s="47"/>
      <c r="J1077" s="47"/>
      <c r="K1077" s="47"/>
    </row>
    <row r="1078" spans="1:11" x14ac:dyDescent="0.25">
      <c r="A1078" s="47"/>
      <c r="B1078" s="47"/>
      <c r="C1078" s="47"/>
      <c r="D1078" s="47"/>
      <c r="E1078" s="47"/>
      <c r="F1078" s="47"/>
      <c r="G1078" s="47"/>
      <c r="H1078" s="47"/>
      <c r="I1078" s="47"/>
      <c r="J1078" s="47"/>
      <c r="K1078" s="47"/>
    </row>
    <row r="1079" spans="1:11" x14ac:dyDescent="0.25">
      <c r="A1079" s="47"/>
      <c r="B1079" s="47"/>
      <c r="C1079" s="47"/>
      <c r="D1079" s="47"/>
      <c r="E1079" s="47"/>
      <c r="F1079" s="47"/>
      <c r="G1079" s="47"/>
      <c r="H1079" s="47"/>
      <c r="I1079" s="47"/>
      <c r="J1079" s="47"/>
      <c r="K1079" s="47"/>
    </row>
    <row r="1080" spans="1:11" x14ac:dyDescent="0.25">
      <c r="A1080" s="47"/>
      <c r="B1080" s="47"/>
      <c r="C1080" s="47"/>
      <c r="D1080" s="47"/>
      <c r="E1080" s="47"/>
      <c r="F1080" s="47"/>
      <c r="G1080" s="47"/>
      <c r="H1080" s="47"/>
      <c r="I1080" s="47"/>
      <c r="J1080" s="47"/>
      <c r="K1080" s="47"/>
    </row>
    <row r="1081" spans="1:11" x14ac:dyDescent="0.25">
      <c r="A1081" s="47"/>
      <c r="B1081" s="47"/>
      <c r="C1081" s="47"/>
      <c r="D1081" s="47"/>
      <c r="E1081" s="47"/>
      <c r="F1081" s="47"/>
      <c r="G1081" s="47"/>
      <c r="H1081" s="47"/>
      <c r="I1081" s="47"/>
      <c r="J1081" s="47"/>
      <c r="K1081" s="47"/>
    </row>
    <row r="1082" spans="1:11" x14ac:dyDescent="0.25">
      <c r="A1082" s="47"/>
      <c r="B1082" s="47"/>
      <c r="C1082" s="47"/>
      <c r="D1082" s="47"/>
      <c r="E1082" s="47"/>
      <c r="F1082" s="47"/>
      <c r="G1082" s="47"/>
      <c r="H1082" s="47"/>
      <c r="I1082" s="47"/>
      <c r="J1082" s="47"/>
      <c r="K1082" s="47"/>
    </row>
    <row r="1083" spans="1:11" x14ac:dyDescent="0.25">
      <c r="A1083" s="47"/>
      <c r="B1083" s="47"/>
      <c r="C1083" s="47"/>
      <c r="D1083" s="47"/>
      <c r="E1083" s="47"/>
      <c r="F1083" s="47"/>
      <c r="G1083" s="47"/>
      <c r="H1083" s="47"/>
      <c r="I1083" s="47"/>
      <c r="J1083" s="47"/>
      <c r="K1083" s="47"/>
    </row>
    <row r="1084" spans="1:11" x14ac:dyDescent="0.25">
      <c r="A1084" s="47"/>
      <c r="B1084" s="47"/>
      <c r="C1084" s="47"/>
      <c r="D1084" s="47"/>
      <c r="E1084" s="47"/>
      <c r="F1084" s="47"/>
      <c r="G1084" s="47"/>
      <c r="H1084" s="47"/>
      <c r="I1084" s="47"/>
      <c r="J1084" s="47"/>
      <c r="K1084" s="47"/>
    </row>
    <row r="1085" spans="1:11" x14ac:dyDescent="0.25">
      <c r="A1085" s="47"/>
      <c r="B1085" s="47"/>
      <c r="C1085" s="47"/>
      <c r="D1085" s="47"/>
      <c r="E1085" s="47"/>
      <c r="F1085" s="47"/>
      <c r="G1085" s="47"/>
      <c r="H1085" s="47"/>
      <c r="I1085" s="47"/>
      <c r="J1085" s="47"/>
      <c r="K1085" s="47"/>
    </row>
    <row r="1086" spans="1:11" x14ac:dyDescent="0.25">
      <c r="A1086" s="47"/>
      <c r="B1086" s="47"/>
      <c r="C1086" s="47"/>
      <c r="D1086" s="47"/>
      <c r="E1086" s="47"/>
      <c r="F1086" s="47"/>
      <c r="G1086" s="47"/>
      <c r="H1086" s="47"/>
      <c r="I1086" s="47"/>
      <c r="J1086" s="47"/>
      <c r="K1086" s="47"/>
    </row>
    <row r="1087" spans="1:11" x14ac:dyDescent="0.25">
      <c r="A1087" s="47"/>
      <c r="B1087" s="47"/>
      <c r="C1087" s="47"/>
      <c r="D1087" s="47"/>
      <c r="E1087" s="47"/>
      <c r="F1087" s="47"/>
      <c r="G1087" s="47"/>
      <c r="H1087" s="47"/>
      <c r="I1087" s="47"/>
      <c r="J1087" s="47"/>
      <c r="K1087" s="47"/>
    </row>
    <row r="1088" spans="1:11" x14ac:dyDescent="0.25">
      <c r="A1088" s="47"/>
      <c r="B1088" s="47"/>
      <c r="C1088" s="47"/>
      <c r="D1088" s="47"/>
      <c r="E1088" s="47"/>
      <c r="F1088" s="47"/>
      <c r="G1088" s="47"/>
      <c r="H1088" s="47"/>
      <c r="I1088" s="47"/>
      <c r="J1088" s="47"/>
      <c r="K1088" s="47"/>
    </row>
    <row r="1089" spans="1:11" x14ac:dyDescent="0.25">
      <c r="A1089" s="47"/>
      <c r="B1089" s="47"/>
      <c r="C1089" s="47"/>
      <c r="D1089" s="47"/>
      <c r="E1089" s="47"/>
      <c r="F1089" s="47"/>
      <c r="G1089" s="47"/>
      <c r="H1089" s="47"/>
      <c r="I1089" s="47"/>
      <c r="J1089" s="47"/>
      <c r="K1089" s="47"/>
    </row>
    <row r="1090" spans="1:11" x14ac:dyDescent="0.25">
      <c r="A1090" s="47"/>
      <c r="B1090" s="47"/>
      <c r="C1090" s="47"/>
      <c r="D1090" s="47"/>
      <c r="E1090" s="47"/>
      <c r="F1090" s="47"/>
      <c r="G1090" s="47"/>
      <c r="H1090" s="47"/>
      <c r="I1090" s="47"/>
      <c r="J1090" s="47"/>
      <c r="K1090" s="47"/>
    </row>
    <row r="1091" spans="1:11" x14ac:dyDescent="0.25">
      <c r="A1091" s="47"/>
      <c r="B1091" s="47"/>
      <c r="C1091" s="47"/>
      <c r="D1091" s="47"/>
      <c r="E1091" s="47"/>
      <c r="F1091" s="47"/>
      <c r="G1091" s="47"/>
      <c r="H1091" s="47"/>
      <c r="I1091" s="47"/>
      <c r="J1091" s="47"/>
      <c r="K1091" s="47"/>
    </row>
    <row r="1092" spans="1:11" x14ac:dyDescent="0.25">
      <c r="A1092" s="47"/>
      <c r="B1092" s="47"/>
      <c r="C1092" s="47"/>
      <c r="D1092" s="47"/>
      <c r="E1092" s="47"/>
      <c r="F1092" s="47"/>
      <c r="G1092" s="47"/>
      <c r="H1092" s="47"/>
      <c r="I1092" s="47"/>
      <c r="J1092" s="47"/>
      <c r="K1092" s="47"/>
    </row>
    <row r="1093" spans="1:11" x14ac:dyDescent="0.25">
      <c r="A1093" s="47"/>
      <c r="B1093" s="47"/>
      <c r="C1093" s="47"/>
      <c r="D1093" s="47"/>
      <c r="E1093" s="47"/>
      <c r="F1093" s="47"/>
      <c r="G1093" s="47"/>
      <c r="H1093" s="47"/>
      <c r="I1093" s="47"/>
      <c r="J1093" s="47"/>
      <c r="K1093" s="47"/>
    </row>
    <row r="1094" spans="1:11" x14ac:dyDescent="0.25">
      <c r="A1094" s="47"/>
      <c r="B1094" s="47"/>
      <c r="C1094" s="47"/>
      <c r="D1094" s="47"/>
      <c r="E1094" s="47"/>
      <c r="F1094" s="47"/>
      <c r="G1094" s="47"/>
      <c r="H1094" s="47"/>
      <c r="I1094" s="47"/>
      <c r="J1094" s="47"/>
      <c r="K1094" s="47"/>
    </row>
    <row r="1095" spans="1:11" x14ac:dyDescent="0.25">
      <c r="A1095" s="47"/>
      <c r="B1095" s="47"/>
      <c r="C1095" s="47"/>
      <c r="D1095" s="47"/>
      <c r="E1095" s="47"/>
      <c r="F1095" s="47"/>
      <c r="G1095" s="47"/>
      <c r="H1095" s="47"/>
      <c r="I1095" s="47"/>
      <c r="J1095" s="47"/>
      <c r="K1095" s="47"/>
    </row>
    <row r="1096" spans="1:11" x14ac:dyDescent="0.25">
      <c r="A1096" s="47"/>
      <c r="B1096" s="47"/>
      <c r="C1096" s="47"/>
      <c r="D1096" s="47"/>
      <c r="E1096" s="47"/>
      <c r="F1096" s="47"/>
      <c r="G1096" s="47"/>
      <c r="H1096" s="47"/>
      <c r="I1096" s="47"/>
      <c r="J1096" s="47"/>
      <c r="K1096" s="47"/>
    </row>
    <row r="1097" spans="1:11" x14ac:dyDescent="0.25">
      <c r="A1097" s="47"/>
      <c r="B1097" s="47"/>
      <c r="C1097" s="47"/>
      <c r="D1097" s="47"/>
      <c r="E1097" s="47"/>
      <c r="F1097" s="47"/>
      <c r="G1097" s="47"/>
      <c r="H1097" s="47"/>
      <c r="I1097" s="47"/>
      <c r="J1097" s="47"/>
      <c r="K1097" s="47"/>
    </row>
    <row r="1098" spans="1:11" x14ac:dyDescent="0.25">
      <c r="A1098" s="47"/>
      <c r="B1098" s="47"/>
      <c r="C1098" s="47"/>
      <c r="D1098" s="47"/>
      <c r="E1098" s="47"/>
      <c r="F1098" s="47"/>
      <c r="G1098" s="47"/>
      <c r="H1098" s="47"/>
      <c r="I1098" s="47"/>
      <c r="J1098" s="47"/>
      <c r="K1098" s="47"/>
    </row>
    <row r="1099" spans="1:11" x14ac:dyDescent="0.25">
      <c r="A1099" s="47"/>
      <c r="B1099" s="47"/>
      <c r="C1099" s="47"/>
      <c r="D1099" s="47"/>
      <c r="E1099" s="47"/>
      <c r="F1099" s="47"/>
      <c r="G1099" s="47"/>
      <c r="H1099" s="47"/>
      <c r="I1099" s="47"/>
      <c r="J1099" s="47"/>
      <c r="K1099" s="47"/>
    </row>
    <row r="1100" spans="1:11" x14ac:dyDescent="0.25">
      <c r="A1100" s="47"/>
      <c r="B1100" s="47"/>
      <c r="C1100" s="47"/>
      <c r="D1100" s="47"/>
      <c r="E1100" s="47"/>
      <c r="F1100" s="47"/>
      <c r="G1100" s="47"/>
      <c r="H1100" s="47"/>
      <c r="I1100" s="47"/>
      <c r="J1100" s="47"/>
      <c r="K1100" s="47"/>
    </row>
    <row r="1101" spans="1:11" x14ac:dyDescent="0.25">
      <c r="A1101" s="47"/>
      <c r="B1101" s="47"/>
      <c r="C1101" s="47"/>
      <c r="D1101" s="47"/>
      <c r="E1101" s="47"/>
      <c r="F1101" s="47"/>
      <c r="G1101" s="47"/>
      <c r="H1101" s="47"/>
      <c r="I1101" s="47"/>
      <c r="J1101" s="47"/>
      <c r="K1101" s="47"/>
    </row>
    <row r="1102" spans="1:11" x14ac:dyDescent="0.25">
      <c r="A1102" s="47"/>
      <c r="B1102" s="47"/>
      <c r="C1102" s="47"/>
      <c r="D1102" s="47"/>
      <c r="E1102" s="47"/>
      <c r="F1102" s="47"/>
      <c r="G1102" s="47"/>
      <c r="H1102" s="47"/>
      <c r="I1102" s="47"/>
      <c r="J1102" s="47"/>
      <c r="K1102" s="47"/>
    </row>
    <row r="1103" spans="1:11" x14ac:dyDescent="0.25">
      <c r="A1103" s="47"/>
      <c r="B1103" s="47"/>
      <c r="C1103" s="47"/>
      <c r="D1103" s="47"/>
      <c r="E1103" s="47"/>
      <c r="F1103" s="47"/>
      <c r="G1103" s="47"/>
      <c r="H1103" s="47"/>
      <c r="I1103" s="47"/>
      <c r="J1103" s="47"/>
      <c r="K1103" s="47"/>
    </row>
    <row r="1104" spans="1:11" x14ac:dyDescent="0.25">
      <c r="A1104" s="47"/>
      <c r="B1104" s="47"/>
      <c r="C1104" s="47"/>
      <c r="D1104" s="47"/>
      <c r="E1104" s="47"/>
      <c r="F1104" s="47"/>
      <c r="G1104" s="47"/>
      <c r="H1104" s="47"/>
      <c r="I1104" s="47"/>
      <c r="J1104" s="47"/>
      <c r="K1104" s="47"/>
    </row>
    <row r="1105" spans="1:11" x14ac:dyDescent="0.25">
      <c r="A1105" s="47"/>
      <c r="B1105" s="47"/>
      <c r="C1105" s="47"/>
      <c r="D1105" s="47"/>
      <c r="E1105" s="47"/>
      <c r="F1105" s="47"/>
      <c r="G1105" s="47"/>
      <c r="H1105" s="47"/>
      <c r="I1105" s="47"/>
      <c r="J1105" s="47"/>
      <c r="K1105" s="47"/>
    </row>
    <row r="1106" spans="1:11" x14ac:dyDescent="0.25">
      <c r="A1106" s="47"/>
      <c r="B1106" s="47"/>
      <c r="C1106" s="47"/>
      <c r="D1106" s="47"/>
      <c r="E1106" s="47"/>
      <c r="F1106" s="47"/>
      <c r="G1106" s="47"/>
      <c r="H1106" s="47"/>
      <c r="I1106" s="47"/>
      <c r="J1106" s="47"/>
      <c r="K1106" s="47"/>
    </row>
    <row r="1107" spans="1:11" x14ac:dyDescent="0.25">
      <c r="A1107" s="47"/>
      <c r="B1107" s="47"/>
      <c r="C1107" s="47"/>
      <c r="D1107" s="47"/>
      <c r="E1107" s="47"/>
      <c r="F1107" s="47"/>
      <c r="G1107" s="47"/>
      <c r="H1107" s="47"/>
      <c r="I1107" s="47"/>
      <c r="J1107" s="47"/>
      <c r="K1107" s="47"/>
    </row>
    <row r="1108" spans="1:11" x14ac:dyDescent="0.25">
      <c r="A1108" s="47"/>
      <c r="B1108" s="47"/>
      <c r="C1108" s="47"/>
      <c r="D1108" s="47"/>
      <c r="E1108" s="47"/>
      <c r="F1108" s="47"/>
      <c r="G1108" s="47"/>
      <c r="H1108" s="47"/>
      <c r="I1108" s="47"/>
      <c r="J1108" s="47"/>
      <c r="K1108" s="47"/>
    </row>
    <row r="1109" spans="1:11" x14ac:dyDescent="0.25">
      <c r="A1109" s="47"/>
      <c r="B1109" s="47"/>
      <c r="C1109" s="47"/>
      <c r="D1109" s="47"/>
      <c r="E1109" s="47"/>
      <c r="F1109" s="47"/>
      <c r="G1109" s="47"/>
      <c r="H1109" s="47"/>
      <c r="I1109" s="47"/>
      <c r="J1109" s="47"/>
      <c r="K1109" s="47"/>
    </row>
    <row r="1110" spans="1:11" x14ac:dyDescent="0.25">
      <c r="A1110" s="47"/>
      <c r="B1110" s="47"/>
      <c r="C1110" s="47"/>
      <c r="D1110" s="47"/>
      <c r="E1110" s="47"/>
      <c r="F1110" s="47"/>
      <c r="G1110" s="47"/>
      <c r="H1110" s="47"/>
      <c r="I1110" s="47"/>
      <c r="J1110" s="47"/>
      <c r="K1110" s="47"/>
    </row>
    <row r="1111" spans="1:11" x14ac:dyDescent="0.25">
      <c r="A1111" s="47"/>
      <c r="B1111" s="47"/>
      <c r="C1111" s="47"/>
      <c r="D1111" s="47"/>
      <c r="E1111" s="47"/>
      <c r="F1111" s="47"/>
      <c r="G1111" s="47"/>
      <c r="H1111" s="47"/>
      <c r="I1111" s="47"/>
      <c r="J1111" s="47"/>
      <c r="K1111" s="47"/>
    </row>
    <row r="1112" spans="1:11" x14ac:dyDescent="0.25">
      <c r="A1112" s="47"/>
      <c r="B1112" s="47"/>
      <c r="C1112" s="47"/>
      <c r="D1112" s="47"/>
      <c r="E1112" s="47"/>
      <c r="F1112" s="47"/>
      <c r="G1112" s="47"/>
      <c r="H1112" s="47"/>
      <c r="I1112" s="47"/>
      <c r="J1112" s="47"/>
      <c r="K1112" s="47"/>
    </row>
    <row r="1113" spans="1:11" x14ac:dyDescent="0.25">
      <c r="A1113" s="47"/>
      <c r="B1113" s="47"/>
      <c r="C1113" s="47"/>
      <c r="D1113" s="47"/>
      <c r="E1113" s="47"/>
      <c r="F1113" s="47"/>
      <c r="G1113" s="47"/>
      <c r="H1113" s="47"/>
      <c r="I1113" s="47"/>
      <c r="J1113" s="47"/>
      <c r="K1113" s="47"/>
    </row>
    <row r="1114" spans="1:11" x14ac:dyDescent="0.25">
      <c r="A1114" s="47"/>
      <c r="B1114" s="47"/>
      <c r="C1114" s="47"/>
      <c r="D1114" s="47"/>
      <c r="E1114" s="47"/>
      <c r="F1114" s="47"/>
      <c r="G1114" s="47"/>
      <c r="H1114" s="47"/>
      <c r="I1114" s="47"/>
      <c r="J1114" s="47"/>
      <c r="K1114" s="47"/>
    </row>
    <row r="1115" spans="1:11" x14ac:dyDescent="0.25">
      <c r="A1115" s="47"/>
      <c r="B1115" s="47"/>
      <c r="C1115" s="47"/>
      <c r="D1115" s="47"/>
      <c r="E1115" s="47"/>
      <c r="F1115" s="47"/>
      <c r="G1115" s="47"/>
      <c r="H1115" s="47"/>
      <c r="I1115" s="47"/>
      <c r="J1115" s="47"/>
      <c r="K1115" s="47"/>
    </row>
    <row r="1116" spans="1:11" x14ac:dyDescent="0.25">
      <c r="A1116" s="47"/>
      <c r="B1116" s="47"/>
      <c r="C1116" s="47"/>
      <c r="D1116" s="47"/>
      <c r="E1116" s="47"/>
      <c r="F1116" s="47"/>
      <c r="G1116" s="47"/>
      <c r="H1116" s="47"/>
      <c r="I1116" s="47"/>
      <c r="J1116" s="47"/>
      <c r="K1116" s="47"/>
    </row>
    <row r="1117" spans="1:11" x14ac:dyDescent="0.25">
      <c r="A1117" s="47"/>
      <c r="B1117" s="47"/>
      <c r="C1117" s="47"/>
      <c r="D1117" s="47"/>
      <c r="E1117" s="47"/>
      <c r="F1117" s="47"/>
      <c r="G1117" s="47"/>
      <c r="H1117" s="47"/>
      <c r="I1117" s="47"/>
      <c r="J1117" s="47"/>
      <c r="K1117" s="47"/>
    </row>
    <row r="1118" spans="1:11" x14ac:dyDescent="0.25">
      <c r="A1118" s="47"/>
      <c r="B1118" s="47"/>
      <c r="C1118" s="47"/>
      <c r="D1118" s="47"/>
      <c r="E1118" s="47"/>
      <c r="F1118" s="47"/>
      <c r="G1118" s="47"/>
      <c r="H1118" s="47"/>
      <c r="I1118" s="47"/>
      <c r="J1118" s="47"/>
      <c r="K1118" s="47"/>
    </row>
    <row r="1119" spans="1:11" x14ac:dyDescent="0.25">
      <c r="A1119" s="47"/>
      <c r="B1119" s="47"/>
      <c r="C1119" s="47"/>
      <c r="D1119" s="47"/>
      <c r="E1119" s="47"/>
      <c r="F1119" s="47"/>
      <c r="G1119" s="47"/>
      <c r="H1119" s="47"/>
      <c r="I1119" s="47"/>
      <c r="J1119" s="47"/>
      <c r="K1119" s="47"/>
    </row>
    <row r="1120" spans="1:11" x14ac:dyDescent="0.25">
      <c r="A1120" s="47"/>
      <c r="B1120" s="47"/>
      <c r="C1120" s="47"/>
      <c r="D1120" s="47"/>
      <c r="E1120" s="47"/>
      <c r="F1120" s="47"/>
      <c r="G1120" s="47"/>
      <c r="H1120" s="47"/>
      <c r="I1120" s="47"/>
      <c r="J1120" s="47"/>
      <c r="K1120" s="47"/>
    </row>
    <row r="1121" spans="1:11" x14ac:dyDescent="0.25">
      <c r="A1121" s="47"/>
      <c r="B1121" s="47"/>
      <c r="C1121" s="47"/>
      <c r="D1121" s="47"/>
      <c r="E1121" s="47"/>
      <c r="F1121" s="47"/>
      <c r="G1121" s="47"/>
      <c r="H1121" s="47"/>
      <c r="I1121" s="47"/>
      <c r="J1121" s="47"/>
      <c r="K1121" s="47"/>
    </row>
    <row r="1122" spans="1:11" x14ac:dyDescent="0.25">
      <c r="A1122" s="47"/>
      <c r="B1122" s="47"/>
      <c r="C1122" s="47"/>
      <c r="D1122" s="47"/>
      <c r="E1122" s="47"/>
      <c r="F1122" s="47"/>
      <c r="G1122" s="47"/>
      <c r="H1122" s="47"/>
      <c r="I1122" s="47"/>
      <c r="J1122" s="47"/>
      <c r="K1122" s="47"/>
    </row>
    <row r="1123" spans="1:11" x14ac:dyDescent="0.25">
      <c r="A1123" s="47"/>
      <c r="B1123" s="47"/>
      <c r="C1123" s="47"/>
      <c r="D1123" s="47"/>
      <c r="E1123" s="47"/>
      <c r="F1123" s="47"/>
      <c r="G1123" s="47"/>
      <c r="H1123" s="47"/>
      <c r="I1123" s="47"/>
      <c r="J1123" s="47"/>
      <c r="K1123" s="47"/>
    </row>
    <row r="1124" spans="1:11" x14ac:dyDescent="0.25">
      <c r="A1124" s="47"/>
      <c r="B1124" s="47"/>
      <c r="C1124" s="47"/>
      <c r="D1124" s="47"/>
      <c r="E1124" s="47"/>
      <c r="F1124" s="47"/>
      <c r="G1124" s="47"/>
      <c r="H1124" s="47"/>
      <c r="I1124" s="47"/>
      <c r="J1124" s="47"/>
      <c r="K1124" s="47"/>
    </row>
    <row r="1125" spans="1:11" x14ac:dyDescent="0.25">
      <c r="A1125" s="47"/>
      <c r="B1125" s="47"/>
      <c r="C1125" s="47"/>
      <c r="D1125" s="47"/>
      <c r="E1125" s="47"/>
      <c r="F1125" s="47"/>
      <c r="G1125" s="47"/>
      <c r="H1125" s="47"/>
      <c r="I1125" s="47"/>
      <c r="J1125" s="47"/>
      <c r="K1125" s="47"/>
    </row>
    <row r="1126" spans="1:11" x14ac:dyDescent="0.25">
      <c r="A1126" s="47"/>
      <c r="B1126" s="47"/>
      <c r="C1126" s="47"/>
      <c r="D1126" s="47"/>
      <c r="E1126" s="47"/>
      <c r="F1126" s="47"/>
      <c r="G1126" s="47"/>
      <c r="H1126" s="47"/>
      <c r="I1126" s="47"/>
      <c r="J1126" s="47"/>
      <c r="K1126" s="47"/>
    </row>
    <row r="1127" spans="1:11" x14ac:dyDescent="0.25">
      <c r="A1127" s="47"/>
      <c r="B1127" s="47"/>
      <c r="C1127" s="47"/>
      <c r="D1127" s="47"/>
      <c r="E1127" s="47"/>
      <c r="F1127" s="47"/>
      <c r="G1127" s="47"/>
      <c r="H1127" s="47"/>
      <c r="I1127" s="47"/>
      <c r="J1127" s="47"/>
      <c r="K1127" s="47"/>
    </row>
    <row r="1128" spans="1:11" x14ac:dyDescent="0.25">
      <c r="A1128" s="47"/>
      <c r="B1128" s="47"/>
      <c r="C1128" s="47"/>
      <c r="D1128" s="47"/>
      <c r="E1128" s="47"/>
      <c r="F1128" s="47"/>
      <c r="G1128" s="47"/>
      <c r="H1128" s="47"/>
      <c r="I1128" s="47"/>
      <c r="J1128" s="47"/>
      <c r="K1128" s="47"/>
    </row>
    <row r="1129" spans="1:11" x14ac:dyDescent="0.25">
      <c r="A1129" s="47"/>
      <c r="B1129" s="47"/>
      <c r="C1129" s="47"/>
      <c r="D1129" s="47"/>
      <c r="E1129" s="47"/>
      <c r="F1129" s="47"/>
      <c r="G1129" s="47"/>
      <c r="H1129" s="47"/>
      <c r="I1129" s="47"/>
      <c r="J1129" s="47"/>
      <c r="K1129" s="47"/>
    </row>
    <row r="1130" spans="1:11" x14ac:dyDescent="0.25">
      <c r="A1130" s="47"/>
      <c r="B1130" s="47"/>
      <c r="C1130" s="47"/>
      <c r="D1130" s="47"/>
      <c r="E1130" s="47"/>
      <c r="F1130" s="47"/>
      <c r="G1130" s="47"/>
      <c r="H1130" s="47"/>
      <c r="I1130" s="47"/>
      <c r="J1130" s="47"/>
      <c r="K1130" s="47"/>
    </row>
    <row r="1131" spans="1:11" x14ac:dyDescent="0.25">
      <c r="A1131" s="47"/>
      <c r="B1131" s="47"/>
      <c r="C1131" s="47"/>
      <c r="D1131" s="47"/>
      <c r="E1131" s="47"/>
      <c r="F1131" s="47"/>
      <c r="G1131" s="47"/>
      <c r="H1131" s="47"/>
      <c r="I1131" s="47"/>
      <c r="J1131" s="47"/>
      <c r="K1131" s="47"/>
    </row>
    <row r="1132" spans="1:11" x14ac:dyDescent="0.25">
      <c r="A1132" s="47"/>
      <c r="B1132" s="47"/>
      <c r="C1132" s="47"/>
      <c r="D1132" s="47"/>
      <c r="E1132" s="47"/>
      <c r="F1132" s="47"/>
      <c r="G1132" s="47"/>
      <c r="H1132" s="47"/>
      <c r="I1132" s="47"/>
      <c r="J1132" s="47"/>
      <c r="K1132" s="47"/>
    </row>
    <row r="1133" spans="1:11" x14ac:dyDescent="0.25">
      <c r="A1133" s="47"/>
      <c r="B1133" s="47"/>
      <c r="C1133" s="47"/>
      <c r="D1133" s="47"/>
      <c r="E1133" s="47"/>
      <c r="F1133" s="47"/>
      <c r="G1133" s="47"/>
      <c r="H1133" s="47"/>
      <c r="I1133" s="47"/>
      <c r="J1133" s="47"/>
      <c r="K1133" s="47"/>
    </row>
    <row r="1134" spans="1:11" x14ac:dyDescent="0.25">
      <c r="A1134" s="47"/>
      <c r="B1134" s="47"/>
      <c r="C1134" s="47"/>
      <c r="D1134" s="47"/>
      <c r="E1134" s="47"/>
      <c r="F1134" s="47"/>
      <c r="G1134" s="47"/>
      <c r="H1134" s="47"/>
      <c r="I1134" s="47"/>
      <c r="J1134" s="47"/>
      <c r="K1134" s="47"/>
    </row>
    <row r="1135" spans="1:11" x14ac:dyDescent="0.25">
      <c r="A1135" s="47"/>
      <c r="B1135" s="47"/>
      <c r="C1135" s="47"/>
      <c r="D1135" s="47"/>
      <c r="E1135" s="47"/>
      <c r="F1135" s="47"/>
      <c r="G1135" s="47"/>
      <c r="H1135" s="47"/>
      <c r="I1135" s="47"/>
      <c r="J1135" s="47"/>
      <c r="K1135" s="47"/>
    </row>
    <row r="1136" spans="1:11" x14ac:dyDescent="0.25">
      <c r="A1136" s="47"/>
      <c r="B1136" s="47"/>
      <c r="C1136" s="47"/>
      <c r="D1136" s="47"/>
      <c r="E1136" s="47"/>
      <c r="F1136" s="47"/>
      <c r="G1136" s="47"/>
      <c r="H1136" s="47"/>
      <c r="I1136" s="47"/>
      <c r="J1136" s="47"/>
      <c r="K1136" s="47"/>
    </row>
    <row r="1137" spans="1:11" x14ac:dyDescent="0.25">
      <c r="A1137" s="47"/>
      <c r="B1137" s="47"/>
      <c r="C1137" s="47"/>
      <c r="D1137" s="47"/>
      <c r="E1137" s="47"/>
      <c r="F1137" s="47"/>
      <c r="G1137" s="47"/>
      <c r="H1137" s="47"/>
      <c r="I1137" s="47"/>
      <c r="J1137" s="47"/>
      <c r="K1137" s="47"/>
    </row>
    <row r="1138" spans="1:11" x14ac:dyDescent="0.25">
      <c r="A1138" s="47"/>
      <c r="B1138" s="47"/>
      <c r="C1138" s="47"/>
      <c r="D1138" s="47"/>
      <c r="E1138" s="47"/>
      <c r="F1138" s="47"/>
      <c r="G1138" s="47"/>
      <c r="H1138" s="47"/>
      <c r="I1138" s="47"/>
      <c r="J1138" s="47"/>
      <c r="K1138" s="47"/>
    </row>
    <row r="1139" spans="1:11" x14ac:dyDescent="0.25">
      <c r="A1139" s="47"/>
      <c r="B1139" s="47"/>
      <c r="C1139" s="47"/>
      <c r="D1139" s="47"/>
      <c r="E1139" s="47"/>
      <c r="F1139" s="47"/>
      <c r="G1139" s="47"/>
      <c r="H1139" s="47"/>
      <c r="I1139" s="47"/>
      <c r="J1139" s="47"/>
      <c r="K1139" s="47"/>
    </row>
    <row r="1140" spans="1:11" x14ac:dyDescent="0.25">
      <c r="A1140" s="47"/>
      <c r="B1140" s="47"/>
      <c r="C1140" s="47"/>
      <c r="D1140" s="47"/>
      <c r="E1140" s="47"/>
      <c r="F1140" s="47"/>
      <c r="G1140" s="47"/>
      <c r="H1140" s="47"/>
      <c r="I1140" s="47"/>
      <c r="J1140" s="47"/>
      <c r="K1140" s="47"/>
    </row>
    <row r="1141" spans="1:11" x14ac:dyDescent="0.25">
      <c r="A1141" s="47"/>
      <c r="B1141" s="47"/>
      <c r="C1141" s="47"/>
      <c r="D1141" s="47"/>
      <c r="E1141" s="47"/>
      <c r="F1141" s="47"/>
      <c r="G1141" s="47"/>
      <c r="H1141" s="47"/>
      <c r="I1141" s="47"/>
      <c r="J1141" s="47"/>
      <c r="K1141" s="47"/>
    </row>
    <row r="1142" spans="1:11" x14ac:dyDescent="0.25">
      <c r="A1142" s="47"/>
      <c r="B1142" s="47"/>
      <c r="C1142" s="47"/>
      <c r="D1142" s="47"/>
      <c r="E1142" s="47"/>
      <c r="F1142" s="47"/>
      <c r="G1142" s="47"/>
      <c r="H1142" s="47"/>
      <c r="I1142" s="47"/>
      <c r="J1142" s="47"/>
      <c r="K1142" s="47"/>
    </row>
    <row r="1143" spans="1:11" x14ac:dyDescent="0.25">
      <c r="A1143" s="47"/>
      <c r="B1143" s="47"/>
      <c r="C1143" s="47"/>
      <c r="D1143" s="47"/>
      <c r="E1143" s="47"/>
      <c r="F1143" s="47"/>
      <c r="G1143" s="47"/>
      <c r="H1143" s="47"/>
      <c r="I1143" s="47"/>
      <c r="J1143" s="47"/>
      <c r="K1143" s="47"/>
    </row>
    <row r="1144" spans="1:11" x14ac:dyDescent="0.25">
      <c r="A1144" s="47"/>
      <c r="B1144" s="47"/>
      <c r="C1144" s="47"/>
      <c r="D1144" s="47"/>
      <c r="E1144" s="47"/>
      <c r="F1144" s="47"/>
      <c r="G1144" s="47"/>
      <c r="H1144" s="47"/>
      <c r="I1144" s="47"/>
      <c r="J1144" s="47"/>
      <c r="K1144" s="47"/>
    </row>
    <row r="1145" spans="1:11" x14ac:dyDescent="0.25">
      <c r="A1145" s="47"/>
      <c r="B1145" s="47"/>
      <c r="C1145" s="47"/>
      <c r="D1145" s="47"/>
      <c r="E1145" s="47"/>
      <c r="F1145" s="47"/>
      <c r="G1145" s="47"/>
      <c r="H1145" s="47"/>
      <c r="I1145" s="47"/>
      <c r="J1145" s="47"/>
      <c r="K1145" s="47"/>
    </row>
    <row r="1146" spans="1:11" x14ac:dyDescent="0.25">
      <c r="A1146" s="47"/>
      <c r="B1146" s="47"/>
      <c r="C1146" s="47"/>
      <c r="D1146" s="47"/>
      <c r="E1146" s="47"/>
      <c r="F1146" s="47"/>
      <c r="G1146" s="47"/>
      <c r="H1146" s="47"/>
      <c r="I1146" s="47"/>
      <c r="J1146" s="47"/>
      <c r="K1146" s="47"/>
    </row>
    <row r="1147" spans="1:11" x14ac:dyDescent="0.25">
      <c r="A1147" s="47"/>
      <c r="B1147" s="47"/>
      <c r="C1147" s="47"/>
      <c r="D1147" s="47"/>
      <c r="E1147" s="47"/>
      <c r="F1147" s="47"/>
      <c r="G1147" s="47"/>
      <c r="H1147" s="47"/>
      <c r="I1147" s="47"/>
      <c r="J1147" s="47"/>
      <c r="K1147" s="47"/>
    </row>
    <row r="1148" spans="1:11" x14ac:dyDescent="0.25">
      <c r="A1148" s="47"/>
      <c r="B1148" s="47"/>
      <c r="C1148" s="47"/>
      <c r="D1148" s="47"/>
      <c r="E1148" s="47"/>
      <c r="F1148" s="47"/>
      <c r="G1148" s="47"/>
      <c r="H1148" s="47"/>
      <c r="I1148" s="47"/>
      <c r="J1148" s="47"/>
      <c r="K1148" s="47"/>
    </row>
    <row r="1149" spans="1:11" x14ac:dyDescent="0.25">
      <c r="A1149" s="47"/>
      <c r="B1149" s="47"/>
      <c r="C1149" s="47"/>
      <c r="D1149" s="47"/>
      <c r="E1149" s="47"/>
      <c r="F1149" s="47"/>
      <c r="G1149" s="47"/>
      <c r="H1149" s="47"/>
      <c r="I1149" s="47"/>
      <c r="J1149" s="47"/>
      <c r="K1149" s="47"/>
    </row>
    <row r="1150" spans="1:11" x14ac:dyDescent="0.25">
      <c r="A1150" s="47"/>
      <c r="B1150" s="47"/>
      <c r="C1150" s="47"/>
      <c r="D1150" s="47"/>
      <c r="E1150" s="47"/>
      <c r="F1150" s="47"/>
      <c r="G1150" s="47"/>
      <c r="H1150" s="47"/>
      <c r="I1150" s="47"/>
      <c r="J1150" s="47"/>
      <c r="K1150" s="47"/>
    </row>
    <row r="1151" spans="1:11" x14ac:dyDescent="0.25">
      <c r="A1151" s="47"/>
      <c r="B1151" s="47"/>
      <c r="C1151" s="47"/>
      <c r="D1151" s="47"/>
      <c r="E1151" s="47"/>
      <c r="F1151" s="47"/>
      <c r="G1151" s="47"/>
      <c r="H1151" s="47"/>
      <c r="I1151" s="47"/>
      <c r="J1151" s="47"/>
      <c r="K1151" s="47"/>
    </row>
    <row r="1152" spans="1:11" x14ac:dyDescent="0.25">
      <c r="A1152" s="47"/>
      <c r="B1152" s="47"/>
      <c r="C1152" s="47"/>
      <c r="D1152" s="47"/>
      <c r="E1152" s="47"/>
      <c r="F1152" s="47"/>
      <c r="G1152" s="47"/>
      <c r="H1152" s="47"/>
      <c r="I1152" s="47"/>
      <c r="J1152" s="47"/>
      <c r="K1152" s="47"/>
    </row>
    <row r="1153" spans="1:11" x14ac:dyDescent="0.25">
      <c r="A1153" s="47"/>
      <c r="B1153" s="47"/>
      <c r="C1153" s="47"/>
      <c r="D1153" s="47"/>
      <c r="E1153" s="47"/>
      <c r="F1153" s="47"/>
      <c r="G1153" s="47"/>
      <c r="H1153" s="47"/>
      <c r="I1153" s="47"/>
      <c r="J1153" s="47"/>
      <c r="K1153" s="47"/>
    </row>
    <row r="1154" spans="1:11" x14ac:dyDescent="0.25">
      <c r="A1154" s="47"/>
      <c r="B1154" s="47"/>
      <c r="C1154" s="47"/>
      <c r="D1154" s="47"/>
      <c r="E1154" s="47"/>
      <c r="F1154" s="47"/>
      <c r="G1154" s="47"/>
      <c r="H1154" s="47"/>
      <c r="I1154" s="47"/>
      <c r="J1154" s="47"/>
      <c r="K1154" s="47"/>
    </row>
    <row r="1155" spans="1:11" x14ac:dyDescent="0.25">
      <c r="A1155" s="47"/>
      <c r="B1155" s="47"/>
      <c r="C1155" s="47"/>
      <c r="D1155" s="47"/>
      <c r="E1155" s="47"/>
      <c r="F1155" s="47"/>
      <c r="G1155" s="47"/>
      <c r="H1155" s="47"/>
      <c r="I1155" s="47"/>
      <c r="J1155" s="47"/>
      <c r="K1155" s="47"/>
    </row>
    <row r="1156" spans="1:11" x14ac:dyDescent="0.25">
      <c r="A1156" s="47"/>
      <c r="B1156" s="47"/>
      <c r="C1156" s="47"/>
      <c r="D1156" s="47"/>
      <c r="E1156" s="47"/>
      <c r="F1156" s="47"/>
      <c r="G1156" s="47"/>
      <c r="H1156" s="47"/>
      <c r="I1156" s="47"/>
      <c r="J1156" s="47"/>
      <c r="K1156" s="47"/>
    </row>
    <row r="1157" spans="1:11" x14ac:dyDescent="0.25">
      <c r="A1157" s="47"/>
      <c r="B1157" s="47"/>
      <c r="C1157" s="47"/>
      <c r="D1157" s="47"/>
      <c r="E1157" s="47"/>
      <c r="F1157" s="47"/>
      <c r="G1157" s="47"/>
      <c r="H1157" s="47"/>
      <c r="I1157" s="47"/>
      <c r="J1157" s="47"/>
      <c r="K1157" s="47"/>
    </row>
    <row r="1158" spans="1:11" x14ac:dyDescent="0.25">
      <c r="A1158" s="47"/>
      <c r="B1158" s="47"/>
      <c r="C1158" s="47"/>
      <c r="D1158" s="47"/>
      <c r="E1158" s="47"/>
      <c r="F1158" s="47"/>
      <c r="G1158" s="47"/>
      <c r="H1158" s="47"/>
      <c r="I1158" s="47"/>
      <c r="J1158" s="47"/>
      <c r="K1158" s="47"/>
    </row>
    <row r="1159" spans="1:11" x14ac:dyDescent="0.25">
      <c r="A1159" s="47"/>
      <c r="B1159" s="47"/>
      <c r="C1159" s="47"/>
      <c r="D1159" s="47"/>
      <c r="E1159" s="47"/>
      <c r="F1159" s="47"/>
      <c r="G1159" s="47"/>
      <c r="H1159" s="47"/>
      <c r="I1159" s="47"/>
      <c r="J1159" s="47"/>
      <c r="K1159" s="47"/>
    </row>
    <row r="1160" spans="1:11" x14ac:dyDescent="0.25">
      <c r="A1160" s="47"/>
      <c r="B1160" s="47"/>
      <c r="C1160" s="47"/>
      <c r="D1160" s="47"/>
      <c r="E1160" s="47"/>
      <c r="F1160" s="47"/>
      <c r="G1160" s="47"/>
      <c r="H1160" s="47"/>
      <c r="I1160" s="47"/>
      <c r="J1160" s="47"/>
      <c r="K1160" s="47"/>
    </row>
    <row r="1161" spans="1:11" x14ac:dyDescent="0.25">
      <c r="A1161" s="47"/>
      <c r="B1161" s="47"/>
      <c r="C1161" s="47"/>
      <c r="D1161" s="47"/>
      <c r="E1161" s="47"/>
      <c r="F1161" s="47"/>
      <c r="G1161" s="47"/>
      <c r="H1161" s="47"/>
      <c r="I1161" s="47"/>
      <c r="J1161" s="47"/>
      <c r="K1161" s="47"/>
    </row>
    <row r="1162" spans="1:11" x14ac:dyDescent="0.25">
      <c r="A1162" s="47"/>
      <c r="B1162" s="47"/>
      <c r="C1162" s="47"/>
      <c r="D1162" s="47"/>
      <c r="E1162" s="47"/>
      <c r="F1162" s="47"/>
      <c r="G1162" s="47"/>
      <c r="H1162" s="47"/>
      <c r="I1162" s="47"/>
      <c r="J1162" s="47"/>
      <c r="K1162" s="47"/>
    </row>
    <row r="1163" spans="1:11" x14ac:dyDescent="0.25">
      <c r="A1163" s="47"/>
      <c r="B1163" s="47"/>
      <c r="C1163" s="47"/>
      <c r="D1163" s="47"/>
      <c r="E1163" s="47"/>
      <c r="F1163" s="47"/>
      <c r="G1163" s="47"/>
      <c r="H1163" s="47"/>
      <c r="I1163" s="47"/>
      <c r="J1163" s="47"/>
      <c r="K1163" s="47"/>
    </row>
    <row r="1164" spans="1:11" x14ac:dyDescent="0.25">
      <c r="A1164" s="47"/>
      <c r="B1164" s="47"/>
      <c r="C1164" s="47"/>
      <c r="D1164" s="47"/>
      <c r="E1164" s="47"/>
      <c r="F1164" s="47"/>
      <c r="G1164" s="47"/>
      <c r="H1164" s="47"/>
      <c r="I1164" s="47"/>
      <c r="J1164" s="47"/>
      <c r="K1164" s="47"/>
    </row>
    <row r="1165" spans="1:11" x14ac:dyDescent="0.25">
      <c r="A1165" s="47"/>
      <c r="B1165" s="47"/>
      <c r="C1165" s="47"/>
      <c r="D1165" s="47"/>
      <c r="E1165" s="47"/>
      <c r="F1165" s="47"/>
      <c r="G1165" s="47"/>
      <c r="H1165" s="47"/>
      <c r="I1165" s="47"/>
      <c r="J1165" s="47"/>
      <c r="K1165" s="47"/>
    </row>
    <row r="1166" spans="1:11" x14ac:dyDescent="0.25">
      <c r="A1166" s="47"/>
      <c r="B1166" s="47"/>
      <c r="C1166" s="47"/>
      <c r="D1166" s="47"/>
      <c r="E1166" s="47"/>
      <c r="F1166" s="47"/>
      <c r="G1166" s="47"/>
      <c r="H1166" s="47"/>
      <c r="I1166" s="47"/>
      <c r="J1166" s="47"/>
      <c r="K1166" s="47"/>
    </row>
    <row r="1167" spans="1:11" x14ac:dyDescent="0.25">
      <c r="A1167" s="47"/>
      <c r="B1167" s="47"/>
      <c r="C1167" s="47"/>
      <c r="D1167" s="47"/>
      <c r="E1167" s="47"/>
      <c r="F1167" s="47"/>
      <c r="G1167" s="47"/>
      <c r="H1167" s="47"/>
      <c r="I1167" s="47"/>
      <c r="J1167" s="47"/>
      <c r="K1167" s="47"/>
    </row>
    <row r="1168" spans="1:11" x14ac:dyDescent="0.25">
      <c r="A1168" s="47"/>
      <c r="B1168" s="47"/>
      <c r="C1168" s="47"/>
      <c r="D1168" s="47"/>
      <c r="E1168" s="47"/>
      <c r="F1168" s="47"/>
      <c r="G1168" s="47"/>
      <c r="H1168" s="47"/>
      <c r="I1168" s="47"/>
      <c r="J1168" s="47"/>
      <c r="K1168" s="47"/>
    </row>
    <row r="1169" spans="1:11" x14ac:dyDescent="0.25">
      <c r="A1169" s="47"/>
      <c r="B1169" s="47"/>
      <c r="C1169" s="47"/>
      <c r="D1169" s="47"/>
      <c r="E1169" s="47"/>
      <c r="F1169" s="47"/>
      <c r="G1169" s="47"/>
      <c r="H1169" s="47"/>
      <c r="I1169" s="47"/>
      <c r="J1169" s="47"/>
      <c r="K1169" s="47"/>
    </row>
    <row r="1170" spans="1:11" x14ac:dyDescent="0.25">
      <c r="A1170" s="47"/>
      <c r="B1170" s="47"/>
      <c r="C1170" s="47"/>
      <c r="D1170" s="47"/>
      <c r="E1170" s="47"/>
      <c r="F1170" s="47"/>
      <c r="G1170" s="47"/>
      <c r="H1170" s="47"/>
      <c r="I1170" s="47"/>
      <c r="J1170" s="47"/>
      <c r="K1170" s="47"/>
    </row>
    <row r="1171" spans="1:11" x14ac:dyDescent="0.25">
      <c r="A1171" s="47"/>
      <c r="B1171" s="47"/>
      <c r="C1171" s="47"/>
      <c r="D1171" s="47"/>
      <c r="E1171" s="47"/>
      <c r="F1171" s="47"/>
      <c r="G1171" s="47"/>
      <c r="H1171" s="47"/>
      <c r="I1171" s="47"/>
      <c r="J1171" s="47"/>
      <c r="K1171" s="47"/>
    </row>
    <row r="1172" spans="1:11" x14ac:dyDescent="0.25">
      <c r="A1172" s="47"/>
      <c r="B1172" s="47"/>
      <c r="C1172" s="47"/>
      <c r="D1172" s="47"/>
      <c r="E1172" s="47"/>
      <c r="F1172" s="47"/>
      <c r="G1172" s="47"/>
      <c r="H1172" s="47"/>
      <c r="I1172" s="47"/>
      <c r="J1172" s="47"/>
      <c r="K1172" s="47"/>
    </row>
    <row r="1173" spans="1:11" x14ac:dyDescent="0.25">
      <c r="A1173" s="47"/>
      <c r="B1173" s="47"/>
      <c r="C1173" s="47"/>
      <c r="D1173" s="47"/>
      <c r="E1173" s="47"/>
      <c r="F1173" s="47"/>
      <c r="G1173" s="47"/>
      <c r="H1173" s="47"/>
      <c r="I1173" s="47"/>
      <c r="J1173" s="47"/>
      <c r="K1173" s="47"/>
    </row>
    <row r="1174" spans="1:11" x14ac:dyDescent="0.25">
      <c r="A1174" s="47"/>
      <c r="B1174" s="47"/>
      <c r="C1174" s="47"/>
      <c r="D1174" s="47"/>
      <c r="E1174" s="47"/>
      <c r="F1174" s="47"/>
      <c r="G1174" s="47"/>
      <c r="H1174" s="47"/>
      <c r="I1174" s="47"/>
      <c r="J1174" s="47"/>
      <c r="K1174" s="47"/>
    </row>
    <row r="1175" spans="1:11" x14ac:dyDescent="0.25">
      <c r="A1175" s="47"/>
      <c r="B1175" s="47"/>
      <c r="C1175" s="47"/>
      <c r="D1175" s="47"/>
      <c r="E1175" s="47"/>
      <c r="F1175" s="47"/>
      <c r="G1175" s="47"/>
      <c r="H1175" s="47"/>
      <c r="I1175" s="47"/>
      <c r="J1175" s="47"/>
      <c r="K1175" s="47"/>
    </row>
    <row r="1176" spans="1:11" x14ac:dyDescent="0.25">
      <c r="A1176" s="47"/>
      <c r="B1176" s="47"/>
      <c r="C1176" s="47"/>
      <c r="D1176" s="47"/>
      <c r="E1176" s="47"/>
      <c r="F1176" s="47"/>
      <c r="G1176" s="47"/>
      <c r="H1176" s="47"/>
      <c r="I1176" s="47"/>
      <c r="J1176" s="47"/>
      <c r="K1176" s="47"/>
    </row>
    <row r="1177" spans="1:11" x14ac:dyDescent="0.25">
      <c r="A1177" s="47"/>
      <c r="B1177" s="47"/>
      <c r="C1177" s="47"/>
      <c r="D1177" s="47"/>
      <c r="E1177" s="47"/>
      <c r="F1177" s="47"/>
      <c r="G1177" s="47"/>
      <c r="H1177" s="47"/>
      <c r="I1177" s="47"/>
      <c r="J1177" s="47"/>
      <c r="K1177" s="47"/>
    </row>
    <row r="1178" spans="1:11" x14ac:dyDescent="0.25">
      <c r="A1178" s="47"/>
      <c r="B1178" s="47"/>
      <c r="C1178" s="47"/>
      <c r="D1178" s="47"/>
      <c r="E1178" s="47"/>
      <c r="F1178" s="47"/>
      <c r="G1178" s="47"/>
      <c r="H1178" s="47"/>
      <c r="I1178" s="47"/>
      <c r="J1178" s="47"/>
      <c r="K1178" s="47"/>
    </row>
    <row r="1179" spans="1:11" x14ac:dyDescent="0.25">
      <c r="A1179" s="47"/>
      <c r="B1179" s="47"/>
      <c r="C1179" s="47"/>
      <c r="D1179" s="47"/>
      <c r="E1179" s="47"/>
      <c r="F1179" s="47"/>
      <c r="G1179" s="47"/>
      <c r="H1179" s="47"/>
      <c r="I1179" s="47"/>
      <c r="J1179" s="47"/>
      <c r="K1179" s="47"/>
    </row>
    <row r="1180" spans="1:11" x14ac:dyDescent="0.25">
      <c r="A1180" s="47"/>
      <c r="B1180" s="47"/>
      <c r="C1180" s="47"/>
      <c r="D1180" s="47"/>
      <c r="E1180" s="47"/>
      <c r="F1180" s="47"/>
      <c r="G1180" s="47"/>
      <c r="H1180" s="47"/>
      <c r="I1180" s="47"/>
      <c r="J1180" s="47"/>
      <c r="K1180" s="47"/>
    </row>
    <row r="1181" spans="1:11" x14ac:dyDescent="0.25">
      <c r="A1181" s="47"/>
      <c r="B1181" s="47"/>
      <c r="C1181" s="47"/>
      <c r="D1181" s="47"/>
      <c r="E1181" s="47"/>
      <c r="F1181" s="47"/>
      <c r="G1181" s="47"/>
      <c r="H1181" s="47"/>
      <c r="I1181" s="47"/>
      <c r="J1181" s="47"/>
      <c r="K1181" s="47"/>
    </row>
    <row r="1182" spans="1:11" x14ac:dyDescent="0.25">
      <c r="A1182" s="47"/>
      <c r="B1182" s="47"/>
      <c r="C1182" s="47"/>
      <c r="D1182" s="47"/>
      <c r="E1182" s="47"/>
      <c r="F1182" s="47"/>
      <c r="G1182" s="47"/>
      <c r="H1182" s="47"/>
      <c r="I1182" s="47"/>
      <c r="J1182" s="47"/>
      <c r="K1182" s="47"/>
    </row>
    <row r="1183" spans="1:11" x14ac:dyDescent="0.25">
      <c r="A1183" s="47"/>
      <c r="B1183" s="47"/>
      <c r="C1183" s="47"/>
      <c r="D1183" s="47"/>
      <c r="E1183" s="47"/>
      <c r="F1183" s="47"/>
      <c r="G1183" s="47"/>
      <c r="H1183" s="47"/>
      <c r="I1183" s="47"/>
      <c r="J1183" s="47"/>
      <c r="K1183" s="47"/>
    </row>
    <row r="1184" spans="1:11" x14ac:dyDescent="0.25">
      <c r="A1184" s="47"/>
      <c r="B1184" s="47"/>
      <c r="C1184" s="47"/>
      <c r="D1184" s="47"/>
      <c r="E1184" s="47"/>
      <c r="F1184" s="47"/>
      <c r="G1184" s="47"/>
      <c r="H1184" s="47"/>
      <c r="I1184" s="47"/>
      <c r="J1184" s="47"/>
      <c r="K1184" s="47"/>
    </row>
    <row r="1185" spans="1:11" x14ac:dyDescent="0.25">
      <c r="A1185" s="47"/>
      <c r="B1185" s="47"/>
      <c r="C1185" s="47"/>
      <c r="D1185" s="47"/>
      <c r="E1185" s="47"/>
      <c r="F1185" s="47"/>
      <c r="G1185" s="47"/>
      <c r="H1185" s="47"/>
      <c r="I1185" s="47"/>
      <c r="J1185" s="47"/>
      <c r="K1185" s="47"/>
    </row>
    <row r="1186" spans="1:11" x14ac:dyDescent="0.25">
      <c r="A1186" s="47"/>
      <c r="B1186" s="47"/>
      <c r="C1186" s="47"/>
      <c r="D1186" s="47"/>
      <c r="E1186" s="47"/>
      <c r="F1186" s="47"/>
      <c r="G1186" s="47"/>
      <c r="H1186" s="47"/>
      <c r="I1186" s="47"/>
      <c r="J1186" s="47"/>
      <c r="K1186" s="47"/>
    </row>
    <row r="1187" spans="1:11" x14ac:dyDescent="0.25">
      <c r="A1187" s="47"/>
      <c r="B1187" s="47"/>
      <c r="C1187" s="47"/>
      <c r="D1187" s="47"/>
      <c r="E1187" s="47"/>
      <c r="F1187" s="47"/>
      <c r="G1187" s="47"/>
      <c r="H1187" s="47"/>
      <c r="I1187" s="47"/>
      <c r="J1187" s="47"/>
      <c r="K1187" s="47"/>
    </row>
    <row r="1188" spans="1:11" x14ac:dyDescent="0.25">
      <c r="A1188" s="47"/>
      <c r="B1188" s="47"/>
      <c r="C1188" s="47"/>
      <c r="D1188" s="47"/>
      <c r="E1188" s="47"/>
      <c r="F1188" s="47"/>
      <c r="G1188" s="47"/>
      <c r="H1188" s="47"/>
      <c r="I1188" s="47"/>
      <c r="J1188" s="47"/>
      <c r="K1188" s="47"/>
    </row>
    <row r="1189" spans="1:11" x14ac:dyDescent="0.25">
      <c r="A1189" s="47"/>
      <c r="B1189" s="47"/>
      <c r="C1189" s="47"/>
      <c r="D1189" s="47"/>
      <c r="E1189" s="47"/>
      <c r="F1189" s="47"/>
      <c r="G1189" s="47"/>
      <c r="H1189" s="47"/>
      <c r="I1189" s="47"/>
      <c r="J1189" s="47"/>
      <c r="K1189" s="47"/>
    </row>
    <row r="1190" spans="1:11" x14ac:dyDescent="0.25">
      <c r="A1190" s="47"/>
      <c r="B1190" s="47"/>
      <c r="C1190" s="47"/>
      <c r="D1190" s="47"/>
      <c r="E1190" s="47"/>
      <c r="F1190" s="47"/>
      <c r="G1190" s="47"/>
      <c r="H1190" s="47"/>
      <c r="I1190" s="47"/>
      <c r="J1190" s="47"/>
      <c r="K1190" s="47"/>
    </row>
    <row r="1191" spans="1:11" x14ac:dyDescent="0.25">
      <c r="A1191" s="47"/>
      <c r="B1191" s="47"/>
      <c r="C1191" s="47"/>
      <c r="D1191" s="47"/>
      <c r="E1191" s="47"/>
      <c r="F1191" s="47"/>
      <c r="G1191" s="47"/>
      <c r="H1191" s="47"/>
      <c r="I1191" s="47"/>
      <c r="J1191" s="47"/>
      <c r="K1191" s="47"/>
    </row>
    <row r="1192" spans="1:11" x14ac:dyDescent="0.25">
      <c r="A1192" s="47"/>
      <c r="B1192" s="47"/>
      <c r="C1192" s="47"/>
      <c r="D1192" s="47"/>
      <c r="E1192" s="47"/>
      <c r="F1192" s="47"/>
      <c r="G1192" s="47"/>
      <c r="H1192" s="47"/>
      <c r="I1192" s="47"/>
      <c r="J1192" s="47"/>
      <c r="K1192" s="47"/>
    </row>
    <row r="1193" spans="1:11" x14ac:dyDescent="0.25">
      <c r="A1193" s="47"/>
      <c r="B1193" s="47"/>
      <c r="C1193" s="47"/>
      <c r="D1193" s="47"/>
      <c r="E1193" s="47"/>
      <c r="F1193" s="47"/>
      <c r="G1193" s="47"/>
      <c r="H1193" s="47"/>
      <c r="I1193" s="47"/>
      <c r="J1193" s="47"/>
      <c r="K1193" s="47"/>
    </row>
    <row r="1194" spans="1:11" x14ac:dyDescent="0.25">
      <c r="A1194" s="47"/>
      <c r="B1194" s="47"/>
      <c r="C1194" s="47"/>
      <c r="D1194" s="47"/>
      <c r="E1194" s="47"/>
      <c r="F1194" s="47"/>
      <c r="G1194" s="47"/>
      <c r="H1194" s="47"/>
      <c r="I1194" s="47"/>
      <c r="J1194" s="47"/>
      <c r="K1194" s="47"/>
    </row>
    <row r="1195" spans="1:11" x14ac:dyDescent="0.25">
      <c r="A1195" s="47"/>
      <c r="B1195" s="47"/>
      <c r="C1195" s="47"/>
      <c r="D1195" s="47"/>
      <c r="E1195" s="47"/>
      <c r="F1195" s="47"/>
      <c r="G1195" s="47"/>
      <c r="H1195" s="47"/>
      <c r="I1195" s="47"/>
      <c r="J1195" s="47"/>
      <c r="K1195" s="47"/>
    </row>
    <row r="1196" spans="1:11" x14ac:dyDescent="0.25">
      <c r="A1196" s="47"/>
      <c r="B1196" s="47"/>
      <c r="C1196" s="47"/>
      <c r="D1196" s="47"/>
      <c r="E1196" s="47"/>
      <c r="F1196" s="47"/>
      <c r="G1196" s="47"/>
      <c r="H1196" s="47"/>
      <c r="I1196" s="47"/>
      <c r="J1196" s="47"/>
      <c r="K1196" s="47"/>
    </row>
    <row r="1197" spans="1:11" x14ac:dyDescent="0.25">
      <c r="A1197" s="47"/>
      <c r="B1197" s="47"/>
      <c r="C1197" s="47"/>
      <c r="D1197" s="47"/>
      <c r="E1197" s="47"/>
      <c r="F1197" s="47"/>
      <c r="G1197" s="47"/>
      <c r="H1197" s="47"/>
      <c r="I1197" s="47"/>
      <c r="J1197" s="47"/>
      <c r="K1197" s="47"/>
    </row>
    <row r="1198" spans="1:11" x14ac:dyDescent="0.25">
      <c r="A1198" s="47"/>
      <c r="B1198" s="47"/>
      <c r="C1198" s="47"/>
      <c r="D1198" s="47"/>
      <c r="E1198" s="47"/>
      <c r="F1198" s="47"/>
      <c r="G1198" s="47"/>
      <c r="H1198" s="47"/>
      <c r="I1198" s="47"/>
      <c r="J1198" s="47"/>
      <c r="K1198" s="47"/>
    </row>
    <row r="1199" spans="1:11" x14ac:dyDescent="0.25">
      <c r="A1199" s="47"/>
      <c r="B1199" s="47"/>
      <c r="C1199" s="47"/>
      <c r="D1199" s="47"/>
      <c r="E1199" s="47"/>
      <c r="F1199" s="47"/>
      <c r="G1199" s="47"/>
      <c r="H1199" s="47"/>
      <c r="I1199" s="47"/>
      <c r="J1199" s="47"/>
      <c r="K1199" s="47"/>
    </row>
    <row r="1200" spans="1:11" x14ac:dyDescent="0.25">
      <c r="A1200" s="47"/>
      <c r="B1200" s="47"/>
      <c r="C1200" s="47"/>
      <c r="D1200" s="47"/>
      <c r="E1200" s="47"/>
      <c r="F1200" s="47"/>
      <c r="G1200" s="47"/>
      <c r="H1200" s="47"/>
      <c r="I1200" s="47"/>
      <c r="J1200" s="47"/>
      <c r="K1200" s="47"/>
    </row>
    <row r="1201" spans="1:11" x14ac:dyDescent="0.25">
      <c r="A1201" s="47"/>
      <c r="B1201" s="47"/>
      <c r="C1201" s="47"/>
      <c r="D1201" s="47"/>
      <c r="E1201" s="47"/>
      <c r="F1201" s="47"/>
      <c r="G1201" s="47"/>
      <c r="H1201" s="47"/>
      <c r="I1201" s="47"/>
      <c r="J1201" s="47"/>
      <c r="K1201" s="47"/>
    </row>
    <row r="1202" spans="1:11" x14ac:dyDescent="0.25">
      <c r="A1202" s="47"/>
      <c r="B1202" s="47"/>
      <c r="C1202" s="47"/>
      <c r="D1202" s="47"/>
      <c r="E1202" s="47"/>
      <c r="F1202" s="47"/>
      <c r="G1202" s="47"/>
      <c r="H1202" s="47"/>
      <c r="I1202" s="47"/>
      <c r="J1202" s="47"/>
      <c r="K1202" s="47"/>
    </row>
    <row r="1203" spans="1:11" x14ac:dyDescent="0.25">
      <c r="A1203" s="47"/>
      <c r="B1203" s="47"/>
      <c r="C1203" s="47"/>
      <c r="D1203" s="47"/>
      <c r="E1203" s="47"/>
      <c r="F1203" s="47"/>
      <c r="G1203" s="47"/>
      <c r="H1203" s="47"/>
      <c r="I1203" s="47"/>
      <c r="J1203" s="47"/>
      <c r="K1203" s="47"/>
    </row>
    <row r="1204" spans="1:11" x14ac:dyDescent="0.25">
      <c r="A1204" s="47"/>
      <c r="B1204" s="47"/>
      <c r="C1204" s="47"/>
      <c r="D1204" s="47"/>
      <c r="E1204" s="47"/>
      <c r="F1204" s="47"/>
      <c r="G1204" s="47"/>
      <c r="H1204" s="47"/>
      <c r="I1204" s="47"/>
      <c r="J1204" s="47"/>
      <c r="K1204" s="47"/>
    </row>
    <row r="1205" spans="1:11" x14ac:dyDescent="0.25">
      <c r="A1205" s="47"/>
      <c r="B1205" s="47"/>
      <c r="C1205" s="47"/>
      <c r="D1205" s="47"/>
      <c r="E1205" s="47"/>
      <c r="F1205" s="47"/>
      <c r="G1205" s="47"/>
      <c r="H1205" s="47"/>
      <c r="I1205" s="47"/>
      <c r="J1205" s="47"/>
      <c r="K1205" s="47"/>
    </row>
    <row r="1206" spans="1:11" x14ac:dyDescent="0.25">
      <c r="A1206" s="47"/>
      <c r="B1206" s="47"/>
      <c r="C1206" s="47"/>
      <c r="D1206" s="47"/>
      <c r="E1206" s="47"/>
      <c r="F1206" s="47"/>
      <c r="G1206" s="47"/>
      <c r="H1206" s="47"/>
      <c r="I1206" s="47"/>
      <c r="J1206" s="47"/>
      <c r="K1206" s="47"/>
    </row>
    <row r="1207" spans="1:11" x14ac:dyDescent="0.25">
      <c r="A1207" s="47"/>
      <c r="B1207" s="47"/>
      <c r="C1207" s="47"/>
      <c r="D1207" s="47"/>
      <c r="E1207" s="47"/>
      <c r="F1207" s="47"/>
      <c r="G1207" s="47"/>
      <c r="H1207" s="47"/>
      <c r="I1207" s="47"/>
      <c r="J1207" s="47"/>
      <c r="K1207" s="47"/>
    </row>
    <row r="1208" spans="1:11" x14ac:dyDescent="0.25">
      <c r="A1208" s="47"/>
      <c r="B1208" s="47"/>
      <c r="C1208" s="47"/>
      <c r="D1208" s="47"/>
      <c r="E1208" s="47"/>
      <c r="F1208" s="47"/>
      <c r="G1208" s="47"/>
      <c r="H1208" s="47"/>
      <c r="I1208" s="47"/>
      <c r="J1208" s="47"/>
      <c r="K1208" s="47"/>
    </row>
    <row r="1209" spans="1:11" x14ac:dyDescent="0.25">
      <c r="A1209" s="47"/>
      <c r="B1209" s="47"/>
      <c r="C1209" s="47"/>
      <c r="D1209" s="47"/>
      <c r="E1209" s="47"/>
      <c r="F1209" s="47"/>
      <c r="G1209" s="47"/>
      <c r="H1209" s="47"/>
      <c r="I1209" s="47"/>
      <c r="J1209" s="47"/>
      <c r="K1209" s="47"/>
    </row>
    <row r="1210" spans="1:11" x14ac:dyDescent="0.25">
      <c r="A1210" s="47"/>
      <c r="B1210" s="47"/>
      <c r="C1210" s="47"/>
      <c r="D1210" s="47"/>
      <c r="E1210" s="47"/>
      <c r="F1210" s="47"/>
      <c r="G1210" s="47"/>
      <c r="H1210" s="47"/>
      <c r="I1210" s="47"/>
      <c r="J1210" s="47"/>
      <c r="K1210" s="47"/>
    </row>
    <row r="1211" spans="1:11" x14ac:dyDescent="0.25">
      <c r="A1211" s="47"/>
      <c r="B1211" s="47"/>
      <c r="C1211" s="47"/>
      <c r="D1211" s="47"/>
      <c r="E1211" s="47"/>
      <c r="F1211" s="47"/>
      <c r="G1211" s="47"/>
      <c r="H1211" s="47"/>
      <c r="I1211" s="47"/>
      <c r="J1211" s="47"/>
      <c r="K1211" s="47"/>
    </row>
    <row r="1212" spans="1:11" x14ac:dyDescent="0.25">
      <c r="A1212" s="47"/>
      <c r="B1212" s="47"/>
      <c r="C1212" s="47"/>
      <c r="D1212" s="47"/>
      <c r="E1212" s="47"/>
      <c r="F1212" s="47"/>
      <c r="G1212" s="47"/>
      <c r="H1212" s="47"/>
      <c r="I1212" s="47"/>
      <c r="J1212" s="47"/>
      <c r="K1212" s="47"/>
    </row>
    <row r="1213" spans="1:11" x14ac:dyDescent="0.25">
      <c r="A1213" s="47"/>
      <c r="B1213" s="47"/>
      <c r="C1213" s="47"/>
      <c r="D1213" s="47"/>
      <c r="E1213" s="47"/>
      <c r="F1213" s="47"/>
      <c r="G1213" s="47"/>
      <c r="H1213" s="47"/>
      <c r="I1213" s="47"/>
      <c r="J1213" s="47"/>
      <c r="K1213" s="47"/>
    </row>
    <row r="1214" spans="1:11" x14ac:dyDescent="0.25">
      <c r="A1214" s="47"/>
      <c r="B1214" s="47"/>
      <c r="C1214" s="47"/>
      <c r="D1214" s="47"/>
      <c r="E1214" s="47"/>
      <c r="F1214" s="47"/>
      <c r="G1214" s="47"/>
      <c r="H1214" s="47"/>
      <c r="I1214" s="47"/>
      <c r="J1214" s="47"/>
      <c r="K1214" s="47"/>
    </row>
    <row r="1215" spans="1:11" x14ac:dyDescent="0.25">
      <c r="A1215" s="47"/>
      <c r="B1215" s="47"/>
      <c r="C1215" s="47"/>
      <c r="D1215" s="47"/>
      <c r="E1215" s="47"/>
      <c r="F1215" s="47"/>
      <c r="G1215" s="47"/>
      <c r="H1215" s="47"/>
      <c r="I1215" s="47"/>
      <c r="J1215" s="47"/>
      <c r="K1215" s="47"/>
    </row>
    <row r="1216" spans="1:11" x14ac:dyDescent="0.25">
      <c r="A1216" s="47"/>
      <c r="B1216" s="47"/>
      <c r="C1216" s="47"/>
      <c r="D1216" s="47"/>
      <c r="E1216" s="47"/>
      <c r="F1216" s="47"/>
      <c r="G1216" s="47"/>
      <c r="H1216" s="47"/>
      <c r="I1216" s="47"/>
      <c r="J1216" s="47"/>
      <c r="K1216" s="47"/>
    </row>
    <row r="1217" spans="1:11" x14ac:dyDescent="0.25">
      <c r="A1217" s="47"/>
      <c r="B1217" s="47"/>
      <c r="C1217" s="47"/>
      <c r="D1217" s="47"/>
      <c r="E1217" s="47"/>
      <c r="F1217" s="47"/>
      <c r="G1217" s="47"/>
      <c r="H1217" s="47"/>
      <c r="I1217" s="47"/>
      <c r="J1217" s="47"/>
      <c r="K1217" s="47"/>
    </row>
    <row r="1218" spans="1:11" x14ac:dyDescent="0.25">
      <c r="A1218" s="47"/>
      <c r="B1218" s="47"/>
      <c r="C1218" s="47"/>
      <c r="D1218" s="47"/>
      <c r="E1218" s="47"/>
      <c r="F1218" s="47"/>
      <c r="G1218" s="47"/>
      <c r="H1218" s="47"/>
      <c r="I1218" s="47"/>
      <c r="J1218" s="47"/>
      <c r="K1218" s="47"/>
    </row>
    <row r="1219" spans="1:11" x14ac:dyDescent="0.25">
      <c r="A1219" s="47"/>
      <c r="B1219" s="47"/>
      <c r="C1219" s="47"/>
      <c r="D1219" s="47"/>
      <c r="E1219" s="47"/>
      <c r="F1219" s="47"/>
      <c r="G1219" s="47"/>
      <c r="H1219" s="47"/>
      <c r="I1219" s="47"/>
      <c r="J1219" s="47"/>
      <c r="K1219" s="47"/>
    </row>
    <row r="1220" spans="1:11" x14ac:dyDescent="0.25">
      <c r="A1220" s="47"/>
      <c r="B1220" s="47"/>
      <c r="C1220" s="47"/>
      <c r="D1220" s="47"/>
      <c r="E1220" s="47"/>
      <c r="F1220" s="47"/>
      <c r="G1220" s="47"/>
      <c r="H1220" s="47"/>
      <c r="I1220" s="47"/>
      <c r="J1220" s="47"/>
      <c r="K1220" s="47"/>
    </row>
    <row r="1221" spans="1:11" x14ac:dyDescent="0.25">
      <c r="A1221" s="47"/>
      <c r="B1221" s="47"/>
      <c r="C1221" s="47"/>
      <c r="D1221" s="47"/>
      <c r="E1221" s="47"/>
      <c r="F1221" s="47"/>
      <c r="G1221" s="47"/>
      <c r="H1221" s="47"/>
      <c r="I1221" s="47"/>
      <c r="J1221" s="47"/>
      <c r="K1221" s="47"/>
    </row>
    <row r="1222" spans="1:11" x14ac:dyDescent="0.25">
      <c r="A1222" s="47"/>
      <c r="B1222" s="47"/>
      <c r="C1222" s="47"/>
      <c r="D1222" s="47"/>
      <c r="E1222" s="47"/>
      <c r="F1222" s="47"/>
      <c r="G1222" s="47"/>
      <c r="H1222" s="47"/>
      <c r="I1222" s="47"/>
      <c r="J1222" s="47"/>
      <c r="K1222" s="47"/>
    </row>
    <row r="1223" spans="1:11" x14ac:dyDescent="0.25">
      <c r="A1223" s="47"/>
      <c r="B1223" s="47"/>
      <c r="C1223" s="47"/>
      <c r="D1223" s="47"/>
      <c r="E1223" s="47"/>
      <c r="F1223" s="47"/>
      <c r="G1223" s="47"/>
      <c r="H1223" s="47"/>
      <c r="I1223" s="47"/>
      <c r="J1223" s="47"/>
      <c r="K1223" s="47"/>
    </row>
    <row r="1224" spans="1:11" x14ac:dyDescent="0.25">
      <c r="A1224" s="47"/>
      <c r="B1224" s="47"/>
      <c r="C1224" s="47"/>
      <c r="D1224" s="47"/>
      <c r="E1224" s="47"/>
      <c r="F1224" s="47"/>
      <c r="G1224" s="47"/>
      <c r="H1224" s="47"/>
      <c r="I1224" s="47"/>
      <c r="J1224" s="47"/>
      <c r="K1224" s="47"/>
    </row>
    <row r="1225" spans="1:11" x14ac:dyDescent="0.25">
      <c r="A1225" s="47"/>
      <c r="B1225" s="47"/>
      <c r="C1225" s="47"/>
      <c r="D1225" s="47"/>
      <c r="E1225" s="47"/>
      <c r="F1225" s="47"/>
      <c r="G1225" s="47"/>
      <c r="H1225" s="47"/>
      <c r="I1225" s="47"/>
      <c r="J1225" s="47"/>
      <c r="K1225" s="47"/>
    </row>
    <row r="1226" spans="1:11" x14ac:dyDescent="0.25">
      <c r="A1226" s="47"/>
      <c r="B1226" s="47"/>
      <c r="C1226" s="47"/>
      <c r="D1226" s="47"/>
      <c r="E1226" s="47"/>
      <c r="F1226" s="47"/>
      <c r="G1226" s="47"/>
      <c r="H1226" s="47"/>
      <c r="I1226" s="47"/>
      <c r="J1226" s="47"/>
      <c r="K1226" s="47"/>
    </row>
    <row r="1227" spans="1:11" x14ac:dyDescent="0.25">
      <c r="A1227" s="47"/>
      <c r="B1227" s="47"/>
      <c r="C1227" s="47"/>
      <c r="D1227" s="47"/>
      <c r="E1227" s="47"/>
      <c r="F1227" s="47"/>
      <c r="G1227" s="47"/>
      <c r="H1227" s="47"/>
      <c r="I1227" s="47"/>
      <c r="J1227" s="47"/>
      <c r="K1227" s="47"/>
    </row>
    <row r="1228" spans="1:11" x14ac:dyDescent="0.25">
      <c r="A1228" s="47"/>
      <c r="B1228" s="47"/>
      <c r="C1228" s="47"/>
      <c r="D1228" s="47"/>
      <c r="E1228" s="47"/>
      <c r="F1228" s="47"/>
      <c r="G1228" s="47"/>
      <c r="H1228" s="47"/>
      <c r="I1228" s="47"/>
      <c r="J1228" s="47"/>
      <c r="K1228" s="47"/>
    </row>
    <row r="1229" spans="1:11" x14ac:dyDescent="0.25">
      <c r="A1229" s="47"/>
      <c r="B1229" s="47"/>
      <c r="C1229" s="47"/>
      <c r="D1229" s="47"/>
      <c r="E1229" s="47"/>
      <c r="F1229" s="47"/>
      <c r="G1229" s="47"/>
      <c r="H1229" s="47"/>
      <c r="I1229" s="47"/>
      <c r="J1229" s="47"/>
      <c r="K1229" s="47"/>
    </row>
    <row r="1230" spans="1:11" x14ac:dyDescent="0.25">
      <c r="A1230" s="47"/>
      <c r="B1230" s="47"/>
      <c r="C1230" s="47"/>
      <c r="D1230" s="47"/>
      <c r="E1230" s="47"/>
      <c r="F1230" s="47"/>
      <c r="G1230" s="47"/>
      <c r="H1230" s="47"/>
      <c r="I1230" s="47"/>
      <c r="J1230" s="47"/>
      <c r="K1230" s="47"/>
    </row>
    <row r="1231" spans="1:11" x14ac:dyDescent="0.25">
      <c r="A1231" s="47"/>
      <c r="B1231" s="47"/>
      <c r="C1231" s="47"/>
      <c r="D1231" s="47"/>
      <c r="E1231" s="47"/>
      <c r="F1231" s="47"/>
      <c r="G1231" s="47"/>
      <c r="H1231" s="47"/>
      <c r="I1231" s="47"/>
      <c r="J1231" s="47"/>
      <c r="K1231" s="47"/>
    </row>
    <row r="1232" spans="1:11" x14ac:dyDescent="0.25">
      <c r="A1232" s="47"/>
      <c r="B1232" s="47"/>
      <c r="C1232" s="47"/>
      <c r="D1232" s="47"/>
      <c r="E1232" s="47"/>
      <c r="F1232" s="47"/>
      <c r="G1232" s="47"/>
      <c r="H1232" s="47"/>
      <c r="I1232" s="47"/>
      <c r="J1232" s="47"/>
      <c r="K1232" s="47"/>
    </row>
    <row r="1233" spans="1:11" x14ac:dyDescent="0.25">
      <c r="A1233" s="47"/>
      <c r="B1233" s="47"/>
      <c r="C1233" s="47"/>
      <c r="D1233" s="47"/>
      <c r="E1233" s="47"/>
      <c r="F1233" s="47"/>
      <c r="G1233" s="47"/>
      <c r="H1233" s="47"/>
      <c r="I1233" s="47"/>
      <c r="J1233" s="47"/>
      <c r="K1233" s="47"/>
    </row>
    <row r="1234" spans="1:11" x14ac:dyDescent="0.25">
      <c r="A1234" s="47"/>
      <c r="B1234" s="47"/>
      <c r="C1234" s="47"/>
      <c r="D1234" s="47"/>
      <c r="E1234" s="47"/>
      <c r="F1234" s="47"/>
      <c r="G1234" s="47"/>
      <c r="H1234" s="47"/>
      <c r="I1234" s="47"/>
      <c r="J1234" s="47"/>
      <c r="K1234" s="47"/>
    </row>
    <row r="1235" spans="1:11" x14ac:dyDescent="0.25">
      <c r="A1235" s="47"/>
      <c r="B1235" s="47"/>
      <c r="C1235" s="47"/>
      <c r="D1235" s="47"/>
      <c r="E1235" s="47"/>
      <c r="F1235" s="47"/>
      <c r="G1235" s="47"/>
      <c r="H1235" s="47"/>
      <c r="I1235" s="47"/>
      <c r="J1235" s="47"/>
      <c r="K1235" s="47"/>
    </row>
    <row r="1236" spans="1:11" x14ac:dyDescent="0.25">
      <c r="A1236" s="47"/>
      <c r="B1236" s="47"/>
      <c r="C1236" s="47"/>
      <c r="D1236" s="47"/>
      <c r="E1236" s="47"/>
      <c r="F1236" s="47"/>
      <c r="G1236" s="47"/>
      <c r="H1236" s="47"/>
      <c r="I1236" s="47"/>
      <c r="J1236" s="47"/>
      <c r="K1236" s="47"/>
    </row>
    <row r="1237" spans="1:11" x14ac:dyDescent="0.25">
      <c r="A1237" s="47"/>
      <c r="B1237" s="47"/>
      <c r="C1237" s="47"/>
      <c r="D1237" s="47"/>
      <c r="E1237" s="47"/>
      <c r="F1237" s="47"/>
      <c r="G1237" s="47"/>
      <c r="H1237" s="47"/>
      <c r="I1237" s="47"/>
      <c r="J1237" s="47"/>
      <c r="K1237" s="47"/>
    </row>
    <row r="1238" spans="1:11" x14ac:dyDescent="0.25">
      <c r="A1238" s="47"/>
      <c r="B1238" s="47"/>
      <c r="C1238" s="47"/>
      <c r="D1238" s="47"/>
      <c r="E1238" s="47"/>
      <c r="F1238" s="47"/>
      <c r="G1238" s="47"/>
      <c r="H1238" s="47"/>
      <c r="I1238" s="47"/>
      <c r="J1238" s="47"/>
      <c r="K1238" s="47"/>
    </row>
    <row r="1239" spans="1:11" x14ac:dyDescent="0.25">
      <c r="A1239" s="47"/>
      <c r="B1239" s="47"/>
      <c r="C1239" s="47"/>
      <c r="D1239" s="47"/>
      <c r="E1239" s="47"/>
      <c r="F1239" s="47"/>
      <c r="G1239" s="47"/>
      <c r="H1239" s="47"/>
      <c r="I1239" s="47"/>
      <c r="J1239" s="47"/>
      <c r="K1239" s="47"/>
    </row>
    <row r="1240" spans="1:11" x14ac:dyDescent="0.25">
      <c r="A1240" s="47"/>
      <c r="B1240" s="47"/>
      <c r="C1240" s="47"/>
      <c r="D1240" s="47"/>
      <c r="E1240" s="47"/>
      <c r="F1240" s="47"/>
      <c r="G1240" s="47"/>
      <c r="H1240" s="47"/>
      <c r="I1240" s="47"/>
      <c r="J1240" s="47"/>
      <c r="K1240" s="47"/>
    </row>
    <row r="1241" spans="1:11" x14ac:dyDescent="0.25">
      <c r="A1241" s="47"/>
      <c r="B1241" s="47"/>
      <c r="C1241" s="47"/>
      <c r="D1241" s="47"/>
      <c r="E1241" s="47"/>
      <c r="F1241" s="47"/>
      <c r="G1241" s="47"/>
      <c r="H1241" s="47"/>
      <c r="I1241" s="47"/>
      <c r="J1241" s="47"/>
      <c r="K1241" s="47"/>
    </row>
    <row r="1242" spans="1:11" x14ac:dyDescent="0.25">
      <c r="A1242" s="47"/>
      <c r="B1242" s="47"/>
      <c r="C1242" s="47"/>
      <c r="D1242" s="47"/>
      <c r="E1242" s="47"/>
      <c r="F1242" s="47"/>
      <c r="G1242" s="47"/>
      <c r="H1242" s="47"/>
      <c r="I1242" s="47"/>
      <c r="J1242" s="47"/>
      <c r="K1242" s="47"/>
    </row>
    <row r="1243" spans="1:11" x14ac:dyDescent="0.25">
      <c r="A1243" s="47"/>
      <c r="B1243" s="47"/>
      <c r="C1243" s="47"/>
      <c r="D1243" s="47"/>
      <c r="E1243" s="47"/>
      <c r="F1243" s="47"/>
      <c r="G1243" s="47"/>
      <c r="H1243" s="47"/>
      <c r="I1243" s="47"/>
      <c r="J1243" s="47"/>
      <c r="K1243" s="47"/>
    </row>
    <row r="1244" spans="1:11" x14ac:dyDescent="0.25">
      <c r="A1244" s="47"/>
      <c r="B1244" s="47"/>
      <c r="C1244" s="47"/>
      <c r="D1244" s="47"/>
      <c r="E1244" s="47"/>
      <c r="F1244" s="47"/>
      <c r="G1244" s="47"/>
      <c r="H1244" s="47"/>
      <c r="I1244" s="47"/>
      <c r="J1244" s="47"/>
      <c r="K1244" s="47"/>
    </row>
    <row r="1245" spans="1:11" x14ac:dyDescent="0.25">
      <c r="A1245" s="47"/>
      <c r="B1245" s="47"/>
      <c r="C1245" s="47"/>
      <c r="D1245" s="47"/>
      <c r="E1245" s="47"/>
      <c r="F1245" s="47"/>
      <c r="G1245" s="47"/>
      <c r="H1245" s="47"/>
      <c r="I1245" s="47"/>
      <c r="J1245" s="47"/>
      <c r="K1245" s="47"/>
    </row>
    <row r="1246" spans="1:11" x14ac:dyDescent="0.25">
      <c r="A1246" s="47"/>
      <c r="B1246" s="47"/>
      <c r="C1246" s="47"/>
      <c r="D1246" s="47"/>
      <c r="E1246" s="47"/>
      <c r="F1246" s="47"/>
      <c r="G1246" s="47"/>
      <c r="H1246" s="47"/>
      <c r="I1246" s="47"/>
      <c r="J1246" s="47"/>
      <c r="K1246" s="47"/>
    </row>
    <row r="1247" spans="1:11" x14ac:dyDescent="0.25">
      <c r="A1247" s="47"/>
      <c r="B1247" s="47"/>
      <c r="C1247" s="47"/>
      <c r="D1247" s="47"/>
      <c r="E1247" s="47"/>
      <c r="F1247" s="47"/>
      <c r="G1247" s="47"/>
      <c r="H1247" s="47"/>
      <c r="I1247" s="47"/>
      <c r="J1247" s="47"/>
      <c r="K1247" s="47"/>
    </row>
    <row r="1248" spans="1:11" x14ac:dyDescent="0.25">
      <c r="A1248" s="47"/>
      <c r="B1248" s="47"/>
      <c r="C1248" s="47"/>
      <c r="D1248" s="47"/>
      <c r="E1248" s="47"/>
      <c r="F1248" s="47"/>
      <c r="G1248" s="47"/>
      <c r="H1248" s="47"/>
      <c r="I1248" s="47"/>
      <c r="J1248" s="47"/>
      <c r="K1248" s="47"/>
    </row>
    <row r="1249" spans="1:11" x14ac:dyDescent="0.25">
      <c r="A1249" s="47"/>
      <c r="B1249" s="47"/>
      <c r="C1249" s="47"/>
      <c r="D1249" s="47"/>
      <c r="E1249" s="47"/>
      <c r="F1249" s="47"/>
      <c r="G1249" s="47"/>
      <c r="H1249" s="47"/>
      <c r="I1249" s="47"/>
      <c r="J1249" s="47"/>
      <c r="K1249" s="47"/>
    </row>
    <row r="1250" spans="1:11" x14ac:dyDescent="0.25">
      <c r="A1250" s="47"/>
      <c r="B1250" s="47"/>
      <c r="C1250" s="47"/>
      <c r="D1250" s="47"/>
      <c r="E1250" s="47"/>
      <c r="F1250" s="47"/>
      <c r="G1250" s="47"/>
      <c r="H1250" s="47"/>
      <c r="I1250" s="47"/>
      <c r="J1250" s="47"/>
      <c r="K1250" s="47"/>
    </row>
    <row r="1251" spans="1:11" x14ac:dyDescent="0.25">
      <c r="A1251" s="47"/>
      <c r="B1251" s="47"/>
      <c r="C1251" s="47"/>
      <c r="D1251" s="47"/>
      <c r="E1251" s="47"/>
      <c r="F1251" s="47"/>
      <c r="G1251" s="47"/>
      <c r="H1251" s="47"/>
      <c r="I1251" s="47"/>
      <c r="J1251" s="47"/>
      <c r="K1251" s="47"/>
    </row>
    <row r="1252" spans="1:11" x14ac:dyDescent="0.25">
      <c r="A1252" s="47"/>
      <c r="B1252" s="47"/>
      <c r="C1252" s="47"/>
      <c r="D1252" s="47"/>
      <c r="E1252" s="47"/>
      <c r="F1252" s="47"/>
      <c r="G1252" s="47"/>
      <c r="H1252" s="47"/>
      <c r="I1252" s="47"/>
      <c r="J1252" s="47"/>
      <c r="K1252" s="47"/>
    </row>
    <row r="1253" spans="1:11" x14ac:dyDescent="0.25">
      <c r="A1253" s="47"/>
      <c r="B1253" s="47"/>
      <c r="C1253" s="47"/>
      <c r="D1253" s="47"/>
      <c r="E1253" s="47"/>
      <c r="F1253" s="47"/>
      <c r="G1253" s="47"/>
      <c r="H1253" s="47"/>
      <c r="I1253" s="47"/>
      <c r="J1253" s="47"/>
      <c r="K1253" s="47"/>
    </row>
    <row r="1254" spans="1:11" x14ac:dyDescent="0.25">
      <c r="A1254" s="47"/>
      <c r="B1254" s="47"/>
      <c r="C1254" s="47"/>
      <c r="D1254" s="47"/>
      <c r="E1254" s="47"/>
      <c r="F1254" s="47"/>
      <c r="G1254" s="47"/>
      <c r="H1254" s="47"/>
      <c r="I1254" s="47"/>
      <c r="J1254" s="47"/>
      <c r="K1254" s="47"/>
    </row>
    <row r="1255" spans="1:11" x14ac:dyDescent="0.25">
      <c r="A1255" s="47"/>
      <c r="B1255" s="47"/>
      <c r="C1255" s="47"/>
      <c r="D1255" s="47"/>
      <c r="E1255" s="47"/>
      <c r="F1255" s="47"/>
      <c r="G1255" s="47"/>
      <c r="H1255" s="47"/>
      <c r="I1255" s="47"/>
      <c r="J1255" s="47"/>
      <c r="K1255" s="47"/>
    </row>
    <row r="1256" spans="1:11" x14ac:dyDescent="0.25">
      <c r="A1256" s="47"/>
      <c r="B1256" s="47"/>
      <c r="C1256" s="47"/>
      <c r="D1256" s="47"/>
      <c r="E1256" s="47"/>
      <c r="F1256" s="47"/>
      <c r="G1256" s="47"/>
      <c r="H1256" s="47"/>
      <c r="I1256" s="47"/>
      <c r="J1256" s="47"/>
      <c r="K1256" s="47"/>
    </row>
    <row r="1257" spans="1:11" x14ac:dyDescent="0.25">
      <c r="A1257" s="47"/>
      <c r="B1257" s="47"/>
      <c r="C1257" s="47"/>
      <c r="D1257" s="47"/>
      <c r="E1257" s="47"/>
      <c r="F1257" s="47"/>
      <c r="G1257" s="47"/>
      <c r="H1257" s="47"/>
      <c r="I1257" s="47"/>
      <c r="J1257" s="47"/>
      <c r="K1257" s="47"/>
    </row>
    <row r="1258" spans="1:11" x14ac:dyDescent="0.25">
      <c r="A1258" s="47"/>
      <c r="B1258" s="47"/>
      <c r="C1258" s="47"/>
      <c r="D1258" s="47"/>
      <c r="E1258" s="47"/>
      <c r="F1258" s="47"/>
      <c r="G1258" s="47"/>
      <c r="H1258" s="47"/>
      <c r="I1258" s="47"/>
      <c r="J1258" s="47"/>
      <c r="K1258" s="47"/>
    </row>
    <row r="1259" spans="1:11" x14ac:dyDescent="0.25">
      <c r="A1259" s="47"/>
      <c r="B1259" s="47"/>
      <c r="C1259" s="47"/>
      <c r="D1259" s="47"/>
      <c r="E1259" s="47"/>
      <c r="F1259" s="47"/>
      <c r="G1259" s="47"/>
      <c r="H1259" s="47"/>
      <c r="I1259" s="47"/>
      <c r="J1259" s="47"/>
      <c r="K1259" s="47"/>
    </row>
    <row r="1260" spans="1:11" x14ac:dyDescent="0.25">
      <c r="A1260" s="47"/>
      <c r="B1260" s="47"/>
      <c r="C1260" s="47"/>
      <c r="D1260" s="47"/>
      <c r="E1260" s="47"/>
      <c r="F1260" s="47"/>
      <c r="G1260" s="47"/>
      <c r="H1260" s="47"/>
      <c r="I1260" s="47"/>
      <c r="J1260" s="47"/>
      <c r="K1260" s="47"/>
    </row>
    <row r="1261" spans="1:11" x14ac:dyDescent="0.25">
      <c r="A1261" s="47"/>
      <c r="B1261" s="47"/>
      <c r="C1261" s="47"/>
      <c r="D1261" s="47"/>
      <c r="E1261" s="47"/>
      <c r="F1261" s="47"/>
      <c r="G1261" s="47"/>
      <c r="H1261" s="47"/>
      <c r="I1261" s="47"/>
      <c r="J1261" s="47"/>
      <c r="K1261" s="47"/>
    </row>
    <row r="1262" spans="1:11" x14ac:dyDescent="0.25">
      <c r="A1262" s="47"/>
      <c r="B1262" s="47"/>
      <c r="C1262" s="47"/>
      <c r="D1262" s="47"/>
      <c r="E1262" s="47"/>
      <c r="F1262" s="47"/>
      <c r="G1262" s="47"/>
      <c r="H1262" s="47"/>
      <c r="I1262" s="47"/>
      <c r="J1262" s="47"/>
      <c r="K1262" s="47"/>
    </row>
    <row r="1263" spans="1:11" x14ac:dyDescent="0.25">
      <c r="A1263" s="47"/>
      <c r="B1263" s="47"/>
      <c r="C1263" s="47"/>
      <c r="D1263" s="47"/>
      <c r="E1263" s="47"/>
      <c r="F1263" s="47"/>
      <c r="G1263" s="47"/>
      <c r="H1263" s="47"/>
      <c r="I1263" s="47"/>
      <c r="J1263" s="47"/>
      <c r="K1263" s="47"/>
    </row>
    <row r="1264" spans="1:11" x14ac:dyDescent="0.25">
      <c r="A1264" s="47"/>
      <c r="B1264" s="47"/>
      <c r="C1264" s="47"/>
      <c r="D1264" s="47"/>
      <c r="E1264" s="47"/>
      <c r="F1264" s="47"/>
      <c r="G1264" s="47"/>
      <c r="H1264" s="47"/>
      <c r="I1264" s="47"/>
      <c r="J1264" s="47"/>
      <c r="K1264" s="47"/>
    </row>
    <row r="1265" spans="1:11" x14ac:dyDescent="0.25">
      <c r="A1265" s="47"/>
      <c r="B1265" s="47"/>
      <c r="C1265" s="47"/>
      <c r="D1265" s="47"/>
      <c r="E1265" s="47"/>
      <c r="F1265" s="47"/>
      <c r="G1265" s="47"/>
      <c r="H1265" s="47"/>
      <c r="I1265" s="47"/>
      <c r="J1265" s="47"/>
      <c r="K1265" s="47"/>
    </row>
    <row r="1266" spans="1:11" x14ac:dyDescent="0.25">
      <c r="A1266" s="47"/>
      <c r="B1266" s="47"/>
      <c r="C1266" s="47"/>
      <c r="D1266" s="47"/>
      <c r="E1266" s="47"/>
      <c r="F1266" s="47"/>
      <c r="G1266" s="47"/>
      <c r="H1266" s="47"/>
      <c r="I1266" s="47"/>
      <c r="J1266" s="47"/>
      <c r="K1266" s="47"/>
    </row>
    <row r="1267" spans="1:11" x14ac:dyDescent="0.25">
      <c r="A1267" s="47"/>
      <c r="B1267" s="47"/>
      <c r="C1267" s="47"/>
      <c r="D1267" s="47"/>
      <c r="E1267" s="47"/>
      <c r="F1267" s="47"/>
      <c r="G1267" s="47"/>
      <c r="H1267" s="47"/>
      <c r="I1267" s="47"/>
      <c r="J1267" s="47"/>
      <c r="K1267" s="47"/>
    </row>
    <row r="1268" spans="1:11" x14ac:dyDescent="0.25">
      <c r="A1268" s="47"/>
      <c r="B1268" s="47"/>
      <c r="C1268" s="47"/>
      <c r="D1268" s="47"/>
      <c r="E1268" s="47"/>
      <c r="F1268" s="47"/>
      <c r="G1268" s="47"/>
      <c r="H1268" s="47"/>
      <c r="I1268" s="47"/>
      <c r="J1268" s="47"/>
      <c r="K1268" s="47"/>
    </row>
    <row r="1269" spans="1:11" x14ac:dyDescent="0.25">
      <c r="A1269" s="47"/>
      <c r="B1269" s="47"/>
      <c r="C1269" s="47"/>
      <c r="D1269" s="47"/>
      <c r="E1269" s="47"/>
      <c r="F1269" s="47"/>
      <c r="G1269" s="47"/>
      <c r="H1269" s="47"/>
      <c r="I1269" s="47"/>
      <c r="J1269" s="47"/>
      <c r="K1269" s="47"/>
    </row>
    <row r="1270" spans="1:11" x14ac:dyDescent="0.25">
      <c r="A1270" s="47"/>
      <c r="B1270" s="47"/>
      <c r="C1270" s="47"/>
      <c r="D1270" s="47"/>
      <c r="E1270" s="47"/>
      <c r="F1270" s="47"/>
      <c r="G1270" s="47"/>
      <c r="H1270" s="47"/>
      <c r="I1270" s="47"/>
      <c r="J1270" s="47"/>
      <c r="K1270" s="47"/>
    </row>
    <row r="1271" spans="1:11" x14ac:dyDescent="0.25">
      <c r="A1271" s="47"/>
      <c r="B1271" s="47"/>
      <c r="C1271" s="47"/>
      <c r="D1271" s="47"/>
      <c r="E1271" s="47"/>
      <c r="F1271" s="47"/>
      <c r="G1271" s="47"/>
      <c r="H1271" s="47"/>
      <c r="I1271" s="47"/>
      <c r="J1271" s="47"/>
      <c r="K1271" s="47"/>
    </row>
    <row r="1272" spans="1:11" x14ac:dyDescent="0.25">
      <c r="A1272" s="47"/>
      <c r="B1272" s="47"/>
      <c r="C1272" s="47"/>
      <c r="D1272" s="47"/>
      <c r="E1272" s="47"/>
      <c r="F1272" s="47"/>
      <c r="G1272" s="47"/>
      <c r="H1272" s="47"/>
      <c r="I1272" s="47"/>
      <c r="J1272" s="47"/>
      <c r="K1272" s="47"/>
    </row>
    <row r="1273" spans="1:11" x14ac:dyDescent="0.25">
      <c r="A1273" s="47"/>
      <c r="B1273" s="47"/>
      <c r="C1273" s="47"/>
      <c r="D1273" s="47"/>
      <c r="E1273" s="47"/>
      <c r="F1273" s="47"/>
      <c r="G1273" s="47"/>
      <c r="H1273" s="47"/>
      <c r="I1273" s="47"/>
      <c r="J1273" s="47"/>
      <c r="K1273" s="47"/>
    </row>
    <row r="1274" spans="1:11" x14ac:dyDescent="0.25">
      <c r="A1274" s="47"/>
      <c r="B1274" s="47"/>
      <c r="C1274" s="47"/>
      <c r="D1274" s="47"/>
      <c r="E1274" s="47"/>
      <c r="F1274" s="47"/>
      <c r="G1274" s="47"/>
      <c r="H1274" s="47"/>
      <c r="I1274" s="47"/>
      <c r="J1274" s="47"/>
      <c r="K1274" s="47"/>
    </row>
    <row r="1275" spans="1:11" x14ac:dyDescent="0.25">
      <c r="A1275" s="47"/>
      <c r="B1275" s="47"/>
      <c r="C1275" s="47"/>
      <c r="D1275" s="47"/>
      <c r="E1275" s="47"/>
      <c r="F1275" s="47"/>
      <c r="G1275" s="47"/>
      <c r="H1275" s="47"/>
      <c r="I1275" s="47"/>
      <c r="J1275" s="47"/>
      <c r="K1275" s="47"/>
    </row>
    <row r="1276" spans="1:11" x14ac:dyDescent="0.25">
      <c r="A1276" s="47"/>
      <c r="B1276" s="47"/>
      <c r="C1276" s="47"/>
      <c r="D1276" s="47"/>
      <c r="E1276" s="47"/>
      <c r="F1276" s="47"/>
      <c r="G1276" s="47"/>
      <c r="H1276" s="47"/>
      <c r="I1276" s="47"/>
      <c r="J1276" s="47"/>
      <c r="K1276" s="47"/>
    </row>
    <row r="1277" spans="1:11" x14ac:dyDescent="0.25">
      <c r="A1277" s="47"/>
      <c r="B1277" s="47"/>
      <c r="C1277" s="47"/>
      <c r="D1277" s="47"/>
      <c r="E1277" s="47"/>
      <c r="F1277" s="47"/>
      <c r="G1277" s="47"/>
      <c r="H1277" s="47"/>
      <c r="I1277" s="47"/>
      <c r="J1277" s="47"/>
      <c r="K1277" s="47"/>
    </row>
    <row r="1278" spans="1:11" x14ac:dyDescent="0.25">
      <c r="A1278" s="47"/>
      <c r="B1278" s="47"/>
      <c r="C1278" s="47"/>
      <c r="D1278" s="47"/>
      <c r="E1278" s="47"/>
      <c r="F1278" s="47"/>
      <c r="G1278" s="47"/>
      <c r="H1278" s="47"/>
      <c r="I1278" s="47"/>
      <c r="J1278" s="47"/>
      <c r="K1278" s="47"/>
    </row>
    <row r="1279" spans="1:11" x14ac:dyDescent="0.25">
      <c r="A1279" s="47"/>
      <c r="B1279" s="47"/>
      <c r="C1279" s="47"/>
      <c r="D1279" s="47"/>
      <c r="E1279" s="47"/>
      <c r="F1279" s="47"/>
      <c r="G1279" s="47"/>
      <c r="H1279" s="47"/>
      <c r="I1279" s="47"/>
      <c r="J1279" s="47"/>
      <c r="K1279" s="47"/>
    </row>
    <row r="1280" spans="1:11" x14ac:dyDescent="0.25">
      <c r="A1280" s="47"/>
      <c r="B1280" s="47"/>
      <c r="C1280" s="47"/>
      <c r="D1280" s="47"/>
      <c r="E1280" s="47"/>
      <c r="F1280" s="47"/>
      <c r="G1280" s="47"/>
      <c r="H1280" s="47"/>
      <c r="I1280" s="47"/>
      <c r="J1280" s="47"/>
      <c r="K1280" s="47"/>
    </row>
    <row r="1281" spans="1:11" x14ac:dyDescent="0.25">
      <c r="A1281" s="47"/>
      <c r="B1281" s="47"/>
      <c r="C1281" s="47"/>
      <c r="D1281" s="47"/>
      <c r="E1281" s="47"/>
      <c r="F1281" s="47"/>
      <c r="G1281" s="47"/>
      <c r="H1281" s="47"/>
      <c r="I1281" s="47"/>
      <c r="J1281" s="47"/>
      <c r="K1281" s="47"/>
    </row>
    <row r="1282" spans="1:11" x14ac:dyDescent="0.25">
      <c r="A1282" s="47"/>
      <c r="B1282" s="47"/>
      <c r="C1282" s="47"/>
      <c r="D1282" s="47"/>
      <c r="E1282" s="47"/>
      <c r="F1282" s="47"/>
      <c r="G1282" s="47"/>
      <c r="H1282" s="47"/>
      <c r="I1282" s="47"/>
      <c r="J1282" s="47"/>
      <c r="K1282" s="47"/>
    </row>
    <row r="1283" spans="1:11" x14ac:dyDescent="0.25">
      <c r="A1283" s="47"/>
      <c r="B1283" s="47"/>
      <c r="C1283" s="47"/>
      <c r="D1283" s="47"/>
      <c r="E1283" s="47"/>
      <c r="F1283" s="47"/>
      <c r="G1283" s="47"/>
      <c r="H1283" s="47"/>
      <c r="I1283" s="47"/>
      <c r="J1283" s="47"/>
      <c r="K1283" s="47"/>
    </row>
    <row r="1284" spans="1:11" x14ac:dyDescent="0.25">
      <c r="A1284" s="47"/>
      <c r="B1284" s="47"/>
      <c r="C1284" s="47"/>
      <c r="D1284" s="47"/>
      <c r="E1284" s="47"/>
      <c r="F1284" s="47"/>
      <c r="G1284" s="47"/>
      <c r="H1284" s="47"/>
      <c r="I1284" s="47"/>
      <c r="J1284" s="47"/>
      <c r="K1284" s="47"/>
    </row>
    <row r="1285" spans="1:11" x14ac:dyDescent="0.25">
      <c r="A1285" s="47"/>
      <c r="B1285" s="47"/>
      <c r="C1285" s="47"/>
      <c r="D1285" s="47"/>
      <c r="E1285" s="47"/>
      <c r="F1285" s="47"/>
      <c r="G1285" s="47"/>
      <c r="H1285" s="47"/>
      <c r="I1285" s="47"/>
      <c r="J1285" s="47"/>
      <c r="K1285" s="47"/>
    </row>
    <row r="1286" spans="1:11" x14ac:dyDescent="0.25">
      <c r="A1286" s="47"/>
      <c r="B1286" s="47"/>
      <c r="C1286" s="47"/>
      <c r="D1286" s="47"/>
      <c r="E1286" s="47"/>
      <c r="F1286" s="47"/>
      <c r="G1286" s="47"/>
      <c r="H1286" s="47"/>
      <c r="I1286" s="47"/>
      <c r="J1286" s="47"/>
      <c r="K1286" s="47"/>
    </row>
    <row r="1287" spans="1:11" x14ac:dyDescent="0.25">
      <c r="A1287" s="47"/>
      <c r="B1287" s="47"/>
      <c r="C1287" s="47"/>
      <c r="D1287" s="47"/>
      <c r="E1287" s="47"/>
      <c r="F1287" s="47"/>
      <c r="G1287" s="47"/>
      <c r="H1287" s="47"/>
      <c r="I1287" s="47"/>
      <c r="J1287" s="47"/>
      <c r="K1287" s="47"/>
    </row>
    <row r="1288" spans="1:11" x14ac:dyDescent="0.25">
      <c r="A1288" s="47"/>
      <c r="B1288" s="47"/>
      <c r="C1288" s="47"/>
      <c r="D1288" s="47"/>
      <c r="E1288" s="47"/>
      <c r="F1288" s="47"/>
      <c r="G1288" s="47"/>
      <c r="H1288" s="47"/>
      <c r="I1288" s="47"/>
      <c r="J1288" s="47"/>
      <c r="K1288" s="47"/>
    </row>
    <row r="1289" spans="1:11" x14ac:dyDescent="0.25">
      <c r="A1289" s="47"/>
      <c r="B1289" s="47"/>
      <c r="C1289" s="47"/>
      <c r="D1289" s="47"/>
      <c r="E1289" s="47"/>
      <c r="F1289" s="47"/>
      <c r="G1289" s="47"/>
      <c r="H1289" s="47"/>
      <c r="I1289" s="47"/>
      <c r="J1289" s="47"/>
      <c r="K1289" s="47"/>
    </row>
    <row r="1290" spans="1:11" x14ac:dyDescent="0.25">
      <c r="A1290" s="47"/>
      <c r="B1290" s="47"/>
      <c r="C1290" s="47"/>
      <c r="D1290" s="47"/>
      <c r="E1290" s="47"/>
      <c r="F1290" s="47"/>
      <c r="G1290" s="47"/>
      <c r="H1290" s="47"/>
      <c r="I1290" s="47"/>
      <c r="J1290" s="47"/>
      <c r="K1290" s="47"/>
    </row>
    <row r="1291" spans="1:11" x14ac:dyDescent="0.25">
      <c r="A1291" s="47"/>
      <c r="B1291" s="47"/>
      <c r="C1291" s="47"/>
      <c r="D1291" s="47"/>
      <c r="E1291" s="47"/>
      <c r="F1291" s="47"/>
      <c r="G1291" s="47"/>
      <c r="H1291" s="47"/>
      <c r="I1291" s="47"/>
      <c r="J1291" s="47"/>
      <c r="K1291" s="47"/>
    </row>
    <row r="1292" spans="1:11" x14ac:dyDescent="0.25">
      <c r="A1292" s="47"/>
      <c r="B1292" s="47"/>
      <c r="C1292" s="47"/>
      <c r="D1292" s="47"/>
      <c r="E1292" s="47"/>
      <c r="F1292" s="47"/>
      <c r="G1292" s="47"/>
      <c r="H1292" s="47"/>
      <c r="I1292" s="47"/>
      <c r="J1292" s="47"/>
      <c r="K1292" s="47"/>
    </row>
    <row r="1293" spans="1:11" x14ac:dyDescent="0.25">
      <c r="A1293" s="47"/>
      <c r="B1293" s="47"/>
      <c r="C1293" s="47"/>
      <c r="D1293" s="47"/>
      <c r="E1293" s="47"/>
      <c r="F1293" s="47"/>
      <c r="G1293" s="47"/>
      <c r="H1293" s="47"/>
      <c r="I1293" s="47"/>
      <c r="J1293" s="47"/>
      <c r="K1293" s="47"/>
    </row>
    <row r="1294" spans="1:11" x14ac:dyDescent="0.25">
      <c r="A1294" s="47"/>
      <c r="B1294" s="47"/>
      <c r="C1294" s="47"/>
      <c r="D1294" s="47"/>
      <c r="E1294" s="47"/>
      <c r="F1294" s="47"/>
      <c r="G1294" s="47"/>
      <c r="H1294" s="47"/>
      <c r="I1294" s="47"/>
      <c r="J1294" s="47"/>
      <c r="K1294" s="47"/>
    </row>
    <row r="1295" spans="1:11" x14ac:dyDescent="0.25">
      <c r="A1295" s="47"/>
      <c r="B1295" s="47"/>
      <c r="C1295" s="47"/>
      <c r="D1295" s="47"/>
      <c r="E1295" s="47"/>
      <c r="F1295" s="47"/>
      <c r="G1295" s="47"/>
      <c r="H1295" s="47"/>
      <c r="I1295" s="47"/>
      <c r="J1295" s="47"/>
      <c r="K1295" s="47"/>
    </row>
    <row r="1296" spans="1:11" x14ac:dyDescent="0.25">
      <c r="A1296" s="47"/>
      <c r="B1296" s="47"/>
      <c r="C1296" s="47"/>
      <c r="D1296" s="47"/>
      <c r="E1296" s="47"/>
      <c r="F1296" s="47"/>
      <c r="G1296" s="47"/>
      <c r="H1296" s="47"/>
      <c r="I1296" s="47"/>
      <c r="J1296" s="47"/>
      <c r="K1296" s="47"/>
    </row>
    <row r="1297" spans="1:11" x14ac:dyDescent="0.25">
      <c r="A1297" s="47"/>
      <c r="B1297" s="47"/>
      <c r="C1297" s="47"/>
      <c r="D1297" s="47"/>
      <c r="E1297" s="47"/>
      <c r="F1297" s="47"/>
      <c r="G1297" s="47"/>
      <c r="H1297" s="47"/>
      <c r="I1297" s="47"/>
      <c r="J1297" s="47"/>
      <c r="K1297" s="47"/>
    </row>
    <row r="1298" spans="1:11" x14ac:dyDescent="0.25">
      <c r="A1298" s="47"/>
      <c r="B1298" s="47"/>
      <c r="C1298" s="47"/>
      <c r="D1298" s="47"/>
      <c r="E1298" s="47"/>
      <c r="F1298" s="47"/>
      <c r="G1298" s="47"/>
      <c r="H1298" s="47"/>
      <c r="I1298" s="47"/>
      <c r="J1298" s="47"/>
      <c r="K1298" s="47"/>
    </row>
    <row r="1299" spans="1:11" x14ac:dyDescent="0.25">
      <c r="A1299" s="47"/>
      <c r="B1299" s="47"/>
      <c r="C1299" s="47"/>
      <c r="D1299" s="47"/>
      <c r="E1299" s="47"/>
      <c r="F1299" s="47"/>
      <c r="G1299" s="47"/>
      <c r="H1299" s="47"/>
      <c r="I1299" s="47"/>
      <c r="J1299" s="47"/>
      <c r="K1299" s="47"/>
    </row>
    <row r="1300" spans="1:11" x14ac:dyDescent="0.25">
      <c r="A1300" s="47"/>
      <c r="B1300" s="47"/>
      <c r="C1300" s="47"/>
      <c r="D1300" s="47"/>
      <c r="E1300" s="47"/>
      <c r="F1300" s="47"/>
      <c r="G1300" s="47"/>
      <c r="H1300" s="47"/>
      <c r="I1300" s="47"/>
      <c r="J1300" s="47"/>
      <c r="K1300" s="47"/>
    </row>
    <row r="1301" spans="1:11" x14ac:dyDescent="0.25">
      <c r="A1301" s="47"/>
      <c r="B1301" s="47"/>
      <c r="C1301" s="47"/>
      <c r="D1301" s="47"/>
      <c r="E1301" s="47"/>
      <c r="F1301" s="47"/>
      <c r="G1301" s="47"/>
      <c r="H1301" s="47"/>
      <c r="I1301" s="47"/>
      <c r="J1301" s="47"/>
      <c r="K1301" s="47"/>
    </row>
    <row r="1302" spans="1:11" x14ac:dyDescent="0.25">
      <c r="A1302" s="47"/>
      <c r="B1302" s="47"/>
      <c r="C1302" s="47"/>
      <c r="D1302" s="47"/>
      <c r="E1302" s="47"/>
      <c r="F1302" s="47"/>
      <c r="G1302" s="47"/>
      <c r="H1302" s="47"/>
      <c r="I1302" s="47"/>
      <c r="J1302" s="47"/>
      <c r="K1302" s="47"/>
    </row>
    <row r="1303" spans="1:11" x14ac:dyDescent="0.25">
      <c r="A1303" s="47"/>
      <c r="B1303" s="47"/>
      <c r="C1303" s="47"/>
      <c r="D1303" s="47"/>
      <c r="E1303" s="47"/>
      <c r="F1303" s="47"/>
      <c r="G1303" s="47"/>
      <c r="H1303" s="47"/>
      <c r="I1303" s="47"/>
      <c r="J1303" s="47"/>
      <c r="K1303" s="47"/>
    </row>
    <row r="1304" spans="1:11" x14ac:dyDescent="0.25">
      <c r="A1304" s="47"/>
      <c r="B1304" s="47"/>
      <c r="C1304" s="47"/>
      <c r="D1304" s="47"/>
      <c r="E1304" s="47"/>
      <c r="F1304" s="47"/>
      <c r="G1304" s="47"/>
      <c r="H1304" s="47"/>
      <c r="I1304" s="47"/>
      <c r="J1304" s="47"/>
      <c r="K1304" s="47"/>
    </row>
    <row r="1305" spans="1:11" x14ac:dyDescent="0.25">
      <c r="A1305" s="47"/>
      <c r="B1305" s="47"/>
      <c r="C1305" s="47"/>
      <c r="D1305" s="47"/>
      <c r="E1305" s="47"/>
      <c r="F1305" s="47"/>
      <c r="G1305" s="47"/>
      <c r="H1305" s="47"/>
      <c r="I1305" s="47"/>
      <c r="J1305" s="47"/>
      <c r="K1305" s="47"/>
    </row>
    <row r="1306" spans="1:11" x14ac:dyDescent="0.25">
      <c r="A1306" s="47"/>
      <c r="B1306" s="47"/>
      <c r="C1306" s="47"/>
      <c r="D1306" s="47"/>
      <c r="E1306" s="47"/>
      <c r="F1306" s="47"/>
      <c r="G1306" s="47"/>
      <c r="H1306" s="47"/>
      <c r="I1306" s="47"/>
      <c r="J1306" s="47"/>
      <c r="K1306" s="47"/>
    </row>
    <row r="1307" spans="1:11" x14ac:dyDescent="0.25">
      <c r="A1307" s="47"/>
      <c r="B1307" s="47"/>
      <c r="C1307" s="47"/>
      <c r="D1307" s="47"/>
      <c r="E1307" s="47"/>
      <c r="F1307" s="47"/>
      <c r="G1307" s="47"/>
      <c r="H1307" s="47"/>
      <c r="I1307" s="47"/>
      <c r="J1307" s="47"/>
      <c r="K1307" s="47"/>
    </row>
    <row r="1308" spans="1:11" x14ac:dyDescent="0.25">
      <c r="A1308" s="47"/>
      <c r="B1308" s="47"/>
      <c r="C1308" s="47"/>
      <c r="D1308" s="47"/>
      <c r="E1308" s="47"/>
      <c r="F1308" s="47"/>
      <c r="G1308" s="47"/>
      <c r="H1308" s="47"/>
      <c r="I1308" s="47"/>
      <c r="J1308" s="47"/>
      <c r="K1308" s="47"/>
    </row>
    <row r="1309" spans="1:11" x14ac:dyDescent="0.25">
      <c r="A1309" s="47"/>
      <c r="B1309" s="47"/>
      <c r="C1309" s="47"/>
      <c r="D1309" s="47"/>
      <c r="E1309" s="47"/>
      <c r="F1309" s="47"/>
      <c r="G1309" s="47"/>
      <c r="H1309" s="47"/>
      <c r="I1309" s="47"/>
      <c r="J1309" s="47"/>
      <c r="K1309" s="47"/>
    </row>
    <row r="1310" spans="1:11" x14ac:dyDescent="0.25">
      <c r="A1310" s="47"/>
      <c r="B1310" s="47"/>
      <c r="C1310" s="47"/>
      <c r="D1310" s="47"/>
      <c r="E1310" s="47"/>
      <c r="F1310" s="47"/>
      <c r="G1310" s="47"/>
      <c r="H1310" s="47"/>
      <c r="I1310" s="47"/>
      <c r="J1310" s="47"/>
      <c r="K1310" s="47"/>
    </row>
    <row r="1311" spans="1:11" x14ac:dyDescent="0.25">
      <c r="A1311" s="47"/>
      <c r="B1311" s="47"/>
      <c r="C1311" s="47"/>
      <c r="D1311" s="47"/>
      <c r="E1311" s="47"/>
      <c r="F1311" s="47"/>
      <c r="G1311" s="47"/>
      <c r="H1311" s="47"/>
      <c r="I1311" s="47"/>
      <c r="J1311" s="47"/>
      <c r="K1311" s="47"/>
    </row>
    <row r="1312" spans="1:11" x14ac:dyDescent="0.25">
      <c r="A1312" s="47"/>
      <c r="B1312" s="47"/>
      <c r="C1312" s="47"/>
      <c r="D1312" s="47"/>
      <c r="E1312" s="47"/>
      <c r="F1312" s="47"/>
      <c r="G1312" s="47"/>
      <c r="H1312" s="47"/>
      <c r="I1312" s="47"/>
      <c r="J1312" s="47"/>
      <c r="K1312" s="47"/>
    </row>
    <row r="1313" spans="1:11" x14ac:dyDescent="0.25">
      <c r="A1313" s="47"/>
      <c r="B1313" s="47"/>
      <c r="C1313" s="47"/>
      <c r="D1313" s="47"/>
      <c r="E1313" s="47"/>
      <c r="F1313" s="47"/>
      <c r="G1313" s="47"/>
      <c r="H1313" s="47"/>
      <c r="I1313" s="47"/>
      <c r="J1313" s="47"/>
      <c r="K1313" s="47"/>
    </row>
    <row r="1314" spans="1:11" x14ac:dyDescent="0.25">
      <c r="A1314" s="47"/>
      <c r="B1314" s="47"/>
      <c r="C1314" s="47"/>
      <c r="D1314" s="47"/>
      <c r="E1314" s="47"/>
      <c r="F1314" s="47"/>
      <c r="G1314" s="47"/>
      <c r="H1314" s="47"/>
      <c r="I1314" s="47"/>
      <c r="J1314" s="47"/>
      <c r="K1314" s="47"/>
    </row>
    <row r="1315" spans="1:11" x14ac:dyDescent="0.25">
      <c r="A1315" s="47"/>
      <c r="B1315" s="47"/>
      <c r="C1315" s="47"/>
      <c r="D1315" s="47"/>
      <c r="E1315" s="47"/>
      <c r="F1315" s="47"/>
      <c r="G1315" s="47"/>
      <c r="H1315" s="47"/>
      <c r="I1315" s="47"/>
      <c r="J1315" s="47"/>
      <c r="K1315" s="47"/>
    </row>
    <row r="1316" spans="1:11" x14ac:dyDescent="0.25">
      <c r="A1316" s="47"/>
      <c r="B1316" s="47"/>
      <c r="C1316" s="47"/>
      <c r="D1316" s="47"/>
      <c r="E1316" s="47"/>
      <c r="F1316" s="47"/>
      <c r="G1316" s="47"/>
      <c r="H1316" s="47"/>
      <c r="I1316" s="47"/>
      <c r="J1316" s="47"/>
      <c r="K1316" s="47"/>
    </row>
    <row r="1317" spans="1:11" x14ac:dyDescent="0.25">
      <c r="A1317" s="47"/>
      <c r="B1317" s="47"/>
      <c r="C1317" s="47"/>
      <c r="D1317" s="47"/>
      <c r="E1317" s="47"/>
      <c r="F1317" s="47"/>
      <c r="G1317" s="47"/>
      <c r="H1317" s="47"/>
      <c r="I1317" s="47"/>
      <c r="J1317" s="47"/>
      <c r="K1317" s="47"/>
    </row>
    <row r="1318" spans="1:11" x14ac:dyDescent="0.25">
      <c r="A1318" s="47"/>
      <c r="B1318" s="47"/>
      <c r="C1318" s="47"/>
      <c r="D1318" s="47"/>
      <c r="E1318" s="47"/>
      <c r="F1318" s="47"/>
      <c r="G1318" s="47"/>
      <c r="H1318" s="47"/>
      <c r="I1318" s="47"/>
      <c r="J1318" s="47"/>
      <c r="K1318" s="47"/>
    </row>
    <row r="1319" spans="1:11" x14ac:dyDescent="0.25">
      <c r="A1319" s="47"/>
      <c r="B1319" s="47"/>
      <c r="C1319" s="47"/>
      <c r="D1319" s="47"/>
      <c r="E1319" s="47"/>
      <c r="F1319" s="47"/>
      <c r="G1319" s="47"/>
      <c r="H1319" s="47"/>
      <c r="I1319" s="47"/>
      <c r="J1319" s="47"/>
      <c r="K1319" s="47"/>
    </row>
    <row r="1320" spans="1:11" x14ac:dyDescent="0.25">
      <c r="A1320" s="47"/>
      <c r="B1320" s="47"/>
      <c r="C1320" s="47"/>
      <c r="D1320" s="47"/>
      <c r="E1320" s="47"/>
      <c r="F1320" s="47"/>
      <c r="G1320" s="47"/>
      <c r="H1320" s="47"/>
      <c r="I1320" s="47"/>
      <c r="J1320" s="47"/>
      <c r="K1320" s="47"/>
    </row>
    <row r="1321" spans="1:11" x14ac:dyDescent="0.25">
      <c r="A1321" s="47"/>
      <c r="B1321" s="47"/>
      <c r="C1321" s="47"/>
      <c r="D1321" s="47"/>
      <c r="E1321" s="47"/>
      <c r="F1321" s="47"/>
      <c r="G1321" s="47"/>
      <c r="H1321" s="47"/>
      <c r="I1321" s="47"/>
      <c r="J1321" s="47"/>
      <c r="K1321" s="47"/>
    </row>
    <row r="1322" spans="1:11" x14ac:dyDescent="0.25">
      <c r="A1322" s="47"/>
      <c r="B1322" s="47"/>
      <c r="C1322" s="47"/>
      <c r="D1322" s="47"/>
      <c r="E1322" s="47"/>
      <c r="F1322" s="47"/>
      <c r="G1322" s="47"/>
      <c r="H1322" s="47"/>
      <c r="I1322" s="47"/>
      <c r="J1322" s="47"/>
      <c r="K1322" s="47"/>
    </row>
    <row r="1323" spans="1:11" x14ac:dyDescent="0.25">
      <c r="A1323" s="47"/>
      <c r="B1323" s="47"/>
      <c r="C1323" s="47"/>
      <c r="D1323" s="47"/>
      <c r="E1323" s="47"/>
      <c r="F1323" s="47"/>
      <c r="G1323" s="47"/>
      <c r="H1323" s="47"/>
      <c r="I1323" s="47"/>
      <c r="J1323" s="47"/>
      <c r="K1323" s="47"/>
    </row>
    <row r="1324" spans="1:11" x14ac:dyDescent="0.25">
      <c r="A1324" s="47"/>
      <c r="B1324" s="47"/>
      <c r="C1324" s="47"/>
      <c r="D1324" s="47"/>
      <c r="E1324" s="47"/>
      <c r="F1324" s="47"/>
      <c r="G1324" s="47"/>
      <c r="H1324" s="47"/>
      <c r="I1324" s="47"/>
      <c r="J1324" s="47"/>
      <c r="K1324" s="47"/>
    </row>
    <row r="1325" spans="1:11" x14ac:dyDescent="0.25">
      <c r="A1325" s="47"/>
      <c r="B1325" s="47"/>
      <c r="C1325" s="47"/>
      <c r="D1325" s="47"/>
      <c r="E1325" s="47"/>
      <c r="F1325" s="47"/>
      <c r="G1325" s="47"/>
      <c r="H1325" s="47"/>
      <c r="I1325" s="47"/>
      <c r="J1325" s="47"/>
      <c r="K1325" s="47"/>
    </row>
    <row r="1326" spans="1:11" x14ac:dyDescent="0.25">
      <c r="A1326" s="47"/>
      <c r="B1326" s="47"/>
      <c r="C1326" s="47"/>
      <c r="D1326" s="47"/>
      <c r="E1326" s="47"/>
      <c r="F1326" s="47"/>
      <c r="G1326" s="47"/>
      <c r="H1326" s="47"/>
      <c r="I1326" s="47"/>
      <c r="J1326" s="47"/>
      <c r="K1326" s="47"/>
    </row>
    <row r="1327" spans="1:11" x14ac:dyDescent="0.25">
      <c r="A1327" s="47"/>
      <c r="B1327" s="47"/>
      <c r="C1327" s="47"/>
      <c r="D1327" s="47"/>
      <c r="E1327" s="47"/>
      <c r="F1327" s="47"/>
      <c r="G1327" s="47"/>
      <c r="H1327" s="47"/>
      <c r="I1327" s="47"/>
      <c r="J1327" s="47"/>
      <c r="K1327" s="47"/>
    </row>
    <row r="1328" spans="1:11" x14ac:dyDescent="0.25">
      <c r="A1328" s="47"/>
      <c r="B1328" s="47"/>
      <c r="C1328" s="47"/>
      <c r="D1328" s="47"/>
      <c r="E1328" s="47"/>
      <c r="F1328" s="47"/>
      <c r="G1328" s="47"/>
      <c r="H1328" s="47"/>
      <c r="I1328" s="47"/>
      <c r="J1328" s="47"/>
      <c r="K1328" s="47"/>
    </row>
    <row r="1329" spans="1:11" x14ac:dyDescent="0.25">
      <c r="A1329" s="47"/>
      <c r="B1329" s="47"/>
      <c r="C1329" s="47"/>
      <c r="D1329" s="47"/>
      <c r="E1329" s="47"/>
      <c r="F1329" s="47"/>
      <c r="G1329" s="47"/>
      <c r="H1329" s="47"/>
      <c r="I1329" s="47"/>
      <c r="J1329" s="47"/>
      <c r="K1329" s="47"/>
    </row>
    <row r="1330" spans="1:11" x14ac:dyDescent="0.25">
      <c r="A1330" s="47"/>
      <c r="B1330" s="47"/>
      <c r="C1330" s="47"/>
      <c r="D1330" s="47"/>
      <c r="E1330" s="47"/>
      <c r="F1330" s="47"/>
      <c r="G1330" s="47"/>
      <c r="H1330" s="47"/>
      <c r="I1330" s="47"/>
      <c r="J1330" s="47"/>
      <c r="K1330" s="47"/>
    </row>
    <row r="1331" spans="1:11" x14ac:dyDescent="0.25">
      <c r="A1331" s="47"/>
      <c r="B1331" s="47"/>
      <c r="C1331" s="47"/>
      <c r="D1331" s="47"/>
      <c r="E1331" s="47"/>
      <c r="F1331" s="47"/>
      <c r="G1331" s="47"/>
      <c r="H1331" s="47"/>
      <c r="I1331" s="47"/>
      <c r="J1331" s="47"/>
      <c r="K1331" s="47"/>
    </row>
    <row r="1332" spans="1:11" x14ac:dyDescent="0.25">
      <c r="A1332" s="47"/>
      <c r="B1332" s="47"/>
      <c r="C1332" s="47"/>
      <c r="D1332" s="47"/>
      <c r="E1332" s="47"/>
      <c r="F1332" s="47"/>
      <c r="G1332" s="47"/>
      <c r="H1332" s="47"/>
      <c r="I1332" s="47"/>
      <c r="J1332" s="47"/>
      <c r="K1332" s="47"/>
    </row>
    <row r="1333" spans="1:11" x14ac:dyDescent="0.25">
      <c r="A1333" s="47"/>
      <c r="B1333" s="47"/>
      <c r="C1333" s="47"/>
      <c r="D1333" s="47"/>
      <c r="E1333" s="47"/>
      <c r="F1333" s="47"/>
      <c r="G1333" s="47"/>
      <c r="H1333" s="47"/>
      <c r="I1333" s="47"/>
      <c r="J1333" s="47"/>
      <c r="K1333" s="47"/>
    </row>
    <row r="1334" spans="1:11" x14ac:dyDescent="0.25">
      <c r="A1334" s="47"/>
      <c r="B1334" s="47"/>
      <c r="C1334" s="47"/>
      <c r="D1334" s="47"/>
      <c r="E1334" s="47"/>
      <c r="F1334" s="47"/>
      <c r="G1334" s="47"/>
      <c r="H1334" s="47"/>
      <c r="I1334" s="47"/>
      <c r="J1334" s="47"/>
      <c r="K1334" s="47"/>
    </row>
    <row r="1335" spans="1:11" x14ac:dyDescent="0.25">
      <c r="A1335" s="47"/>
      <c r="B1335" s="47"/>
      <c r="C1335" s="47"/>
      <c r="D1335" s="47"/>
      <c r="E1335" s="47"/>
      <c r="F1335" s="47"/>
      <c r="G1335" s="47"/>
      <c r="H1335" s="47"/>
      <c r="I1335" s="47"/>
      <c r="J1335" s="47"/>
      <c r="K1335" s="47"/>
    </row>
    <row r="1336" spans="1:11" x14ac:dyDescent="0.25">
      <c r="A1336" s="47"/>
      <c r="B1336" s="47"/>
      <c r="C1336" s="47"/>
      <c r="D1336" s="47"/>
      <c r="E1336" s="47"/>
      <c r="F1336" s="47"/>
      <c r="G1336" s="47"/>
      <c r="H1336" s="47"/>
      <c r="I1336" s="47"/>
      <c r="J1336" s="47"/>
      <c r="K1336" s="47"/>
    </row>
    <row r="1337" spans="1:11" x14ac:dyDescent="0.25">
      <c r="A1337" s="47"/>
      <c r="B1337" s="47"/>
      <c r="C1337" s="47"/>
      <c r="D1337" s="47"/>
      <c r="E1337" s="47"/>
      <c r="F1337" s="47"/>
      <c r="G1337" s="47"/>
      <c r="H1337" s="47"/>
      <c r="I1337" s="47"/>
      <c r="J1337" s="47"/>
      <c r="K1337" s="47"/>
    </row>
    <row r="1338" spans="1:11" x14ac:dyDescent="0.25">
      <c r="A1338" s="47"/>
      <c r="B1338" s="47"/>
      <c r="C1338" s="47"/>
      <c r="D1338" s="47"/>
      <c r="E1338" s="47"/>
      <c r="F1338" s="47"/>
      <c r="G1338" s="47"/>
      <c r="H1338" s="47"/>
      <c r="I1338" s="47"/>
      <c r="J1338" s="47"/>
      <c r="K1338" s="47"/>
    </row>
    <row r="1339" spans="1:11" x14ac:dyDescent="0.25">
      <c r="A1339" s="47"/>
      <c r="B1339" s="47"/>
      <c r="C1339" s="47"/>
      <c r="D1339" s="47"/>
      <c r="E1339" s="47"/>
      <c r="F1339" s="47"/>
      <c r="G1339" s="47"/>
      <c r="H1339" s="47"/>
      <c r="I1339" s="47"/>
      <c r="J1339" s="47"/>
      <c r="K1339" s="47"/>
    </row>
    <row r="1340" spans="1:11" x14ac:dyDescent="0.25">
      <c r="A1340" s="47"/>
      <c r="B1340" s="47"/>
      <c r="C1340" s="47"/>
      <c r="D1340" s="47"/>
      <c r="E1340" s="47"/>
      <c r="F1340" s="47"/>
      <c r="G1340" s="47"/>
      <c r="H1340" s="47"/>
      <c r="I1340" s="47"/>
      <c r="J1340" s="47"/>
      <c r="K1340" s="47"/>
    </row>
    <row r="1341" spans="1:11" x14ac:dyDescent="0.25">
      <c r="A1341" s="47"/>
      <c r="B1341" s="47"/>
      <c r="C1341" s="47"/>
      <c r="D1341" s="47"/>
      <c r="E1341" s="47"/>
      <c r="F1341" s="47"/>
      <c r="G1341" s="47"/>
      <c r="H1341" s="47"/>
      <c r="I1341" s="47"/>
      <c r="J1341" s="47"/>
      <c r="K1341" s="47"/>
    </row>
    <row r="1342" spans="1:11" x14ac:dyDescent="0.25">
      <c r="A1342" s="47"/>
      <c r="B1342" s="47"/>
      <c r="C1342" s="47"/>
      <c r="D1342" s="47"/>
      <c r="E1342" s="47"/>
      <c r="F1342" s="47"/>
      <c r="G1342" s="47"/>
      <c r="H1342" s="47"/>
      <c r="I1342" s="47"/>
      <c r="J1342" s="47"/>
      <c r="K1342" s="47"/>
    </row>
    <row r="1343" spans="1:11" x14ac:dyDescent="0.25">
      <c r="A1343" s="47"/>
      <c r="B1343" s="47"/>
      <c r="C1343" s="47"/>
      <c r="D1343" s="47"/>
      <c r="E1343" s="47"/>
      <c r="F1343" s="47"/>
      <c r="G1343" s="47"/>
      <c r="H1343" s="47"/>
      <c r="I1343" s="47"/>
      <c r="J1343" s="47"/>
      <c r="K1343" s="47"/>
    </row>
    <row r="1344" spans="1:11" x14ac:dyDescent="0.25">
      <c r="A1344" s="47"/>
      <c r="B1344" s="47"/>
      <c r="C1344" s="47"/>
      <c r="D1344" s="47"/>
      <c r="E1344" s="47"/>
      <c r="F1344" s="47"/>
      <c r="G1344" s="47"/>
      <c r="H1344" s="47"/>
      <c r="I1344" s="47"/>
      <c r="J1344" s="47"/>
      <c r="K1344" s="47"/>
    </row>
    <row r="1345" spans="1:11" x14ac:dyDescent="0.25">
      <c r="A1345" s="47"/>
      <c r="B1345" s="47"/>
      <c r="C1345" s="47"/>
      <c r="D1345" s="47"/>
      <c r="E1345" s="47"/>
      <c r="F1345" s="47"/>
      <c r="G1345" s="47"/>
      <c r="H1345" s="47"/>
      <c r="I1345" s="47"/>
      <c r="J1345" s="47"/>
      <c r="K1345" s="47"/>
    </row>
    <row r="1346" spans="1:11" x14ac:dyDescent="0.25">
      <c r="A1346" s="47"/>
      <c r="B1346" s="47"/>
      <c r="C1346" s="47"/>
      <c r="D1346" s="47"/>
      <c r="E1346" s="47"/>
      <c r="F1346" s="47"/>
      <c r="G1346" s="47"/>
      <c r="H1346" s="47"/>
      <c r="I1346" s="47"/>
      <c r="J1346" s="47"/>
      <c r="K1346" s="47"/>
    </row>
    <row r="1347" spans="1:11" x14ac:dyDescent="0.25">
      <c r="A1347" s="47"/>
      <c r="B1347" s="47"/>
      <c r="C1347" s="47"/>
      <c r="D1347" s="47"/>
      <c r="E1347" s="47"/>
      <c r="F1347" s="47"/>
      <c r="G1347" s="47"/>
      <c r="H1347" s="47"/>
      <c r="I1347" s="47"/>
      <c r="J1347" s="47"/>
      <c r="K1347" s="47"/>
    </row>
    <row r="1348" spans="1:11" x14ac:dyDescent="0.25">
      <c r="A1348" s="47"/>
      <c r="B1348" s="47"/>
      <c r="C1348" s="47"/>
      <c r="D1348" s="47"/>
      <c r="E1348" s="47"/>
      <c r="F1348" s="47"/>
      <c r="G1348" s="47"/>
      <c r="H1348" s="47"/>
      <c r="I1348" s="47"/>
      <c r="J1348" s="47"/>
      <c r="K1348" s="47"/>
    </row>
    <row r="1349" spans="1:11" x14ac:dyDescent="0.25">
      <c r="A1349" s="47"/>
      <c r="B1349" s="47"/>
      <c r="C1349" s="47"/>
      <c r="D1349" s="47"/>
      <c r="E1349" s="47"/>
      <c r="F1349" s="47"/>
      <c r="G1349" s="47"/>
      <c r="H1349" s="47"/>
      <c r="I1349" s="47"/>
      <c r="J1349" s="47"/>
      <c r="K1349" s="47"/>
    </row>
    <row r="1350" spans="1:11" x14ac:dyDescent="0.25">
      <c r="A1350" s="47"/>
      <c r="B1350" s="47"/>
      <c r="C1350" s="47"/>
      <c r="D1350" s="47"/>
      <c r="E1350" s="47"/>
      <c r="F1350" s="47"/>
      <c r="G1350" s="47"/>
      <c r="H1350" s="47"/>
      <c r="I1350" s="47"/>
      <c r="J1350" s="47"/>
      <c r="K1350" s="47"/>
    </row>
    <row r="1351" spans="1:11" x14ac:dyDescent="0.25">
      <c r="A1351" s="47"/>
      <c r="B1351" s="47"/>
      <c r="C1351" s="47"/>
      <c r="D1351" s="47"/>
      <c r="E1351" s="47"/>
      <c r="F1351" s="47"/>
      <c r="G1351" s="47"/>
      <c r="H1351" s="47"/>
      <c r="I1351" s="47"/>
      <c r="J1351" s="47"/>
      <c r="K1351" s="47"/>
    </row>
    <row r="1352" spans="1:11" x14ac:dyDescent="0.25">
      <c r="A1352" s="47"/>
      <c r="B1352" s="47"/>
      <c r="C1352" s="47"/>
      <c r="D1352" s="47"/>
      <c r="E1352" s="47"/>
      <c r="F1352" s="47"/>
      <c r="G1352" s="47"/>
      <c r="H1352" s="47"/>
      <c r="I1352" s="47"/>
      <c r="J1352" s="47"/>
      <c r="K1352" s="47"/>
    </row>
    <row r="1353" spans="1:11" x14ac:dyDescent="0.25">
      <c r="A1353" s="47"/>
      <c r="B1353" s="47"/>
      <c r="C1353" s="47"/>
      <c r="D1353" s="47"/>
      <c r="E1353" s="47"/>
      <c r="F1353" s="47"/>
      <c r="G1353" s="47"/>
      <c r="H1353" s="47"/>
      <c r="I1353" s="47"/>
      <c r="J1353" s="47"/>
      <c r="K1353" s="47"/>
    </row>
    <row r="1354" spans="1:11" x14ac:dyDescent="0.25">
      <c r="A1354" s="47"/>
      <c r="B1354" s="47"/>
      <c r="C1354" s="47"/>
      <c r="D1354" s="47"/>
      <c r="E1354" s="47"/>
      <c r="F1354" s="47"/>
      <c r="G1354" s="47"/>
      <c r="H1354" s="47"/>
      <c r="I1354" s="47"/>
      <c r="J1354" s="47"/>
      <c r="K1354" s="47"/>
    </row>
    <row r="1355" spans="1:11" x14ac:dyDescent="0.25">
      <c r="A1355" s="47"/>
      <c r="B1355" s="47"/>
      <c r="C1355" s="47"/>
      <c r="D1355" s="47"/>
      <c r="E1355" s="47"/>
      <c r="F1355" s="47"/>
      <c r="G1355" s="47"/>
      <c r="H1355" s="47"/>
      <c r="I1355" s="47"/>
      <c r="J1355" s="47"/>
      <c r="K1355" s="47"/>
    </row>
    <row r="1356" spans="1:11" x14ac:dyDescent="0.25">
      <c r="A1356" s="47"/>
      <c r="B1356" s="47"/>
      <c r="C1356" s="47"/>
      <c r="D1356" s="47"/>
      <c r="E1356" s="47"/>
      <c r="F1356" s="47"/>
      <c r="G1356" s="47"/>
      <c r="H1356" s="47"/>
      <c r="I1356" s="47"/>
      <c r="J1356" s="47"/>
      <c r="K1356" s="47"/>
    </row>
    <row r="1357" spans="1:11" x14ac:dyDescent="0.25">
      <c r="A1357" s="47"/>
      <c r="B1357" s="47"/>
      <c r="C1357" s="47"/>
      <c r="D1357" s="47"/>
      <c r="E1357" s="47"/>
      <c r="F1357" s="47"/>
      <c r="G1357" s="47"/>
      <c r="H1357" s="47"/>
      <c r="I1357" s="47"/>
      <c r="J1357" s="47"/>
      <c r="K1357" s="47"/>
    </row>
    <row r="1358" spans="1:11" x14ac:dyDescent="0.25">
      <c r="A1358" s="47"/>
      <c r="B1358" s="47"/>
      <c r="C1358" s="47"/>
      <c r="D1358" s="47"/>
      <c r="E1358" s="47"/>
      <c r="F1358" s="47"/>
      <c r="G1358" s="47"/>
      <c r="H1358" s="47"/>
      <c r="I1358" s="47"/>
      <c r="J1358" s="47"/>
      <c r="K1358" s="47"/>
    </row>
    <row r="1359" spans="1:11" x14ac:dyDescent="0.25">
      <c r="A1359" s="47"/>
      <c r="B1359" s="47"/>
      <c r="C1359" s="47"/>
      <c r="D1359" s="47"/>
      <c r="E1359" s="47"/>
      <c r="F1359" s="47"/>
      <c r="G1359" s="47"/>
      <c r="H1359" s="47"/>
      <c r="I1359" s="47"/>
      <c r="J1359" s="47"/>
      <c r="K1359" s="47"/>
    </row>
    <row r="1360" spans="1:11" x14ac:dyDescent="0.25">
      <c r="A1360" s="47"/>
      <c r="B1360" s="47"/>
      <c r="C1360" s="47"/>
      <c r="D1360" s="47"/>
      <c r="E1360" s="47"/>
      <c r="F1360" s="47"/>
      <c r="G1360" s="47"/>
      <c r="H1360" s="47"/>
      <c r="I1360" s="47"/>
      <c r="J1360" s="47"/>
      <c r="K1360" s="47"/>
    </row>
    <row r="1361" spans="1:11" x14ac:dyDescent="0.25">
      <c r="A1361" s="47"/>
      <c r="B1361" s="47"/>
      <c r="C1361" s="47"/>
      <c r="D1361" s="47"/>
      <c r="E1361" s="47"/>
      <c r="F1361" s="47"/>
      <c r="G1361" s="47"/>
      <c r="H1361" s="47"/>
      <c r="I1361" s="47"/>
      <c r="J1361" s="47"/>
      <c r="K1361" s="47"/>
    </row>
    <row r="1362" spans="1:11" x14ac:dyDescent="0.25">
      <c r="A1362" s="47"/>
      <c r="B1362" s="47"/>
      <c r="C1362" s="47"/>
      <c r="D1362" s="47"/>
      <c r="E1362" s="47"/>
      <c r="F1362" s="47"/>
      <c r="G1362" s="47"/>
      <c r="H1362" s="47"/>
      <c r="I1362" s="47"/>
      <c r="J1362" s="47"/>
      <c r="K1362" s="47"/>
    </row>
  </sheetData>
  <sheetProtection selectLockedCells="1"/>
  <mergeCells count="35">
    <mergeCell ref="B2:J2"/>
    <mergeCell ref="B6:C6"/>
    <mergeCell ref="D6:E6"/>
    <mergeCell ref="B4:E4"/>
    <mergeCell ref="B5:C5"/>
    <mergeCell ref="D5:E5"/>
    <mergeCell ref="B15:C15"/>
    <mergeCell ref="D15:E15"/>
    <mergeCell ref="B94:J94"/>
    <mergeCell ref="B8:C8"/>
    <mergeCell ref="B9:C9"/>
    <mergeCell ref="B10:C10"/>
    <mergeCell ref="B11:C11"/>
    <mergeCell ref="D8:E8"/>
    <mergeCell ref="D9:E9"/>
    <mergeCell ref="D10:E10"/>
    <mergeCell ref="D11:E11"/>
    <mergeCell ref="B47:H47"/>
    <mergeCell ref="B29:F29"/>
    <mergeCell ref="B25:E25"/>
    <mergeCell ref="B81:D81"/>
    <mergeCell ref="B79:G79"/>
    <mergeCell ref="B90:C90"/>
    <mergeCell ref="B16:C16"/>
    <mergeCell ref="D16:E16"/>
    <mergeCell ref="B17:C17"/>
    <mergeCell ref="D17:E17"/>
    <mergeCell ref="B7:C7"/>
    <mergeCell ref="D7:E7"/>
    <mergeCell ref="B13:C13"/>
    <mergeCell ref="D13:E13"/>
    <mergeCell ref="B14:C14"/>
    <mergeCell ref="D14:E14"/>
    <mergeCell ref="D12:E12"/>
    <mergeCell ref="B12:C12"/>
  </mergeCells>
  <phoneticPr fontId="8" type="noConversion"/>
  <dataValidations count="6">
    <dataValidation type="list" allowBlank="1" showInputMessage="1" showErrorMessage="1" sqref="C31:C42">
      <formula1>Table2</formula1>
    </dataValidation>
    <dataValidation type="list" allowBlank="1" showInputMessage="1" showErrorMessage="1" sqref="F96">
      <formula1>SpaceType</formula1>
    </dataValidation>
    <dataValidation type="list" allowBlank="1" showInputMessage="1" showErrorMessage="1" sqref="B27">
      <formula1>Table1</formula1>
    </dataValidation>
    <dataValidation type="custom" allowBlank="1" showInputMessage="1" showErrorMessage="1" error="This value has to be a valid account number. There should be 5 numbers a - symbol and 5 numbers in your account code or 11111-11111 as an example." sqref="D8:E8">
      <formula1>ISNUMBER(VALUE(LEFT(D8,5)))*ISNUMBER(VALUE(RIGHT(D8,5)))*(MID(D8,6,1)="-")*(LEN(D8)=11)</formula1>
    </dataValidation>
    <dataValidation type="list" allowBlank="1" showInputMessage="1" showErrorMessage="1" sqref="D13:E13">
      <formula1>$V$14:$V$20</formula1>
    </dataValidation>
    <dataValidation type="list" allowBlank="1" showInputMessage="1" showErrorMessage="1" sqref="D17:E17">
      <formula1>$V$8:$V$10</formula1>
    </dataValidation>
  </dataValidations>
  <hyperlinks>
    <hyperlink ref="L4" location="Manual!A1" display="For instructions, see the Users Guide in the &quot;Manual&quot; sheet."/>
  </hyperlinks>
  <pageMargins left="0.7" right="0.7" top="0.5" bottom="0.75" header="0.3" footer="0.3"/>
  <pageSetup scale="51" orientation="landscape" r:id="rId1"/>
  <rowBreaks count="1" manualBreakCount="1">
    <brk id="46"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'02 Interior User Input'!$B$4:$B$30</xm:f>
          </x14:formula1>
          <xm:sqref>C96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pageSetUpPr fitToPage="1"/>
  </sheetPr>
  <dimension ref="B1:J29"/>
  <sheetViews>
    <sheetView zoomScale="80" zoomScaleNormal="80" workbookViewId="0">
      <selection activeCell="B2" sqref="B2:G2"/>
    </sheetView>
  </sheetViews>
  <sheetFormatPr defaultRowHeight="15" x14ac:dyDescent="0.25"/>
  <cols>
    <col min="1" max="1" width="4" style="13" customWidth="1"/>
    <col min="2" max="2" width="31.5703125" style="13" bestFit="1" customWidth="1"/>
    <col min="3" max="3" width="10.140625" style="13" customWidth="1"/>
    <col min="4" max="4" width="4.5703125" style="13" bestFit="1" customWidth="1"/>
    <col min="5" max="5" width="9.140625" style="13"/>
    <col min="6" max="6" width="15" style="13" customWidth="1"/>
    <col min="7" max="7" width="70.42578125" style="13" customWidth="1"/>
    <col min="8" max="8" width="13.140625" style="13" bestFit="1" customWidth="1"/>
    <col min="9" max="9" width="9.140625" style="13"/>
    <col min="10" max="10" width="45.42578125" style="13" customWidth="1"/>
    <col min="11" max="11" width="9.140625" style="13"/>
    <col min="12" max="12" width="11.28515625" style="13" bestFit="1" customWidth="1"/>
    <col min="13" max="13" width="10" style="13" bestFit="1" customWidth="1"/>
    <col min="14" max="16384" width="9.140625" style="13"/>
  </cols>
  <sheetData>
    <row r="1" spans="2:10" x14ac:dyDescent="0.25">
      <c r="B1" s="50"/>
    </row>
    <row r="2" spans="2:10" x14ac:dyDescent="0.25">
      <c r="B2" s="159" t="s">
        <v>2609</v>
      </c>
      <c r="C2" s="158"/>
      <c r="D2" s="158"/>
      <c r="E2" s="47"/>
      <c r="F2" s="159" t="s">
        <v>2610</v>
      </c>
      <c r="G2" s="158"/>
      <c r="H2" s="158"/>
      <c r="J2" s="51"/>
    </row>
    <row r="3" spans="2:10" x14ac:dyDescent="0.25">
      <c r="B3" s="72" t="s">
        <v>1698</v>
      </c>
      <c r="C3" s="72" t="s">
        <v>2072</v>
      </c>
      <c r="D3" s="72" t="s">
        <v>1703</v>
      </c>
      <c r="F3" s="54" t="s">
        <v>2073</v>
      </c>
      <c r="G3" s="55" t="s">
        <v>2074</v>
      </c>
      <c r="H3" s="56" t="s">
        <v>2075</v>
      </c>
    </row>
    <row r="4" spans="2:10" x14ac:dyDescent="0.25">
      <c r="B4" s="73" t="s">
        <v>2116</v>
      </c>
      <c r="C4" s="74">
        <v>4056</v>
      </c>
      <c r="D4" s="75">
        <v>0.62</v>
      </c>
      <c r="F4" s="60" t="s">
        <v>818</v>
      </c>
      <c r="G4" s="61" t="s">
        <v>1538</v>
      </c>
      <c r="H4" s="15" t="s">
        <v>1538</v>
      </c>
    </row>
    <row r="5" spans="2:10" x14ac:dyDescent="0.25">
      <c r="B5" s="73" t="s">
        <v>2058</v>
      </c>
      <c r="C5" s="74">
        <v>2590</v>
      </c>
      <c r="D5" s="75">
        <v>0.62</v>
      </c>
      <c r="F5" s="60" t="s">
        <v>819</v>
      </c>
      <c r="G5" s="61" t="s">
        <v>1538</v>
      </c>
      <c r="H5" s="15" t="s">
        <v>1538</v>
      </c>
    </row>
    <row r="6" spans="2:10" x14ac:dyDescent="0.25">
      <c r="B6" s="73" t="s">
        <v>2164</v>
      </c>
      <c r="C6" s="74">
        <v>1632</v>
      </c>
      <c r="D6" s="75">
        <v>0.31</v>
      </c>
      <c r="F6" s="60" t="s">
        <v>820</v>
      </c>
      <c r="G6" s="61" t="s">
        <v>1538</v>
      </c>
      <c r="H6" s="15" t="s">
        <v>1538</v>
      </c>
    </row>
    <row r="7" spans="2:10" x14ac:dyDescent="0.25">
      <c r="B7" s="73" t="s">
        <v>2165</v>
      </c>
      <c r="C7" s="74">
        <v>2348</v>
      </c>
      <c r="D7" s="75">
        <v>0.76</v>
      </c>
      <c r="F7" s="60" t="s">
        <v>821</v>
      </c>
      <c r="G7" s="61" t="s">
        <v>1538</v>
      </c>
      <c r="H7" s="15" t="s">
        <v>1538</v>
      </c>
    </row>
    <row r="8" spans="2:10" x14ac:dyDescent="0.25">
      <c r="B8" s="73" t="s">
        <v>1705</v>
      </c>
      <c r="C8" s="74">
        <v>4660</v>
      </c>
      <c r="D8" s="75">
        <v>0.87</v>
      </c>
      <c r="F8" s="60" t="s">
        <v>822</v>
      </c>
      <c r="G8" s="61" t="s">
        <v>1538</v>
      </c>
      <c r="H8" s="15" t="s">
        <v>1538</v>
      </c>
    </row>
    <row r="9" spans="2:10" x14ac:dyDescent="0.25">
      <c r="B9" s="73" t="s">
        <v>2166</v>
      </c>
      <c r="C9" s="74">
        <v>3213</v>
      </c>
      <c r="D9" s="75">
        <v>0.73</v>
      </c>
      <c r="F9" s="60" t="s">
        <v>823</v>
      </c>
      <c r="G9" s="61" t="s">
        <v>1538</v>
      </c>
      <c r="H9" s="15" t="s">
        <v>1538</v>
      </c>
    </row>
    <row r="10" spans="2:10" x14ac:dyDescent="0.25">
      <c r="B10" s="73" t="s">
        <v>2059</v>
      </c>
      <c r="C10" s="74">
        <v>5182</v>
      </c>
      <c r="D10" s="75">
        <v>0.8</v>
      </c>
      <c r="F10" s="60" t="s">
        <v>824</v>
      </c>
      <c r="G10" s="61" t="s">
        <v>1538</v>
      </c>
      <c r="H10" s="15" t="s">
        <v>1538</v>
      </c>
    </row>
    <row r="11" spans="2:10" x14ac:dyDescent="0.25">
      <c r="B11" s="73" t="s">
        <v>2117</v>
      </c>
      <c r="C11" s="74">
        <v>2857</v>
      </c>
      <c r="D11" s="75">
        <v>0.56999999999999995</v>
      </c>
      <c r="F11" s="60" t="s">
        <v>825</v>
      </c>
      <c r="G11" s="61" t="s">
        <v>1538</v>
      </c>
      <c r="H11" s="15" t="s">
        <v>1538</v>
      </c>
    </row>
    <row r="12" spans="2:10" x14ac:dyDescent="0.25">
      <c r="B12" s="73" t="s">
        <v>2118</v>
      </c>
      <c r="C12" s="74">
        <v>4730</v>
      </c>
      <c r="D12" s="75">
        <v>0.56999999999999995</v>
      </c>
      <c r="F12" s="60" t="s">
        <v>826</v>
      </c>
      <c r="G12" s="61" t="s">
        <v>1538</v>
      </c>
      <c r="H12" s="15" t="s">
        <v>1538</v>
      </c>
    </row>
    <row r="13" spans="2:10" x14ac:dyDescent="0.25">
      <c r="B13" s="73" t="s">
        <v>2119</v>
      </c>
      <c r="C13" s="74">
        <v>6631</v>
      </c>
      <c r="D13" s="75">
        <v>0.56999999999999995</v>
      </c>
      <c r="F13" s="60" t="s">
        <v>827</v>
      </c>
      <c r="G13" s="61" t="s">
        <v>1538</v>
      </c>
      <c r="H13" s="15" t="s">
        <v>1538</v>
      </c>
    </row>
    <row r="14" spans="2:10" x14ac:dyDescent="0.25">
      <c r="B14" s="73" t="s">
        <v>2060</v>
      </c>
      <c r="C14" s="74">
        <v>2566</v>
      </c>
      <c r="D14" s="75">
        <v>0.62</v>
      </c>
      <c r="F14" s="60" t="s">
        <v>828</v>
      </c>
      <c r="G14" s="61" t="s">
        <v>1538</v>
      </c>
      <c r="H14" s="15" t="s">
        <v>1538</v>
      </c>
    </row>
    <row r="15" spans="2:10" x14ac:dyDescent="0.25">
      <c r="B15" s="73" t="s">
        <v>2120</v>
      </c>
      <c r="C15" s="74">
        <v>914</v>
      </c>
      <c r="D15" s="75">
        <v>0.09</v>
      </c>
      <c r="F15" s="60" t="s">
        <v>829</v>
      </c>
      <c r="G15" s="61" t="s">
        <v>1538</v>
      </c>
      <c r="H15" s="15" t="s">
        <v>1538</v>
      </c>
    </row>
    <row r="16" spans="2:10" x14ac:dyDescent="0.25">
      <c r="B16" s="73" t="s">
        <v>2121</v>
      </c>
      <c r="C16" s="74">
        <v>7884</v>
      </c>
      <c r="D16" s="75">
        <v>0.9</v>
      </c>
      <c r="F16" s="60" t="s">
        <v>830</v>
      </c>
      <c r="G16" s="61" t="s">
        <v>1538</v>
      </c>
      <c r="H16" s="15" t="s">
        <v>1538</v>
      </c>
    </row>
    <row r="17" spans="2:8" x14ac:dyDescent="0.25">
      <c r="B17" s="73" t="s">
        <v>2167</v>
      </c>
      <c r="C17" s="74">
        <v>5950</v>
      </c>
      <c r="D17" s="75">
        <v>0.62</v>
      </c>
      <c r="F17" s="60" t="s">
        <v>831</v>
      </c>
      <c r="G17" s="61" t="s">
        <v>1538</v>
      </c>
      <c r="H17" s="15" t="s">
        <v>1538</v>
      </c>
    </row>
    <row r="18" spans="2:8" x14ac:dyDescent="0.25">
      <c r="B18" s="73" t="s">
        <v>2122</v>
      </c>
      <c r="C18" s="74">
        <v>4160</v>
      </c>
      <c r="D18" s="75">
        <v>0.62</v>
      </c>
      <c r="F18" s="60" t="s">
        <v>832</v>
      </c>
      <c r="G18" s="61" t="s">
        <v>1538</v>
      </c>
      <c r="H18" s="15" t="s">
        <v>1538</v>
      </c>
    </row>
    <row r="19" spans="2:8" x14ac:dyDescent="0.25">
      <c r="B19" s="73" t="s">
        <v>1717</v>
      </c>
      <c r="C19" s="74">
        <v>2567</v>
      </c>
      <c r="D19" s="75">
        <v>0.61</v>
      </c>
      <c r="F19" s="60" t="s">
        <v>833</v>
      </c>
      <c r="G19" s="61" t="s">
        <v>1538</v>
      </c>
      <c r="H19" s="15" t="s">
        <v>1538</v>
      </c>
    </row>
    <row r="20" spans="2:8" x14ac:dyDescent="0.25">
      <c r="B20" s="73" t="s">
        <v>2061</v>
      </c>
      <c r="C20" s="74">
        <v>6552</v>
      </c>
      <c r="D20" s="75">
        <v>0.62</v>
      </c>
      <c r="F20" s="60" t="s">
        <v>834</v>
      </c>
      <c r="G20" s="61" t="s">
        <v>1538</v>
      </c>
      <c r="H20" s="15" t="s">
        <v>1538</v>
      </c>
    </row>
    <row r="21" spans="2:8" x14ac:dyDescent="0.25">
      <c r="B21" s="73" t="s">
        <v>2062</v>
      </c>
      <c r="C21" s="74">
        <v>5366</v>
      </c>
      <c r="D21" s="75">
        <v>0.62</v>
      </c>
      <c r="F21" s="60" t="s">
        <v>835</v>
      </c>
      <c r="G21" s="61" t="s">
        <v>1538</v>
      </c>
      <c r="H21" s="15" t="s">
        <v>1538</v>
      </c>
    </row>
    <row r="22" spans="2:8" x14ac:dyDescent="0.25">
      <c r="B22" s="73" t="s">
        <v>2168</v>
      </c>
      <c r="C22" s="74">
        <v>2610</v>
      </c>
      <c r="D22" s="75">
        <v>0.62</v>
      </c>
      <c r="F22" s="60" t="s">
        <v>836</v>
      </c>
      <c r="G22" s="61" t="s">
        <v>1538</v>
      </c>
      <c r="H22" s="15" t="s">
        <v>1538</v>
      </c>
    </row>
    <row r="23" spans="2:8" x14ac:dyDescent="0.25">
      <c r="B23" s="73" t="s">
        <v>2169</v>
      </c>
      <c r="C23" s="74">
        <v>3425</v>
      </c>
      <c r="D23" s="75">
        <v>0.62</v>
      </c>
      <c r="F23" s="60" t="s">
        <v>837</v>
      </c>
      <c r="G23" s="61" t="s">
        <v>1538</v>
      </c>
      <c r="H23" s="15" t="s">
        <v>1538</v>
      </c>
    </row>
    <row r="24" spans="2:8" x14ac:dyDescent="0.25">
      <c r="B24" s="73" t="s">
        <v>2170</v>
      </c>
      <c r="C24" s="74">
        <v>3613</v>
      </c>
      <c r="D24" s="75">
        <v>0.65</v>
      </c>
    </row>
    <row r="25" spans="2:8" x14ac:dyDescent="0.25">
      <c r="B25" s="73" t="s">
        <v>1692</v>
      </c>
      <c r="C25" s="74">
        <v>2829</v>
      </c>
      <c r="D25" s="75">
        <v>0.73</v>
      </c>
    </row>
    <row r="26" spans="2:8" x14ac:dyDescent="0.25">
      <c r="B26" s="73" t="s">
        <v>2171</v>
      </c>
      <c r="C26" s="74">
        <v>1810</v>
      </c>
      <c r="D26" s="75">
        <v>0.62</v>
      </c>
    </row>
    <row r="27" spans="2:8" x14ac:dyDescent="0.25">
      <c r="B27" s="73" t="s">
        <v>2172</v>
      </c>
      <c r="C27" s="74">
        <v>3420</v>
      </c>
      <c r="D27" s="75">
        <v>0.62</v>
      </c>
    </row>
    <row r="28" spans="2:8" x14ac:dyDescent="0.25">
      <c r="B28" s="73" t="s">
        <v>1697</v>
      </c>
      <c r="C28" s="74">
        <v>2316</v>
      </c>
      <c r="D28" s="75">
        <v>0.54</v>
      </c>
    </row>
    <row r="29" spans="2:8" x14ac:dyDescent="0.25">
      <c r="B29" s="73" t="s">
        <v>2173</v>
      </c>
      <c r="C29" s="61" t="s">
        <v>1538</v>
      </c>
      <c r="D29" s="61" t="s">
        <v>1538</v>
      </c>
    </row>
  </sheetData>
  <sheetProtection selectLockedCells="1"/>
  <hyperlinks>
    <hyperlink ref="D3" location="_ftn1" display="_ftn1"/>
  </hyperlinks>
  <pageMargins left="0.7" right="0.7" top="0.75" bottom="0.75" header="0.3" footer="0.3"/>
  <pageSetup scale="51" fitToHeight="2"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BD93"/>
  <sheetViews>
    <sheetView zoomScale="70" zoomScaleNormal="70" zoomScaleSheetLayoutView="80" workbookViewId="0">
      <selection activeCell="F14" sqref="F14"/>
    </sheetView>
  </sheetViews>
  <sheetFormatPr defaultRowHeight="15" x14ac:dyDescent="0.25"/>
  <cols>
    <col min="1" max="1" width="5.7109375" customWidth="1"/>
    <col min="2" max="2" width="28.85546875" customWidth="1"/>
    <col min="3" max="3" width="25.7109375" customWidth="1"/>
    <col min="4" max="4" width="36.140625" style="44" customWidth="1"/>
    <col min="5" max="5" width="26.5703125" customWidth="1"/>
    <col min="6" max="6" width="23.5703125" customWidth="1"/>
    <col min="7" max="7" width="18.140625" customWidth="1"/>
    <col min="8" max="8" width="15.42578125" customWidth="1"/>
    <col min="9" max="9" width="15.140625" customWidth="1"/>
    <col min="10" max="10" width="17" customWidth="1"/>
    <col min="11" max="11" width="5.7109375" customWidth="1"/>
    <col min="12" max="15" width="9.140625" style="47"/>
    <col min="16" max="16" width="29.28515625" style="47" bestFit="1" customWidth="1"/>
    <col min="17" max="18" width="9.140625" style="47"/>
    <col min="19" max="19" width="58.28515625" style="47" customWidth="1"/>
    <col min="20" max="20" width="12.140625" style="47" customWidth="1"/>
    <col min="21" max="21" width="19" style="47" customWidth="1"/>
    <col min="22" max="22" width="17.42578125" style="47" customWidth="1"/>
    <col min="23" max="23" width="3" style="47" customWidth="1"/>
    <col min="24" max="56" width="9.140625" style="47"/>
  </cols>
  <sheetData>
    <row r="1" spans="1:56" ht="15.75" thickBot="1" x14ac:dyDescent="0.3">
      <c r="A1" s="1"/>
      <c r="B1" s="1"/>
      <c r="C1" s="1"/>
      <c r="D1" s="11"/>
      <c r="E1" s="1"/>
      <c r="F1" s="1"/>
      <c r="G1" s="1"/>
      <c r="H1" s="1"/>
      <c r="I1" s="1"/>
      <c r="J1" s="1"/>
      <c r="K1" s="1"/>
    </row>
    <row r="2" spans="1:56" ht="24" thickBot="1" x14ac:dyDescent="0.3">
      <c r="A2" s="11"/>
      <c r="B2" s="428" t="s">
        <v>2145</v>
      </c>
      <c r="C2" s="429"/>
      <c r="D2" s="429"/>
      <c r="E2" s="429"/>
      <c r="F2" s="429"/>
      <c r="G2" s="429"/>
      <c r="H2" s="429"/>
      <c r="I2" s="429"/>
      <c r="J2" s="430"/>
      <c r="K2" s="11"/>
      <c r="M2" s="46" t="s">
        <v>2607</v>
      </c>
      <c r="N2" s="46"/>
      <c r="O2" s="46"/>
      <c r="P2" s="46"/>
      <c r="Q2" s="46"/>
      <c r="R2" s="46"/>
    </row>
    <row r="3" spans="1:56" ht="15.75" thickBot="1" x14ac:dyDescent="0.3">
      <c r="A3" s="1"/>
      <c r="B3" s="1"/>
      <c r="C3" s="1"/>
      <c r="D3" s="11"/>
      <c r="E3" s="1"/>
      <c r="F3" s="1"/>
      <c r="G3" s="1"/>
      <c r="H3" s="1"/>
      <c r="I3" s="1"/>
      <c r="J3" s="1"/>
      <c r="K3" s="1"/>
    </row>
    <row r="4" spans="1:56" ht="19.5" thickBot="1" x14ac:dyDescent="0.3">
      <c r="A4" s="1"/>
      <c r="B4" s="421" t="s">
        <v>1974</v>
      </c>
      <c r="C4" s="422"/>
      <c r="D4" s="422"/>
      <c r="E4" s="423"/>
      <c r="F4" s="1"/>
      <c r="G4" s="1"/>
      <c r="H4" s="1"/>
      <c r="I4" s="1"/>
      <c r="J4" s="1"/>
      <c r="K4" s="1"/>
      <c r="M4" s="319" t="s">
        <v>2608</v>
      </c>
      <c r="N4" s="317"/>
      <c r="O4" s="318"/>
      <c r="P4" s="317"/>
    </row>
    <row r="5" spans="1:56" ht="21" customHeight="1" x14ac:dyDescent="0.25">
      <c r="A5" s="1"/>
      <c r="B5" s="424" t="s">
        <v>817</v>
      </c>
      <c r="C5" s="425"/>
      <c r="D5" s="426"/>
      <c r="E5" s="427"/>
      <c r="F5" s="1"/>
      <c r="G5" s="1"/>
      <c r="H5" s="1"/>
      <c r="I5" s="1"/>
      <c r="J5" s="1"/>
      <c r="K5" s="1"/>
    </row>
    <row r="6" spans="1:56" ht="21" customHeight="1" x14ac:dyDescent="0.25">
      <c r="A6" s="1"/>
      <c r="B6" s="395" t="s">
        <v>777</v>
      </c>
      <c r="C6" s="396"/>
      <c r="D6" s="399"/>
      <c r="E6" s="400"/>
      <c r="F6" s="1"/>
      <c r="G6" s="1"/>
      <c r="H6" s="1"/>
      <c r="I6" s="1"/>
      <c r="J6" s="1"/>
      <c r="K6" s="1"/>
    </row>
    <row r="7" spans="1:56" ht="21" customHeight="1" x14ac:dyDescent="0.25">
      <c r="A7" s="1"/>
      <c r="B7" s="395" t="s">
        <v>1971</v>
      </c>
      <c r="C7" s="396"/>
      <c r="D7" s="399"/>
      <c r="E7" s="400"/>
      <c r="F7" s="1"/>
      <c r="G7" s="1"/>
      <c r="H7" s="1"/>
      <c r="I7" s="1"/>
      <c r="J7" s="1"/>
      <c r="K7" s="1"/>
    </row>
    <row r="8" spans="1:56" ht="21" customHeight="1" x14ac:dyDescent="0.25">
      <c r="A8" s="1"/>
      <c r="B8" s="395" t="s">
        <v>1970</v>
      </c>
      <c r="C8" s="396"/>
      <c r="D8" s="410"/>
      <c r="E8" s="411"/>
      <c r="F8" s="1"/>
      <c r="G8" s="1"/>
      <c r="H8" s="1"/>
      <c r="I8" s="1"/>
      <c r="J8" s="1"/>
      <c r="K8" s="1"/>
      <c r="P8" s="143" t="s">
        <v>2162</v>
      </c>
    </row>
    <row r="9" spans="1:56" ht="21" customHeight="1" x14ac:dyDescent="0.25">
      <c r="A9" s="1"/>
      <c r="B9" s="395" t="s">
        <v>814</v>
      </c>
      <c r="C9" s="396"/>
      <c r="D9" s="397"/>
      <c r="E9" s="398"/>
      <c r="F9" s="1"/>
      <c r="G9" s="1"/>
      <c r="H9" s="1"/>
      <c r="I9" s="1"/>
      <c r="J9" s="1"/>
      <c r="K9" s="1"/>
    </row>
    <row r="10" spans="1:56" ht="21" customHeight="1" x14ac:dyDescent="0.25">
      <c r="A10" s="1"/>
      <c r="B10" s="395" t="s">
        <v>815</v>
      </c>
      <c r="C10" s="396"/>
      <c r="D10" s="399"/>
      <c r="E10" s="400"/>
      <c r="F10" s="1"/>
      <c r="G10" s="1"/>
      <c r="H10" s="1"/>
      <c r="I10" s="1"/>
      <c r="J10" s="1"/>
      <c r="K10" s="1"/>
    </row>
    <row r="11" spans="1:56" ht="21" customHeight="1" x14ac:dyDescent="0.25">
      <c r="A11" s="1"/>
      <c r="B11" s="395" t="s">
        <v>778</v>
      </c>
      <c r="C11" s="396"/>
      <c r="D11" s="399"/>
      <c r="E11" s="400"/>
      <c r="F11" s="1"/>
      <c r="G11" s="1"/>
      <c r="H11" s="1"/>
      <c r="I11" s="1"/>
      <c r="J11" s="1"/>
      <c r="K11" s="1"/>
      <c r="P11" s="322" t="s">
        <v>2616</v>
      </c>
    </row>
    <row r="12" spans="1:56" s="148" customFormat="1" ht="19.5" customHeight="1" x14ac:dyDescent="0.25">
      <c r="A12" s="1"/>
      <c r="B12" s="395" t="s">
        <v>2128</v>
      </c>
      <c r="C12" s="396"/>
      <c r="D12" s="399"/>
      <c r="E12" s="400"/>
      <c r="F12" s="1"/>
      <c r="G12" s="1"/>
      <c r="H12" s="1"/>
      <c r="I12" s="1"/>
      <c r="J12" s="1"/>
      <c r="K12" s="1"/>
      <c r="L12" s="47"/>
      <c r="M12" s="47"/>
      <c r="N12" s="47"/>
      <c r="O12" s="47"/>
      <c r="P12" s="323" t="s">
        <v>2617</v>
      </c>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row>
    <row r="13" spans="1:56" s="148" customFormat="1" ht="19.5" customHeight="1" x14ac:dyDescent="0.25">
      <c r="A13" s="1"/>
      <c r="B13" s="395" t="s">
        <v>2133</v>
      </c>
      <c r="C13" s="396"/>
      <c r="D13" s="397"/>
      <c r="E13" s="398"/>
      <c r="F13" s="1"/>
      <c r="G13" s="1"/>
      <c r="H13" s="1"/>
      <c r="I13" s="1"/>
      <c r="J13" s="1"/>
      <c r="K13" s="1"/>
      <c r="L13" s="47"/>
      <c r="M13" s="47"/>
      <c r="N13" s="47"/>
      <c r="O13" s="47"/>
      <c r="P13" s="323" t="s">
        <v>2618</v>
      </c>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row>
    <row r="14" spans="1:56" s="148" customFormat="1" ht="19.5" customHeight="1" x14ac:dyDescent="0.25">
      <c r="A14" s="1"/>
      <c r="B14" s="395" t="s">
        <v>2129</v>
      </c>
      <c r="C14" s="396"/>
      <c r="D14" s="399"/>
      <c r="E14" s="400"/>
      <c r="F14" s="1"/>
      <c r="G14" s="1"/>
      <c r="H14" s="1"/>
      <c r="I14" s="1"/>
      <c r="J14" s="1"/>
      <c r="K14" s="1"/>
      <c r="L14" s="47"/>
      <c r="M14" s="47"/>
      <c r="N14" s="47"/>
      <c r="O14" s="47"/>
      <c r="P14" s="323" t="s">
        <v>2619</v>
      </c>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row>
    <row r="15" spans="1:56" s="148" customFormat="1" ht="19.5" customHeight="1" x14ac:dyDescent="0.25">
      <c r="A15" s="1"/>
      <c r="B15" s="395" t="s">
        <v>2130</v>
      </c>
      <c r="C15" s="396"/>
      <c r="D15" s="397"/>
      <c r="E15" s="398"/>
      <c r="F15" s="1"/>
      <c r="G15" s="1"/>
      <c r="H15" s="1"/>
      <c r="I15" s="1"/>
      <c r="J15" s="1"/>
      <c r="K15" s="1"/>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row>
    <row r="16" spans="1:56" s="148" customFormat="1" ht="19.5" customHeight="1" x14ac:dyDescent="0.25">
      <c r="A16" s="1"/>
      <c r="B16" s="395" t="s">
        <v>2131</v>
      </c>
      <c r="C16" s="396"/>
      <c r="D16" s="399"/>
      <c r="E16" s="400"/>
      <c r="F16" s="1"/>
      <c r="G16" s="1"/>
      <c r="H16" s="1"/>
      <c r="I16" s="1"/>
      <c r="J16" s="1"/>
      <c r="K16" s="1"/>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row>
    <row r="17" spans="1:56" s="148" customFormat="1" ht="19.5" customHeight="1" thickBot="1" x14ac:dyDescent="0.3">
      <c r="A17" s="1"/>
      <c r="B17" s="417" t="s">
        <v>2132</v>
      </c>
      <c r="C17" s="418"/>
      <c r="D17" s="419"/>
      <c r="E17" s="420"/>
      <c r="F17" s="1"/>
      <c r="G17" s="1"/>
      <c r="H17" s="1"/>
      <c r="I17" s="1"/>
      <c r="J17" s="1"/>
      <c r="K17" s="1"/>
      <c r="L17" s="47"/>
      <c r="M17" s="47"/>
      <c r="N17" s="47"/>
      <c r="O17" s="47"/>
      <c r="P17" s="276" t="s">
        <v>2134</v>
      </c>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row>
    <row r="18" spans="1:56" ht="21" x14ac:dyDescent="0.35">
      <c r="A18" s="1"/>
      <c r="B18" s="2"/>
      <c r="C18" s="2"/>
      <c r="D18" s="45"/>
      <c r="E18" s="3"/>
      <c r="F18" s="1"/>
      <c r="G18" s="1"/>
      <c r="H18" s="1"/>
      <c r="I18" s="1"/>
      <c r="J18" s="1"/>
      <c r="K18" s="1"/>
      <c r="P18" s="264" t="s">
        <v>2135</v>
      </c>
    </row>
    <row r="19" spans="1:56" x14ac:dyDescent="0.25">
      <c r="A19" s="1"/>
      <c r="B19" s="77"/>
      <c r="C19" s="46" t="s">
        <v>2142</v>
      </c>
      <c r="F19" s="1"/>
      <c r="G19" s="1"/>
      <c r="H19" s="1"/>
      <c r="I19" s="1"/>
      <c r="J19" s="1"/>
      <c r="K19" s="1"/>
      <c r="P19" s="264" t="s">
        <v>2136</v>
      </c>
    </row>
    <row r="20" spans="1:56" ht="21.75" thickBot="1" x14ac:dyDescent="0.4">
      <c r="A20" s="1"/>
      <c r="B20" s="90"/>
      <c r="C20" s="46" t="s">
        <v>2143</v>
      </c>
      <c r="D20" s="45"/>
      <c r="E20" s="3"/>
      <c r="F20" s="1"/>
      <c r="G20" s="1"/>
      <c r="H20" s="1"/>
      <c r="I20" s="1"/>
      <c r="J20" s="1"/>
      <c r="K20" s="1"/>
      <c r="P20" s="264" t="s">
        <v>2137</v>
      </c>
      <c r="S20" s="285" t="s">
        <v>2077</v>
      </c>
      <c r="T20" s="285"/>
      <c r="U20" s="285"/>
    </row>
    <row r="21" spans="1:56" ht="21.75" thickBot="1" x14ac:dyDescent="0.4">
      <c r="A21" s="1"/>
      <c r="E21" s="3"/>
      <c r="F21" s="1"/>
      <c r="G21" s="1"/>
      <c r="H21" s="1"/>
      <c r="I21" s="1"/>
      <c r="J21" s="1"/>
      <c r="K21" s="1"/>
      <c r="P21" s="264" t="s">
        <v>2138</v>
      </c>
      <c r="S21" s="286" t="s">
        <v>2078</v>
      </c>
      <c r="T21" s="287" t="s">
        <v>2079</v>
      </c>
      <c r="U21" s="288" t="s">
        <v>2080</v>
      </c>
      <c r="V21" s="289" t="s">
        <v>2081</v>
      </c>
    </row>
    <row r="22" spans="1:56" ht="21" x14ac:dyDescent="0.35">
      <c r="A22" s="1"/>
      <c r="B22" s="4" t="s">
        <v>2064</v>
      </c>
      <c r="C22" s="2"/>
      <c r="D22" s="45"/>
      <c r="E22" s="3"/>
      <c r="F22" s="1"/>
      <c r="G22" s="1"/>
      <c r="H22" s="1"/>
      <c r="I22" s="1"/>
      <c r="J22" s="1"/>
      <c r="K22" s="1"/>
      <c r="P22" s="264" t="s">
        <v>2139</v>
      </c>
      <c r="S22" s="290" t="s">
        <v>2082</v>
      </c>
      <c r="T22" s="291">
        <v>0.15</v>
      </c>
      <c r="U22" s="292" t="s">
        <v>2083</v>
      </c>
      <c r="V22" s="293" t="s">
        <v>2084</v>
      </c>
    </row>
    <row r="23" spans="1:56" ht="15.75" thickBot="1" x14ac:dyDescent="0.3">
      <c r="A23" s="1"/>
      <c r="B23" s="1"/>
      <c r="C23" s="1"/>
      <c r="D23" s="11"/>
      <c r="E23" s="1"/>
      <c r="F23" s="1"/>
      <c r="G23" s="1"/>
      <c r="H23" s="1"/>
      <c r="I23" s="1"/>
      <c r="J23" s="1"/>
      <c r="K23" s="1"/>
      <c r="P23" s="264" t="s">
        <v>2140</v>
      </c>
      <c r="S23" s="294" t="s">
        <v>2067</v>
      </c>
      <c r="T23" s="291">
        <v>1</v>
      </c>
      <c r="U23" s="295" t="s">
        <v>2085</v>
      </c>
      <c r="V23" s="296" t="s">
        <v>2086</v>
      </c>
    </row>
    <row r="24" spans="1:56" ht="26.25" customHeight="1" thickBot="1" x14ac:dyDescent="0.35">
      <c r="A24" s="1"/>
      <c r="B24" s="414" t="s">
        <v>2457</v>
      </c>
      <c r="C24" s="415"/>
      <c r="D24" s="415"/>
      <c r="E24" s="415"/>
      <c r="F24" s="415"/>
      <c r="G24" s="416"/>
      <c r="H24" s="5"/>
      <c r="I24" s="1"/>
      <c r="J24" s="1"/>
      <c r="K24" s="1"/>
      <c r="P24" s="264" t="s">
        <v>2141</v>
      </c>
      <c r="S24" s="290" t="s">
        <v>2087</v>
      </c>
      <c r="T24" s="291">
        <v>0.2</v>
      </c>
      <c r="U24" s="292" t="s">
        <v>2083</v>
      </c>
      <c r="V24" s="293" t="s">
        <v>2084</v>
      </c>
    </row>
    <row r="25" spans="1:56" ht="74.25" customHeight="1" x14ac:dyDescent="0.25">
      <c r="A25" s="11"/>
      <c r="B25" s="135" t="s">
        <v>2178</v>
      </c>
      <c r="C25" s="136" t="s">
        <v>2179</v>
      </c>
      <c r="D25" s="136" t="s">
        <v>2180</v>
      </c>
      <c r="E25" s="136" t="s">
        <v>2181</v>
      </c>
      <c r="F25" s="137" t="s">
        <v>2065</v>
      </c>
      <c r="G25" s="138" t="s">
        <v>2154</v>
      </c>
      <c r="H25" s="11"/>
      <c r="I25" s="11"/>
      <c r="J25" s="11"/>
      <c r="K25" s="11"/>
      <c r="S25" s="290" t="s">
        <v>2088</v>
      </c>
      <c r="T25" s="291">
        <v>0.2</v>
      </c>
      <c r="U25" s="292" t="s">
        <v>2083</v>
      </c>
      <c r="V25" s="293" t="s">
        <v>2084</v>
      </c>
    </row>
    <row r="26" spans="1:56" ht="45" x14ac:dyDescent="0.25">
      <c r="A26" s="11"/>
      <c r="B26" s="151" t="s">
        <v>2066</v>
      </c>
      <c r="C26" s="152" t="s">
        <v>2067</v>
      </c>
      <c r="D26" s="119" t="str">
        <f>IF(C26="","",VLOOKUP(C26,$S$22:$U$40,3,FALSE))</f>
        <v>Linear Feet</v>
      </c>
      <c r="E26" s="149">
        <v>1000</v>
      </c>
      <c r="F26" s="120">
        <f>IF(C26="","",VLOOKUP(C26,$S$22:$T$40,2,FALSE))</f>
        <v>1</v>
      </c>
      <c r="G26" s="150">
        <f>IF(F26="", "", E26*F26)</f>
        <v>1000</v>
      </c>
      <c r="H26" s="11"/>
      <c r="I26" s="11"/>
      <c r="J26" s="11"/>
      <c r="K26" s="11"/>
      <c r="S26" s="290" t="s">
        <v>2089</v>
      </c>
      <c r="T26" s="291">
        <v>0.2</v>
      </c>
      <c r="U26" s="292" t="s">
        <v>2083</v>
      </c>
      <c r="V26" s="293" t="s">
        <v>2084</v>
      </c>
    </row>
    <row r="27" spans="1:56" ht="17.25" x14ac:dyDescent="0.25">
      <c r="A27" s="11"/>
      <c r="B27" s="78"/>
      <c r="C27" s="153"/>
      <c r="D27" s="119" t="str">
        <f>IF(C27="","",VLOOKUP(C27,$S$22:$U$40,3,FALSE))</f>
        <v/>
      </c>
      <c r="E27" s="80"/>
      <c r="F27" s="120" t="str">
        <f>IF(C27="","",VLOOKUP(C27,$S$22:$T$40,2,FALSE))</f>
        <v/>
      </c>
      <c r="G27" s="150" t="str">
        <f>IF(F27="", "", E27*F27)</f>
        <v/>
      </c>
      <c r="H27" s="11"/>
      <c r="I27" s="11"/>
      <c r="J27" s="11"/>
      <c r="K27" s="11"/>
      <c r="S27" s="290" t="s">
        <v>2090</v>
      </c>
      <c r="T27" s="291">
        <v>1</v>
      </c>
      <c r="U27" s="292" t="s">
        <v>2083</v>
      </c>
      <c r="V27" s="293" t="s">
        <v>2084</v>
      </c>
    </row>
    <row r="28" spans="1:56" ht="18" customHeight="1" x14ac:dyDescent="0.25">
      <c r="A28" s="1"/>
      <c r="B28" s="78"/>
      <c r="C28" s="153"/>
      <c r="D28" s="119" t="str">
        <f t="shared" ref="D28:D39" si="0">IF(C28="","",VLOOKUP(C28,$S$22:$U$40,3,FALSE))</f>
        <v/>
      </c>
      <c r="E28" s="80"/>
      <c r="F28" s="120" t="str">
        <f t="shared" ref="F28:F39" si="1">IF(C28="","",VLOOKUP(C28,$S$22:$T$40,2,FALSE))</f>
        <v/>
      </c>
      <c r="G28" s="150" t="str">
        <f>IF(F28="", "", E28*F28)</f>
        <v/>
      </c>
      <c r="H28" s="11"/>
      <c r="I28" s="1"/>
      <c r="J28" s="1"/>
      <c r="K28" s="1"/>
      <c r="S28" s="290" t="s">
        <v>2091</v>
      </c>
      <c r="T28" s="291">
        <v>30</v>
      </c>
      <c r="U28" s="295" t="s">
        <v>2127</v>
      </c>
      <c r="V28" s="293" t="s">
        <v>2092</v>
      </c>
    </row>
    <row r="29" spans="1:56" ht="18.75" customHeight="1" x14ac:dyDescent="0.25">
      <c r="A29" s="1"/>
      <c r="B29" s="78"/>
      <c r="C29" s="153"/>
      <c r="D29" s="119" t="str">
        <f t="shared" si="0"/>
        <v/>
      </c>
      <c r="E29" s="80"/>
      <c r="F29" s="120" t="str">
        <f t="shared" si="1"/>
        <v/>
      </c>
      <c r="G29" s="150" t="str">
        <f t="shared" ref="G29:G39" si="2">IF(F29="", "", E29*F29)</f>
        <v/>
      </c>
      <c r="H29" s="11"/>
      <c r="I29" s="1"/>
      <c r="J29" s="1"/>
      <c r="K29" s="1"/>
      <c r="S29" s="290" t="s">
        <v>2093</v>
      </c>
      <c r="T29" s="291">
        <v>20</v>
      </c>
      <c r="U29" s="295" t="s">
        <v>2127</v>
      </c>
      <c r="V29" s="293" t="s">
        <v>2092</v>
      </c>
    </row>
    <row r="30" spans="1:56" ht="15.75" customHeight="1" x14ac:dyDescent="0.25">
      <c r="A30" s="1"/>
      <c r="B30" s="78"/>
      <c r="C30" s="153"/>
      <c r="D30" s="119" t="str">
        <f t="shared" si="0"/>
        <v/>
      </c>
      <c r="E30" s="80"/>
      <c r="F30" s="120" t="str">
        <f t="shared" si="1"/>
        <v/>
      </c>
      <c r="G30" s="150" t="str">
        <f t="shared" si="2"/>
        <v/>
      </c>
      <c r="H30" s="11"/>
      <c r="I30" s="1"/>
      <c r="J30" s="1"/>
      <c r="K30" s="1"/>
      <c r="S30" s="290" t="s">
        <v>2094</v>
      </c>
      <c r="T30" s="291">
        <v>1.25</v>
      </c>
      <c r="U30" s="292" t="s">
        <v>2083</v>
      </c>
      <c r="V30" s="293" t="s">
        <v>2084</v>
      </c>
    </row>
    <row r="31" spans="1:56" ht="17.25" x14ac:dyDescent="0.25">
      <c r="A31" s="1"/>
      <c r="B31" s="78"/>
      <c r="C31" s="153"/>
      <c r="D31" s="119" t="str">
        <f t="shared" si="0"/>
        <v/>
      </c>
      <c r="E31" s="80"/>
      <c r="F31" s="120" t="str">
        <f t="shared" si="1"/>
        <v/>
      </c>
      <c r="G31" s="150" t="str">
        <f t="shared" si="2"/>
        <v/>
      </c>
      <c r="H31" s="11"/>
      <c r="I31" s="1"/>
      <c r="J31" s="1"/>
      <c r="K31" s="1"/>
      <c r="S31" s="290" t="s">
        <v>2095</v>
      </c>
      <c r="T31" s="291">
        <v>0.5</v>
      </c>
      <c r="U31" s="292" t="s">
        <v>2083</v>
      </c>
      <c r="V31" s="293" t="s">
        <v>2084</v>
      </c>
    </row>
    <row r="32" spans="1:56" ht="15.75" customHeight="1" x14ac:dyDescent="0.25">
      <c r="A32" s="1"/>
      <c r="B32" s="78"/>
      <c r="C32" s="153"/>
      <c r="D32" s="119" t="str">
        <f t="shared" si="0"/>
        <v/>
      </c>
      <c r="E32" s="80"/>
      <c r="F32" s="120" t="str">
        <f t="shared" si="1"/>
        <v/>
      </c>
      <c r="G32" s="150" t="str">
        <f t="shared" si="2"/>
        <v/>
      </c>
      <c r="H32" s="11"/>
      <c r="I32" s="1"/>
      <c r="J32" s="1"/>
      <c r="K32" s="1"/>
      <c r="S32" s="290" t="s">
        <v>2096</v>
      </c>
      <c r="T32" s="291">
        <v>20</v>
      </c>
      <c r="U32" s="295" t="s">
        <v>2085</v>
      </c>
      <c r="V32" s="293" t="s">
        <v>2086</v>
      </c>
    </row>
    <row r="33" spans="1:22" ht="17.25" customHeight="1" x14ac:dyDescent="0.25">
      <c r="A33" s="1"/>
      <c r="B33" s="78"/>
      <c r="C33" s="153"/>
      <c r="D33" s="119" t="str">
        <f t="shared" si="0"/>
        <v/>
      </c>
      <c r="E33" s="80"/>
      <c r="F33" s="120" t="str">
        <f t="shared" si="1"/>
        <v/>
      </c>
      <c r="G33" s="150" t="str">
        <f t="shared" si="2"/>
        <v/>
      </c>
      <c r="H33" s="11"/>
      <c r="I33" s="1"/>
      <c r="J33" s="1"/>
      <c r="K33" s="1"/>
      <c r="S33" s="290" t="s">
        <v>2097</v>
      </c>
      <c r="T33" s="291">
        <v>0.2</v>
      </c>
      <c r="U33" s="292" t="s">
        <v>2083</v>
      </c>
      <c r="V33" s="293" t="s">
        <v>2098</v>
      </c>
    </row>
    <row r="34" spans="1:22" ht="18" customHeight="1" x14ac:dyDescent="0.25">
      <c r="A34" s="1"/>
      <c r="B34" s="78"/>
      <c r="C34" s="153"/>
      <c r="D34" s="119" t="str">
        <f t="shared" si="0"/>
        <v/>
      </c>
      <c r="E34" s="80"/>
      <c r="F34" s="120" t="str">
        <f t="shared" si="1"/>
        <v/>
      </c>
      <c r="G34" s="150" t="str">
        <f t="shared" si="2"/>
        <v/>
      </c>
      <c r="H34" s="11"/>
      <c r="I34" s="1"/>
      <c r="J34" s="1"/>
      <c r="K34" s="1"/>
      <c r="S34" s="290" t="s">
        <v>2099</v>
      </c>
      <c r="T34" s="291">
        <v>5</v>
      </c>
      <c r="U34" s="295" t="s">
        <v>2085</v>
      </c>
      <c r="V34" s="293" t="s">
        <v>2100</v>
      </c>
    </row>
    <row r="35" spans="1:22" ht="17.25" customHeight="1" x14ac:dyDescent="0.25">
      <c r="A35" s="1"/>
      <c r="B35" s="78"/>
      <c r="C35" s="153"/>
      <c r="D35" s="119" t="str">
        <f t="shared" si="0"/>
        <v/>
      </c>
      <c r="E35" s="80"/>
      <c r="F35" s="120" t="str">
        <f t="shared" si="1"/>
        <v/>
      </c>
      <c r="G35" s="150" t="str">
        <f t="shared" si="2"/>
        <v/>
      </c>
      <c r="H35" s="11"/>
      <c r="I35" s="1"/>
      <c r="J35" s="1"/>
      <c r="K35" s="1"/>
      <c r="S35" s="290" t="s">
        <v>2101</v>
      </c>
      <c r="T35" s="291">
        <v>270</v>
      </c>
      <c r="U35" s="292" t="s">
        <v>2102</v>
      </c>
      <c r="V35" s="293" t="s">
        <v>2103</v>
      </c>
    </row>
    <row r="36" spans="1:22" ht="18" customHeight="1" x14ac:dyDescent="0.25">
      <c r="A36" s="1"/>
      <c r="B36" s="78"/>
      <c r="C36" s="153"/>
      <c r="D36" s="119" t="str">
        <f t="shared" si="0"/>
        <v/>
      </c>
      <c r="E36" s="80"/>
      <c r="F36" s="120" t="str">
        <f t="shared" si="1"/>
        <v/>
      </c>
      <c r="G36" s="150" t="str">
        <f t="shared" si="2"/>
        <v/>
      </c>
      <c r="H36" s="11"/>
      <c r="I36" s="1"/>
      <c r="J36" s="1"/>
      <c r="K36" s="1"/>
      <c r="S36" s="290" t="s">
        <v>2104</v>
      </c>
      <c r="T36" s="291">
        <v>90</v>
      </c>
      <c r="U36" s="292" t="s">
        <v>2102</v>
      </c>
      <c r="V36" s="293" t="s">
        <v>2105</v>
      </c>
    </row>
    <row r="37" spans="1:22" ht="20.25" customHeight="1" x14ac:dyDescent="0.25">
      <c r="A37" s="1"/>
      <c r="B37" s="78"/>
      <c r="C37" s="153"/>
      <c r="D37" s="119" t="str">
        <f t="shared" si="0"/>
        <v/>
      </c>
      <c r="E37" s="80"/>
      <c r="F37" s="120" t="str">
        <f t="shared" si="1"/>
        <v/>
      </c>
      <c r="G37" s="150" t="str">
        <f t="shared" si="2"/>
        <v/>
      </c>
      <c r="H37" s="11"/>
      <c r="I37" s="1"/>
      <c r="J37" s="1"/>
      <c r="K37" s="1"/>
      <c r="S37" s="297" t="s">
        <v>2106</v>
      </c>
      <c r="T37" s="291">
        <v>1.25</v>
      </c>
      <c r="U37" s="292" t="s">
        <v>2083</v>
      </c>
      <c r="V37" s="293" t="s">
        <v>2107</v>
      </c>
    </row>
    <row r="38" spans="1:22" ht="18" customHeight="1" x14ac:dyDescent="0.25">
      <c r="A38" s="1"/>
      <c r="B38" s="78"/>
      <c r="C38" s="153"/>
      <c r="D38" s="119" t="str">
        <f t="shared" si="0"/>
        <v/>
      </c>
      <c r="E38" s="80"/>
      <c r="F38" s="120" t="str">
        <f t="shared" si="1"/>
        <v/>
      </c>
      <c r="G38" s="150" t="str">
        <f t="shared" si="2"/>
        <v/>
      </c>
      <c r="H38" s="11"/>
      <c r="I38" s="1"/>
      <c r="J38" s="1"/>
      <c r="K38" s="1"/>
      <c r="S38" s="290" t="s">
        <v>2108</v>
      </c>
      <c r="T38" s="291">
        <v>0.5</v>
      </c>
      <c r="U38" s="291" t="s">
        <v>2083</v>
      </c>
      <c r="V38" s="293" t="s">
        <v>2107</v>
      </c>
    </row>
    <row r="39" spans="1:22" ht="18.75" customHeight="1" thickBot="1" x14ac:dyDescent="0.3">
      <c r="A39" s="1"/>
      <c r="B39" s="86"/>
      <c r="C39" s="154"/>
      <c r="D39" s="119" t="str">
        <f t="shared" si="0"/>
        <v/>
      </c>
      <c r="E39" s="87"/>
      <c r="F39" s="120" t="str">
        <f t="shared" si="1"/>
        <v/>
      </c>
      <c r="G39" s="150" t="str">
        <f t="shared" si="2"/>
        <v/>
      </c>
      <c r="H39" s="11"/>
      <c r="I39" s="1"/>
      <c r="J39" s="1"/>
      <c r="K39" s="1"/>
      <c r="S39" s="294" t="s">
        <v>2109</v>
      </c>
      <c r="T39" s="298">
        <v>400</v>
      </c>
      <c r="U39" s="295" t="s">
        <v>2102</v>
      </c>
      <c r="V39" s="296" t="s">
        <v>2110</v>
      </c>
    </row>
    <row r="40" spans="1:22" ht="21" customHeight="1" thickBot="1" x14ac:dyDescent="0.3">
      <c r="A40" s="11"/>
      <c r="B40" s="11"/>
      <c r="C40" s="11"/>
      <c r="D40" s="11"/>
      <c r="E40" s="93" t="str">
        <f>IF(SUM(E27:E39)=0, "", SUM(E27:E39))</f>
        <v/>
      </c>
      <c r="F40" s="11"/>
      <c r="G40" s="121" t="str">
        <f>IF(SUM(G27:G39)=0,"",SUM(G27:G39))</f>
        <v/>
      </c>
      <c r="H40" s="11"/>
      <c r="I40" s="11"/>
      <c r="J40" s="11"/>
      <c r="K40" s="11"/>
      <c r="S40" s="290" t="s">
        <v>2111</v>
      </c>
      <c r="T40" s="291">
        <v>800</v>
      </c>
      <c r="U40" s="292" t="s">
        <v>2102</v>
      </c>
      <c r="V40" s="293" t="s">
        <v>2112</v>
      </c>
    </row>
    <row r="41" spans="1:22" x14ac:dyDescent="0.25">
      <c r="A41" s="1"/>
      <c r="B41" s="1"/>
      <c r="C41" s="1"/>
      <c r="D41" s="46"/>
      <c r="E41" s="47"/>
      <c r="F41" s="47"/>
      <c r="G41" s="48"/>
      <c r="H41" s="1"/>
      <c r="I41" s="1"/>
      <c r="J41" s="1"/>
      <c r="K41" s="1"/>
    </row>
    <row r="42" spans="1:22" ht="15.75" thickBot="1" x14ac:dyDescent="0.3">
      <c r="A42" s="1"/>
      <c r="B42" s="1"/>
      <c r="C42" s="1"/>
      <c r="D42" s="46"/>
      <c r="E42" s="47"/>
      <c r="F42" s="47"/>
      <c r="G42" s="48"/>
      <c r="H42" s="1"/>
      <c r="I42" s="1"/>
      <c r="J42" s="1"/>
      <c r="K42" s="1"/>
    </row>
    <row r="43" spans="1:22" ht="15.75" thickBot="1" x14ac:dyDescent="0.3">
      <c r="A43" s="1"/>
      <c r="B43" s="1"/>
      <c r="C43" s="1"/>
      <c r="D43" s="11"/>
      <c r="E43" s="1"/>
      <c r="F43" s="1"/>
      <c r="G43" s="1"/>
      <c r="H43" s="1"/>
      <c r="I43" s="1"/>
      <c r="J43" s="1"/>
      <c r="K43" s="1"/>
    </row>
    <row r="44" spans="1:22" ht="18.75" x14ac:dyDescent="0.3">
      <c r="A44" s="1"/>
      <c r="B44" s="401" t="s">
        <v>2458</v>
      </c>
      <c r="C44" s="402"/>
      <c r="D44" s="402"/>
      <c r="E44" s="402"/>
      <c r="F44" s="402"/>
      <c r="G44" s="402"/>
      <c r="H44" s="403"/>
      <c r="I44" s="1"/>
      <c r="J44" s="1"/>
      <c r="K44" s="1"/>
    </row>
    <row r="45" spans="1:22" ht="30" x14ac:dyDescent="0.25">
      <c r="A45" s="11"/>
      <c r="B45" s="111" t="s">
        <v>2155</v>
      </c>
      <c r="C45" s="115" t="s">
        <v>2156</v>
      </c>
      <c r="D45" s="115" t="s">
        <v>2182</v>
      </c>
      <c r="E45" s="115" t="s">
        <v>2183</v>
      </c>
      <c r="F45" s="115" t="s">
        <v>2159</v>
      </c>
      <c r="G45" s="115" t="s">
        <v>2160</v>
      </c>
      <c r="H45" s="139" t="s">
        <v>2161</v>
      </c>
      <c r="I45" s="11"/>
      <c r="J45" s="11"/>
      <c r="K45" s="11"/>
    </row>
    <row r="46" spans="1:22" x14ac:dyDescent="0.25">
      <c r="A46" s="1"/>
      <c r="B46" s="155" t="s">
        <v>2066</v>
      </c>
      <c r="C46" s="156" t="s">
        <v>2068</v>
      </c>
      <c r="D46" s="156" t="s">
        <v>2069</v>
      </c>
      <c r="E46" s="156">
        <v>20</v>
      </c>
      <c r="F46" s="156" t="s">
        <v>1463</v>
      </c>
      <c r="G46" s="122">
        <f>IF(F46="","", IF(ISERROR(VLOOKUP(F46, '06 Wattage Table'!$A$3:$H$889,8,0)),"N/A",VLOOKUP(F46,'06 Wattage Table'!$A$3:$H$889,8,0)))</f>
        <v>349</v>
      </c>
      <c r="H46" s="122">
        <f>IF(F46="", "", IF(G46="N/A", "N/A", E46*G46))</f>
        <v>6980</v>
      </c>
      <c r="I46" s="7"/>
      <c r="J46" s="7"/>
      <c r="K46" s="7"/>
    </row>
    <row r="47" spans="1:22" x14ac:dyDescent="0.25">
      <c r="A47" s="1"/>
      <c r="B47" s="88"/>
      <c r="C47" s="89"/>
      <c r="D47" s="89"/>
      <c r="E47" s="89"/>
      <c r="F47" s="89"/>
      <c r="G47" s="122" t="str">
        <f>IF(F47="","", IF(ISERROR(VLOOKUP(F47, '06 Wattage Table'!$A$3:$H$889,8,0)),"N/A",VLOOKUP(F47,'06 Wattage Table'!$A$3:$H$889,8,0)))</f>
        <v/>
      </c>
      <c r="H47" s="122" t="str">
        <f>IF(F47="", "", IF(G47="N/A", "N/A", E47*G47))</f>
        <v/>
      </c>
      <c r="I47" s="7"/>
      <c r="J47" s="7"/>
      <c r="K47" s="7"/>
    </row>
    <row r="48" spans="1:22" x14ac:dyDescent="0.25">
      <c r="A48" s="1"/>
      <c r="B48" s="88"/>
      <c r="C48" s="89"/>
      <c r="D48" s="89"/>
      <c r="E48" s="89"/>
      <c r="F48" s="89"/>
      <c r="G48" s="122" t="str">
        <f>IF(F48="","", IF(ISERROR(VLOOKUP(F48, '06 Wattage Table'!$A$3:$H$889,8,0)),"N/A",VLOOKUP(F48,'06 Wattage Table'!$A$3:$H$889,8,0)))</f>
        <v/>
      </c>
      <c r="H48" s="123" t="str">
        <f>IF(F48="", "", IF(G48="N/A", "N/A", E48*G48))</f>
        <v/>
      </c>
      <c r="I48" s="8"/>
      <c r="J48" s="8"/>
      <c r="K48" s="9"/>
    </row>
    <row r="49" spans="1:11" x14ac:dyDescent="0.25">
      <c r="A49" s="1"/>
      <c r="B49" s="78"/>
      <c r="C49" s="84"/>
      <c r="D49" s="84"/>
      <c r="E49" s="84"/>
      <c r="F49" s="84"/>
      <c r="G49" s="122" t="str">
        <f>IF(F49="","", IF(ISERROR(VLOOKUP(F49, '06 Wattage Table'!$A$3:$H$889,8,0)),"N/A",VLOOKUP(F49,'06 Wattage Table'!$A$3:$H$889,8,0)))</f>
        <v/>
      </c>
      <c r="H49" s="124" t="str">
        <f t="shared" ref="H49:H69" si="3">IF(F49="", "", IF(G49="N/A", "N/A", E49*G49))</f>
        <v/>
      </c>
      <c r="I49" s="1"/>
      <c r="J49" s="1"/>
      <c r="K49" s="1"/>
    </row>
    <row r="50" spans="1:11" x14ac:dyDescent="0.25">
      <c r="A50" s="1"/>
      <c r="B50" s="78"/>
      <c r="C50" s="84"/>
      <c r="D50" s="84"/>
      <c r="E50" s="84"/>
      <c r="F50" s="84"/>
      <c r="G50" s="122" t="str">
        <f>IF(F50="","", IF(ISERROR(VLOOKUP(F50, '06 Wattage Table'!$A$3:$H$889,8,0)),"N/A",VLOOKUP(F50,'06 Wattage Table'!$A$3:$H$889,8,0)))</f>
        <v/>
      </c>
      <c r="H50" s="124" t="str">
        <f t="shared" si="3"/>
        <v/>
      </c>
      <c r="I50" s="1"/>
      <c r="J50" s="1"/>
      <c r="K50" s="1"/>
    </row>
    <row r="51" spans="1:11" x14ac:dyDescent="0.25">
      <c r="A51" s="1"/>
      <c r="B51" s="78"/>
      <c r="C51" s="84"/>
      <c r="D51" s="84"/>
      <c r="E51" s="84"/>
      <c r="F51" s="84"/>
      <c r="G51" s="122" t="str">
        <f>IF(F51="","", IF(ISERROR(VLOOKUP(F51, '06 Wattage Table'!$A$3:$H$889,8,0)),"N/A",VLOOKUP(F51,'06 Wattage Table'!$A$3:$H$889,8,0)))</f>
        <v/>
      </c>
      <c r="H51" s="124" t="str">
        <f t="shared" si="3"/>
        <v/>
      </c>
      <c r="I51" s="7"/>
      <c r="J51" s="7"/>
      <c r="K51" s="7"/>
    </row>
    <row r="52" spans="1:11" x14ac:dyDescent="0.25">
      <c r="A52" s="1"/>
      <c r="B52" s="78"/>
      <c r="C52" s="84"/>
      <c r="D52" s="84"/>
      <c r="E52" s="84"/>
      <c r="F52" s="84"/>
      <c r="G52" s="122" t="str">
        <f>IF(F52="","", IF(ISERROR(VLOOKUP(F52, '06 Wattage Table'!$A$3:$H$889,8,0)),"N/A",VLOOKUP(F52,'06 Wattage Table'!$A$3:$H$889,8,0)))</f>
        <v/>
      </c>
      <c r="H52" s="124" t="str">
        <f t="shared" si="3"/>
        <v/>
      </c>
      <c r="I52" s="8"/>
      <c r="J52" s="8"/>
      <c r="K52" s="9"/>
    </row>
    <row r="53" spans="1:11" x14ac:dyDescent="0.25">
      <c r="A53" s="1"/>
      <c r="B53" s="78"/>
      <c r="C53" s="84"/>
      <c r="D53" s="84"/>
      <c r="E53" s="84"/>
      <c r="F53" s="84"/>
      <c r="G53" s="122" t="str">
        <f>IF(F53="","", IF(ISERROR(VLOOKUP(F53, '06 Wattage Table'!$A$3:$H$889,8,0)),"N/A",VLOOKUP(F53,'06 Wattage Table'!$A$3:$H$889,8,0)))</f>
        <v/>
      </c>
      <c r="H53" s="124" t="str">
        <f t="shared" si="3"/>
        <v/>
      </c>
      <c r="I53" s="1"/>
      <c r="J53" s="1"/>
      <c r="K53" s="1"/>
    </row>
    <row r="54" spans="1:11" x14ac:dyDescent="0.25">
      <c r="A54" s="1"/>
      <c r="B54" s="78"/>
      <c r="C54" s="84"/>
      <c r="D54" s="84"/>
      <c r="E54" s="84"/>
      <c r="F54" s="84"/>
      <c r="G54" s="122" t="str">
        <f>IF(F54="","", IF(ISERROR(VLOOKUP(F54, '06 Wattage Table'!$A$3:$H$889,8,0)),"N/A",VLOOKUP(F54,'06 Wattage Table'!$A$3:$H$889,8,0)))</f>
        <v/>
      </c>
      <c r="H54" s="124" t="str">
        <f t="shared" si="3"/>
        <v/>
      </c>
      <c r="I54" s="7"/>
      <c r="J54" s="7"/>
      <c r="K54" s="7"/>
    </row>
    <row r="55" spans="1:11" x14ac:dyDescent="0.25">
      <c r="A55" s="1"/>
      <c r="B55" s="78"/>
      <c r="C55" s="84"/>
      <c r="D55" s="84"/>
      <c r="E55" s="84"/>
      <c r="F55" s="84"/>
      <c r="G55" s="122" t="str">
        <f>IF(F55="","", IF(ISERROR(VLOOKUP(F55, '06 Wattage Table'!$A$3:$H$889,8,0)),"N/A",VLOOKUP(F55,'06 Wattage Table'!$A$3:$H$889,8,0)))</f>
        <v/>
      </c>
      <c r="H55" s="124" t="str">
        <f t="shared" si="3"/>
        <v/>
      </c>
      <c r="I55" s="8"/>
      <c r="J55" s="8"/>
      <c r="K55" s="9"/>
    </row>
    <row r="56" spans="1:11" x14ac:dyDescent="0.25">
      <c r="A56" s="1"/>
      <c r="B56" s="78"/>
      <c r="C56" s="84"/>
      <c r="D56" s="84"/>
      <c r="E56" s="84"/>
      <c r="F56" s="84"/>
      <c r="G56" s="122" t="str">
        <f>IF(F56="","", IF(ISERROR(VLOOKUP(F56, '06 Wattage Table'!$A$3:$H$889,8,0)),"N/A",VLOOKUP(F56,'06 Wattage Table'!$A$3:$H$889,8,0)))</f>
        <v/>
      </c>
      <c r="H56" s="124" t="str">
        <f t="shared" si="3"/>
        <v/>
      </c>
      <c r="I56" s="1"/>
      <c r="J56" s="1"/>
      <c r="K56" s="1"/>
    </row>
    <row r="57" spans="1:11" x14ac:dyDescent="0.25">
      <c r="A57" s="1"/>
      <c r="B57" s="78"/>
      <c r="C57" s="84"/>
      <c r="D57" s="84"/>
      <c r="E57" s="84"/>
      <c r="F57" s="84"/>
      <c r="G57" s="122" t="str">
        <f>IF(F57="","", IF(ISERROR(VLOOKUP(F57, '06 Wattage Table'!$A$3:$H$889,8,0)),"N/A",VLOOKUP(F57,'06 Wattage Table'!$A$3:$H$889,8,0)))</f>
        <v/>
      </c>
      <c r="H57" s="124" t="str">
        <f t="shared" si="3"/>
        <v/>
      </c>
      <c r="I57" s="7"/>
      <c r="J57" s="7"/>
      <c r="K57" s="7"/>
    </row>
    <row r="58" spans="1:11" x14ac:dyDescent="0.25">
      <c r="A58" s="1"/>
      <c r="B58" s="78"/>
      <c r="C58" s="84"/>
      <c r="D58" s="84"/>
      <c r="E58" s="84"/>
      <c r="F58" s="84"/>
      <c r="G58" s="122" t="str">
        <f>IF(F58="","", IF(ISERROR(VLOOKUP(F58, '06 Wattage Table'!$A$3:$H$889,8,0)),"N/A",VLOOKUP(F58,'06 Wattage Table'!$A$3:$H$889,8,0)))</f>
        <v/>
      </c>
      <c r="H58" s="124" t="str">
        <f t="shared" si="3"/>
        <v/>
      </c>
      <c r="I58" s="8"/>
      <c r="J58" s="8"/>
      <c r="K58" s="9"/>
    </row>
    <row r="59" spans="1:11" x14ac:dyDescent="0.25">
      <c r="A59" s="1"/>
      <c r="B59" s="78"/>
      <c r="C59" s="84"/>
      <c r="D59" s="84"/>
      <c r="E59" s="84"/>
      <c r="F59" s="84"/>
      <c r="G59" s="122" t="str">
        <f>IF(F59="","", IF(ISERROR(VLOOKUP(F59, '06 Wattage Table'!$A$3:$H$889,8,0)),"N/A",VLOOKUP(F59,'06 Wattage Table'!$A$3:$H$889,8,0)))</f>
        <v/>
      </c>
      <c r="H59" s="124" t="str">
        <f t="shared" si="3"/>
        <v/>
      </c>
      <c r="I59" s="8"/>
      <c r="J59" s="8"/>
      <c r="K59" s="9"/>
    </row>
    <row r="60" spans="1:11" x14ac:dyDescent="0.25">
      <c r="A60" s="1"/>
      <c r="B60" s="78"/>
      <c r="C60" s="84"/>
      <c r="D60" s="84"/>
      <c r="E60" s="84"/>
      <c r="F60" s="84"/>
      <c r="G60" s="122" t="str">
        <f>IF(F60="","", IF(ISERROR(VLOOKUP(F60, '06 Wattage Table'!$A$3:$H$889,8,0)),"N/A",VLOOKUP(F60,'06 Wattage Table'!$A$3:$H$889,8,0)))</f>
        <v/>
      </c>
      <c r="H60" s="124" t="str">
        <f t="shared" ref="H60:H66" si="4">IF(F60="", "", IF(G60="N/A", "N/A", E60*G60))</f>
        <v/>
      </c>
      <c r="I60" s="8"/>
      <c r="J60" s="8"/>
      <c r="K60" s="9"/>
    </row>
    <row r="61" spans="1:11" x14ac:dyDescent="0.25">
      <c r="A61" s="1"/>
      <c r="B61" s="78"/>
      <c r="C61" s="84"/>
      <c r="D61" s="84"/>
      <c r="E61" s="84"/>
      <c r="F61" s="84"/>
      <c r="G61" s="122" t="str">
        <f>IF(F61="","", IF(ISERROR(VLOOKUP(F61, '06 Wattage Table'!$A$3:$H$889,8,0)),"N/A",VLOOKUP(F61,'06 Wattage Table'!$A$3:$H$889,8,0)))</f>
        <v/>
      </c>
      <c r="H61" s="124" t="str">
        <f t="shared" si="4"/>
        <v/>
      </c>
      <c r="I61" s="8"/>
      <c r="J61" s="8"/>
      <c r="K61" s="9"/>
    </row>
    <row r="62" spans="1:11" x14ac:dyDescent="0.25">
      <c r="A62" s="1"/>
      <c r="B62" s="78"/>
      <c r="C62" s="84"/>
      <c r="D62" s="84"/>
      <c r="E62" s="84"/>
      <c r="F62" s="84"/>
      <c r="G62" s="122" t="str">
        <f>IF(F62="","", IF(ISERROR(VLOOKUP(F62, '06 Wattage Table'!$A$3:$H$889,8,0)),"N/A",VLOOKUP(F62,'06 Wattage Table'!$A$3:$H$889,8,0)))</f>
        <v/>
      </c>
      <c r="H62" s="124" t="str">
        <f t="shared" si="4"/>
        <v/>
      </c>
      <c r="I62" s="8"/>
      <c r="J62" s="8"/>
      <c r="K62" s="9"/>
    </row>
    <row r="63" spans="1:11" x14ac:dyDescent="0.25">
      <c r="A63" s="1"/>
      <c r="B63" s="78"/>
      <c r="C63" s="84"/>
      <c r="D63" s="84"/>
      <c r="E63" s="84"/>
      <c r="F63" s="84"/>
      <c r="G63" s="122" t="str">
        <f>IF(F63="","", IF(ISERROR(VLOOKUP(F63, '06 Wattage Table'!$A$3:$H$889,8,0)),"N/A",VLOOKUP(F63,'06 Wattage Table'!$A$3:$H$889,8,0)))</f>
        <v/>
      </c>
      <c r="H63" s="124" t="str">
        <f t="shared" si="4"/>
        <v/>
      </c>
      <c r="I63" s="8"/>
      <c r="J63" s="8"/>
      <c r="K63" s="9"/>
    </row>
    <row r="64" spans="1:11" x14ac:dyDescent="0.25">
      <c r="A64" s="1"/>
      <c r="B64" s="78"/>
      <c r="C64" s="84"/>
      <c r="D64" s="84"/>
      <c r="E64" s="84"/>
      <c r="F64" s="84"/>
      <c r="G64" s="122" t="str">
        <f>IF(F64="","", IF(ISERROR(VLOOKUP(F64, '06 Wattage Table'!$A$3:$H$889,8,0)),"N/A",VLOOKUP(F64,'06 Wattage Table'!$A$3:$H$889,8,0)))</f>
        <v/>
      </c>
      <c r="H64" s="124" t="str">
        <f t="shared" si="4"/>
        <v/>
      </c>
      <c r="I64" s="8"/>
      <c r="J64" s="8"/>
      <c r="K64" s="9"/>
    </row>
    <row r="65" spans="1:11" x14ac:dyDescent="0.25">
      <c r="A65" s="1"/>
      <c r="B65" s="78"/>
      <c r="C65" s="84"/>
      <c r="D65" s="84"/>
      <c r="E65" s="84"/>
      <c r="F65" s="84"/>
      <c r="G65" s="122" t="str">
        <f>IF(F65="","", IF(ISERROR(VLOOKUP(F65, '06 Wattage Table'!$A$3:$H$889,8,0)),"N/A",VLOOKUP(F65,'06 Wattage Table'!$A$3:$H$889,8,0)))</f>
        <v/>
      </c>
      <c r="H65" s="124" t="str">
        <f t="shared" si="4"/>
        <v/>
      </c>
      <c r="I65" s="8"/>
      <c r="J65" s="8"/>
      <c r="K65" s="9"/>
    </row>
    <row r="66" spans="1:11" x14ac:dyDescent="0.25">
      <c r="A66" s="1"/>
      <c r="B66" s="78"/>
      <c r="C66" s="84"/>
      <c r="D66" s="84"/>
      <c r="E66" s="84"/>
      <c r="F66" s="84"/>
      <c r="G66" s="122" t="str">
        <f>IF(F66="","", IF(ISERROR(VLOOKUP(F66, '06 Wattage Table'!$A$3:$H$889,8,0)),"N/A",VLOOKUP(F66,'06 Wattage Table'!$A$3:$H$889,8,0)))</f>
        <v/>
      </c>
      <c r="H66" s="124" t="str">
        <f t="shared" si="4"/>
        <v/>
      </c>
      <c r="I66" s="8"/>
      <c r="J66" s="8"/>
      <c r="K66" s="9"/>
    </row>
    <row r="67" spans="1:11" x14ac:dyDescent="0.25">
      <c r="A67" s="1"/>
      <c r="B67" s="78"/>
      <c r="C67" s="84"/>
      <c r="D67" s="84"/>
      <c r="E67" s="84"/>
      <c r="F67" s="84"/>
      <c r="G67" s="122" t="str">
        <f>IF(F67="","", IF(ISERROR(VLOOKUP(F67, '06 Wattage Table'!$A$3:$H$889,8,0)),"N/A",VLOOKUP(F67,'06 Wattage Table'!$A$3:$H$889,8,0)))</f>
        <v/>
      </c>
      <c r="H67" s="124" t="str">
        <f t="shared" si="3"/>
        <v/>
      </c>
      <c r="I67" s="8"/>
      <c r="J67" s="8"/>
      <c r="K67" s="9"/>
    </row>
    <row r="68" spans="1:11" x14ac:dyDescent="0.25">
      <c r="A68" s="1"/>
      <c r="B68" s="78"/>
      <c r="C68" s="84"/>
      <c r="D68" s="84"/>
      <c r="E68" s="84"/>
      <c r="F68" s="84"/>
      <c r="G68" s="122" t="str">
        <f>IF(F68="","", IF(ISERROR(VLOOKUP(F68, '06 Wattage Table'!$A$3:$H$889,8,0)),"N/A",VLOOKUP(F68,'06 Wattage Table'!$A$3:$H$889,8,0)))</f>
        <v/>
      </c>
      <c r="H68" s="124" t="str">
        <f t="shared" si="3"/>
        <v/>
      </c>
      <c r="I68" s="8"/>
      <c r="J68" s="8"/>
      <c r="K68" s="9"/>
    </row>
    <row r="69" spans="1:11" x14ac:dyDescent="0.25">
      <c r="A69" s="1"/>
      <c r="B69" s="78"/>
      <c r="C69" s="84"/>
      <c r="D69" s="84"/>
      <c r="E69" s="84"/>
      <c r="F69" s="84"/>
      <c r="G69" s="122" t="str">
        <f>IF(F69="","", IF(ISERROR(VLOOKUP(F69, '06 Wattage Table'!$A$3:$H$889,8,0)),"N/A",VLOOKUP(F69,'06 Wattage Table'!$A$3:$H$889,8,0)))</f>
        <v/>
      </c>
      <c r="H69" s="124" t="str">
        <f t="shared" si="3"/>
        <v/>
      </c>
      <c r="I69" s="8"/>
      <c r="J69" s="8"/>
      <c r="K69" s="9"/>
    </row>
    <row r="70" spans="1:11" x14ac:dyDescent="0.25">
      <c r="A70" s="1"/>
      <c r="B70" s="78"/>
      <c r="C70" s="84"/>
      <c r="D70" s="84"/>
      <c r="E70" s="84"/>
      <c r="F70" s="84"/>
      <c r="G70" s="122" t="str">
        <f>IF(F70="","", IF(ISERROR(VLOOKUP(F70, '06 Wattage Table'!$A$3:$H$889,8,0)),"N/A",VLOOKUP(F70,'06 Wattage Table'!$A$3:$H$889,8,0)))</f>
        <v/>
      </c>
      <c r="H70" s="124" t="str">
        <f t="shared" ref="H70:H74" si="5">IF(F70="", "", IF(G70="N/A", "N/A", E70*G70))</f>
        <v/>
      </c>
      <c r="I70" s="8"/>
      <c r="J70" s="8"/>
      <c r="K70" s="9"/>
    </row>
    <row r="71" spans="1:11" x14ac:dyDescent="0.25">
      <c r="A71" s="1"/>
      <c r="B71" s="78"/>
      <c r="C71" s="84"/>
      <c r="D71" s="84"/>
      <c r="E71" s="84"/>
      <c r="F71" s="84"/>
      <c r="G71" s="122" t="str">
        <f>IF(F71="","", IF(ISERROR(VLOOKUP(F71, '06 Wattage Table'!$A$3:$H$889,8,0)),"N/A",VLOOKUP(F71,'06 Wattage Table'!$A$3:$H$889,8,0)))</f>
        <v/>
      </c>
      <c r="H71" s="124" t="str">
        <f t="shared" si="5"/>
        <v/>
      </c>
      <c r="I71" s="8"/>
      <c r="J71" s="8"/>
      <c r="K71" s="9"/>
    </row>
    <row r="72" spans="1:11" x14ac:dyDescent="0.25">
      <c r="A72" s="1"/>
      <c r="B72" s="78"/>
      <c r="C72" s="84"/>
      <c r="D72" s="84"/>
      <c r="E72" s="84"/>
      <c r="F72" s="84"/>
      <c r="G72" s="122" t="str">
        <f>IF(F72="","", IF(ISERROR(VLOOKUP(F72, '06 Wattage Table'!$A$3:$H$889,8,0)),"N/A",VLOOKUP(F72,'06 Wattage Table'!$A$3:$H$889,8,0)))</f>
        <v/>
      </c>
      <c r="H72" s="124" t="str">
        <f t="shared" si="5"/>
        <v/>
      </c>
      <c r="I72" s="8"/>
      <c r="J72" s="8"/>
      <c r="K72" s="9"/>
    </row>
    <row r="73" spans="1:11" x14ac:dyDescent="0.25">
      <c r="A73" s="1"/>
      <c r="B73" s="78"/>
      <c r="C73" s="84"/>
      <c r="D73" s="84"/>
      <c r="E73" s="84"/>
      <c r="F73" s="84"/>
      <c r="G73" s="122" t="str">
        <f>IF(F73="","", IF(ISERROR(VLOOKUP(F73, '06 Wattage Table'!$A$3:$H$889,8,0)),"N/A",VLOOKUP(F73,'06 Wattage Table'!$A$3:$H$889,8,0)))</f>
        <v/>
      </c>
      <c r="H73" s="124" t="str">
        <f t="shared" si="5"/>
        <v/>
      </c>
      <c r="I73" s="8"/>
      <c r="J73" s="8"/>
      <c r="K73" s="9"/>
    </row>
    <row r="74" spans="1:11" x14ac:dyDescent="0.25">
      <c r="A74" s="1"/>
      <c r="B74" s="78"/>
      <c r="C74" s="84"/>
      <c r="D74" s="84"/>
      <c r="E74" s="84"/>
      <c r="F74" s="84"/>
      <c r="G74" s="122" t="str">
        <f>IF(F74="","", IF(ISERROR(VLOOKUP(F74, '06 Wattage Table'!$A$3:$H$889,8,0)),"N/A",VLOOKUP(F74,'06 Wattage Table'!$A$3:$H$889,8,0)))</f>
        <v/>
      </c>
      <c r="H74" s="124" t="str">
        <f t="shared" si="5"/>
        <v/>
      </c>
      <c r="I74" s="8"/>
      <c r="J74" s="8"/>
      <c r="K74" s="9"/>
    </row>
    <row r="75" spans="1:11" ht="15.75" thickBot="1" x14ac:dyDescent="0.3">
      <c r="A75" s="1"/>
      <c r="B75" s="78"/>
      <c r="C75" s="84"/>
      <c r="D75" s="84"/>
      <c r="E75" s="84"/>
      <c r="F75" s="84"/>
      <c r="G75" s="122" t="str">
        <f>IF(F75="","", IF(ISERROR(VLOOKUP(F75, '06 Wattage Table'!$A$3:$H$889,8,0)),"N/A",VLOOKUP(F75,'06 Wattage Table'!$A$3:$H$889,8,0)))</f>
        <v/>
      </c>
      <c r="H75" s="125" t="str">
        <f>IF(F75="", "", IF(G75="N/A", "N/A", E75*G75))</f>
        <v/>
      </c>
      <c r="I75" s="1"/>
      <c r="J75" s="1"/>
      <c r="K75" s="1"/>
    </row>
    <row r="76" spans="1:11" ht="15.75" thickBot="1" x14ac:dyDescent="0.3">
      <c r="A76" s="1"/>
      <c r="B76" s="404" t="s">
        <v>1714</v>
      </c>
      <c r="C76" s="405"/>
      <c r="D76" s="405"/>
      <c r="E76" s="405"/>
      <c r="F76" s="405"/>
      <c r="G76" s="406"/>
      <c r="H76" s="126" t="str">
        <f>IF(SUM(H48:H75)=0,"",SUM(H48:H75))</f>
        <v/>
      </c>
      <c r="I76" s="1"/>
      <c r="J76" s="1"/>
      <c r="K76" s="1"/>
    </row>
    <row r="77" spans="1:11" ht="15.75" thickBot="1" x14ac:dyDescent="0.3">
      <c r="A77" s="1"/>
      <c r="B77" s="1"/>
      <c r="C77" s="7"/>
      <c r="D77" s="11"/>
      <c r="E77" s="1"/>
      <c r="F77" s="1"/>
      <c r="G77" s="1"/>
      <c r="H77" s="1"/>
      <c r="I77" s="1"/>
      <c r="J77" s="1"/>
      <c r="K77" s="1"/>
    </row>
    <row r="78" spans="1:11" ht="19.5" thickBot="1" x14ac:dyDescent="0.35">
      <c r="A78" s="1"/>
      <c r="B78" s="407" t="s">
        <v>2459</v>
      </c>
      <c r="C78" s="408"/>
      <c r="D78" s="409"/>
      <c r="E78" s="1"/>
      <c r="F78" s="1"/>
      <c r="G78" s="1"/>
      <c r="H78" s="1"/>
      <c r="I78" s="1"/>
      <c r="J78" s="1"/>
      <c r="K78" s="1"/>
    </row>
    <row r="79" spans="1:11" x14ac:dyDescent="0.25">
      <c r="A79" s="1"/>
      <c r="B79" s="306" t="s">
        <v>2070</v>
      </c>
      <c r="C79" s="307"/>
      <c r="D79" s="132" t="str">
        <f>IF(H76="", "", H76)</f>
        <v/>
      </c>
      <c r="E79" s="1"/>
      <c r="F79" s="1"/>
      <c r="G79" s="1"/>
      <c r="H79" s="1"/>
      <c r="I79" s="1"/>
      <c r="J79" s="1"/>
      <c r="K79" s="1"/>
    </row>
    <row r="80" spans="1:11" x14ac:dyDescent="0.25">
      <c r="A80" s="1"/>
      <c r="B80" s="308" t="s">
        <v>2071</v>
      </c>
      <c r="C80" s="309"/>
      <c r="D80" s="124" t="str">
        <f>G40</f>
        <v/>
      </c>
      <c r="E80" s="1"/>
      <c r="F80" s="1"/>
      <c r="G80" s="1"/>
      <c r="H80" s="1"/>
      <c r="I80" s="1"/>
      <c r="J80" s="1"/>
      <c r="K80" s="1"/>
    </row>
    <row r="81" spans="1:56" x14ac:dyDescent="0.25">
      <c r="A81" s="1"/>
      <c r="B81" s="304" t="s">
        <v>2175</v>
      </c>
      <c r="C81" s="305"/>
      <c r="D81" s="157"/>
      <c r="E81" s="1"/>
      <c r="F81" s="1"/>
      <c r="G81" s="1"/>
      <c r="H81" s="1"/>
      <c r="I81" s="1"/>
      <c r="J81" s="1"/>
      <c r="K81" s="1"/>
    </row>
    <row r="82" spans="1:56" s="148" customFormat="1" x14ac:dyDescent="0.25">
      <c r="A82" s="1"/>
      <c r="B82" s="274" t="s">
        <v>2176</v>
      </c>
      <c r="C82" s="275"/>
      <c r="D82" s="124" t="str">
        <f>IF(D80="","",(1-D81)*D80)</f>
        <v/>
      </c>
      <c r="E82" s="1"/>
      <c r="F82" s="1"/>
      <c r="G82" s="1"/>
      <c r="H82" s="1"/>
      <c r="I82" s="1"/>
      <c r="J82" s="1"/>
      <c r="K82" s="1"/>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row>
    <row r="83" spans="1:56" x14ac:dyDescent="0.25">
      <c r="A83" s="1"/>
      <c r="B83" s="308" t="s">
        <v>1718</v>
      </c>
      <c r="C83" s="309"/>
      <c r="D83" s="124" t="str">
        <f>IF(D82="","",IF(D79&lt;D82, "YES", "NOT ELIGIBLE"))</f>
        <v/>
      </c>
      <c r="E83" s="1"/>
      <c r="F83" s="1"/>
      <c r="G83" s="1"/>
      <c r="H83" s="1"/>
      <c r="I83" s="1"/>
      <c r="J83" s="1"/>
      <c r="K83" s="1"/>
    </row>
    <row r="84" spans="1:56" x14ac:dyDescent="0.25">
      <c r="A84" s="1"/>
      <c r="B84" s="308" t="s">
        <v>816</v>
      </c>
      <c r="C84" s="309"/>
      <c r="D84" s="133" t="str">
        <f>IF(D80="","",(D80-D79)/1000)</f>
        <v/>
      </c>
      <c r="E84" s="1"/>
      <c r="F84" s="1"/>
      <c r="G84" s="1"/>
      <c r="H84" s="1"/>
      <c r="I84" s="1"/>
      <c r="J84" s="1"/>
      <c r="K84" s="1"/>
    </row>
    <row r="85" spans="1:56" x14ac:dyDescent="0.25">
      <c r="A85" s="1"/>
      <c r="B85" s="308" t="s">
        <v>2174</v>
      </c>
      <c r="C85" s="309"/>
      <c r="D85" s="144"/>
      <c r="E85" s="1"/>
      <c r="F85" s="1"/>
      <c r="G85" s="1"/>
      <c r="H85" s="1"/>
      <c r="I85" s="1"/>
      <c r="J85" s="1"/>
      <c r="K85" s="1"/>
    </row>
    <row r="86" spans="1:56" ht="15.75" thickBot="1" x14ac:dyDescent="0.3">
      <c r="A86" s="1"/>
      <c r="B86" s="412" t="s">
        <v>1719</v>
      </c>
      <c r="C86" s="413"/>
      <c r="D86" s="134" t="str">
        <f>IF(D83="","",IF(D83="YES",D84*D85, "No Incentive"))</f>
        <v/>
      </c>
      <c r="E86" s="1"/>
      <c r="F86" s="1"/>
      <c r="G86" s="1"/>
      <c r="H86" s="1"/>
      <c r="I86" s="1"/>
      <c r="J86" s="1"/>
      <c r="K86" s="1"/>
    </row>
    <row r="87" spans="1:56" x14ac:dyDescent="0.25">
      <c r="A87" s="1"/>
      <c r="B87" s="1"/>
      <c r="C87" s="1"/>
      <c r="D87" s="49"/>
      <c r="E87" s="1"/>
      <c r="F87" s="1"/>
      <c r="G87" s="1"/>
      <c r="H87" s="1"/>
      <c r="I87" s="1"/>
      <c r="J87" s="1"/>
      <c r="K87" s="1"/>
    </row>
    <row r="88" spans="1:56" x14ac:dyDescent="0.25">
      <c r="A88" s="1"/>
      <c r="B88" s="1"/>
      <c r="C88" s="1"/>
      <c r="D88" s="49"/>
      <c r="E88" s="1"/>
      <c r="F88" s="1"/>
      <c r="G88" s="1"/>
      <c r="H88" s="1"/>
      <c r="I88" s="1"/>
      <c r="J88" s="1"/>
      <c r="K88" s="1"/>
    </row>
    <row r="89" spans="1:56" ht="15.75" thickBot="1" x14ac:dyDescent="0.3">
      <c r="A89" s="1"/>
      <c r="B89" s="1"/>
      <c r="C89" s="1"/>
      <c r="D89" s="11"/>
      <c r="E89" s="1"/>
      <c r="F89" s="1"/>
      <c r="G89" s="1"/>
      <c r="H89" s="1"/>
      <c r="I89" s="1"/>
      <c r="J89" s="1"/>
      <c r="K89" s="1"/>
    </row>
    <row r="90" spans="1:56" ht="18.75" x14ac:dyDescent="0.3">
      <c r="A90" s="1"/>
      <c r="B90" s="392" t="s">
        <v>2460</v>
      </c>
      <c r="C90" s="393"/>
      <c r="D90" s="393"/>
      <c r="E90" s="393"/>
      <c r="F90" s="393"/>
      <c r="G90" s="393"/>
      <c r="H90" s="393"/>
      <c r="I90" s="393"/>
      <c r="J90" s="394"/>
      <c r="K90" s="1"/>
    </row>
    <row r="91" spans="1:56" ht="45" x14ac:dyDescent="0.25">
      <c r="A91" s="1"/>
      <c r="B91" s="111" t="s">
        <v>1720</v>
      </c>
      <c r="C91" s="112" t="s">
        <v>1698</v>
      </c>
      <c r="D91" s="112" t="s">
        <v>2072</v>
      </c>
      <c r="E91" s="112" t="s">
        <v>1699</v>
      </c>
      <c r="F91" s="112" t="s">
        <v>1715</v>
      </c>
      <c r="G91" s="112" t="s">
        <v>1700</v>
      </c>
      <c r="H91" s="140" t="s">
        <v>1701</v>
      </c>
      <c r="I91" s="141" t="s">
        <v>1721</v>
      </c>
      <c r="J91" s="142" t="s">
        <v>1722</v>
      </c>
      <c r="K91" s="1"/>
    </row>
    <row r="92" spans="1:56" ht="31.5" customHeight="1" thickBot="1" x14ac:dyDescent="0.3">
      <c r="A92" s="11"/>
      <c r="B92" s="127" t="str">
        <f>D84</f>
        <v/>
      </c>
      <c r="C92" s="82"/>
      <c r="D92" s="128" t="str">
        <f>IF(C92="","",VLOOKUP(C92,'04 Exterior User Input'!$B$4:$C$6,2,FALSE))</f>
        <v/>
      </c>
      <c r="E92" s="129" t="str">
        <f>IF(C92="","",VLOOKUP(C92,'04 Exterior User Input'!$B$4:$D$6,3,FALSE))</f>
        <v/>
      </c>
      <c r="F92" s="129" t="s">
        <v>1713</v>
      </c>
      <c r="G92" s="129">
        <v>0</v>
      </c>
      <c r="H92" s="130">
        <v>0</v>
      </c>
      <c r="I92" s="131" t="str">
        <f>IF(B92="","",B92*E92*(1+G92))</f>
        <v/>
      </c>
      <c r="J92" s="125" t="str">
        <f>IF(B92="", "", B92*(1+H92)*D92)</f>
        <v/>
      </c>
      <c r="K92" s="11"/>
    </row>
    <row r="93" spans="1:56" x14ac:dyDescent="0.25">
      <c r="A93" s="1"/>
      <c r="B93" s="1"/>
      <c r="C93" s="1"/>
      <c r="D93" s="11"/>
      <c r="E93" s="1"/>
      <c r="F93" s="1"/>
      <c r="G93" s="1"/>
      <c r="H93" s="1"/>
      <c r="I93" s="1"/>
      <c r="J93" s="1"/>
      <c r="K93" s="1"/>
    </row>
  </sheetData>
  <sheetProtection selectLockedCells="1"/>
  <mergeCells count="34">
    <mergeCell ref="B4:E4"/>
    <mergeCell ref="B5:C5"/>
    <mergeCell ref="D5:E5"/>
    <mergeCell ref="B2:J2"/>
    <mergeCell ref="B6:C6"/>
    <mergeCell ref="D6:E6"/>
    <mergeCell ref="B7:C7"/>
    <mergeCell ref="D7:E7"/>
    <mergeCell ref="B8:C8"/>
    <mergeCell ref="D8:E8"/>
    <mergeCell ref="B86:C86"/>
    <mergeCell ref="B13:C13"/>
    <mergeCell ref="D13:E13"/>
    <mergeCell ref="B14:C14"/>
    <mergeCell ref="D14:E14"/>
    <mergeCell ref="B15:C15"/>
    <mergeCell ref="D15:E15"/>
    <mergeCell ref="B24:G24"/>
    <mergeCell ref="B16:C16"/>
    <mergeCell ref="D16:E16"/>
    <mergeCell ref="B17:C17"/>
    <mergeCell ref="D17:E17"/>
    <mergeCell ref="B90:J90"/>
    <mergeCell ref="B9:C9"/>
    <mergeCell ref="D9:E9"/>
    <mergeCell ref="B10:C10"/>
    <mergeCell ref="D10:E10"/>
    <mergeCell ref="B11:C11"/>
    <mergeCell ref="D11:E11"/>
    <mergeCell ref="B44:H44"/>
    <mergeCell ref="B76:G76"/>
    <mergeCell ref="B78:D78"/>
    <mergeCell ref="B12:C12"/>
    <mergeCell ref="D12:E12"/>
  </mergeCells>
  <dataValidations count="4">
    <dataValidation type="list" allowBlank="1" showInputMessage="1" showErrorMessage="1" sqref="C92">
      <formula1>ExtFacilityType</formula1>
    </dataValidation>
    <dataValidation type="list" allowBlank="1" showInputMessage="1" showErrorMessage="1" sqref="C27:C39">
      <formula1>ExtFacility</formula1>
    </dataValidation>
    <dataValidation type="list" allowBlank="1" showInputMessage="1" showErrorMessage="1" sqref="D17:E17">
      <formula1>$P$12:$P$15</formula1>
    </dataValidation>
    <dataValidation type="list" allowBlank="1" showInputMessage="1" showErrorMessage="1" sqref="D13:E13">
      <formula1>$P$18:$P$24</formula1>
    </dataValidation>
  </dataValidations>
  <hyperlinks>
    <hyperlink ref="M4" location="Manual!A1" display="For instructions, see the Users Guide in the &quot;Manual&quot; sheet."/>
  </hyperlinks>
  <pageMargins left="0.7" right="0.7" top="0.75" bottom="0.5" header="0.3" footer="0.3"/>
  <pageSetup scale="53" fitToHeight="2" orientation="landscape" r:id="rId1"/>
  <rowBreaks count="1" manualBreakCount="1">
    <brk id="42"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1:H23"/>
  <sheetViews>
    <sheetView zoomScale="80" zoomScaleNormal="80" workbookViewId="0">
      <selection activeCell="G26" sqref="G26"/>
    </sheetView>
  </sheetViews>
  <sheetFormatPr defaultRowHeight="15" x14ac:dyDescent="0.25"/>
  <cols>
    <col min="1" max="1" width="4" style="13" customWidth="1"/>
    <col min="2" max="2" width="31.5703125" style="13" bestFit="1" customWidth="1"/>
    <col min="3" max="3" width="12.140625" style="13" customWidth="1"/>
    <col min="4" max="4" width="4.5703125" style="13" bestFit="1" customWidth="1"/>
    <col min="5" max="5" width="9.140625" style="13"/>
    <col min="6" max="6" width="12.7109375" style="13" bestFit="1" customWidth="1"/>
    <col min="7" max="7" width="70.42578125" style="13" customWidth="1"/>
    <col min="8" max="8" width="13.140625" style="13" bestFit="1" customWidth="1"/>
    <col min="9" max="16384" width="9.140625" style="13"/>
  </cols>
  <sheetData>
    <row r="1" spans="2:8" x14ac:dyDescent="0.25">
      <c r="B1" s="50"/>
    </row>
    <row r="2" spans="2:8" x14ac:dyDescent="0.25">
      <c r="B2" s="159" t="s">
        <v>2609</v>
      </c>
      <c r="C2" s="158"/>
      <c r="D2" s="158"/>
      <c r="E2" s="47"/>
      <c r="F2" s="159" t="s">
        <v>2610</v>
      </c>
      <c r="G2" s="158"/>
    </row>
    <row r="3" spans="2:8" x14ac:dyDescent="0.25">
      <c r="B3" s="52" t="s">
        <v>1698</v>
      </c>
      <c r="C3" s="53" t="s">
        <v>2072</v>
      </c>
      <c r="D3" s="53" t="s">
        <v>1703</v>
      </c>
      <c r="F3" s="54" t="s">
        <v>2073</v>
      </c>
      <c r="G3" s="55" t="s">
        <v>2074</v>
      </c>
      <c r="H3" s="56" t="s">
        <v>2075</v>
      </c>
    </row>
    <row r="4" spans="2:8" x14ac:dyDescent="0.25">
      <c r="B4" s="73" t="s">
        <v>2163</v>
      </c>
      <c r="C4" s="74">
        <v>3833</v>
      </c>
      <c r="D4" s="75">
        <v>0</v>
      </c>
      <c r="F4" s="60" t="s">
        <v>818</v>
      </c>
      <c r="G4" s="61" t="s">
        <v>1538</v>
      </c>
      <c r="H4" s="15" t="s">
        <v>1538</v>
      </c>
    </row>
    <row r="5" spans="2:8" x14ac:dyDescent="0.25">
      <c r="B5" s="57" t="s">
        <v>2076</v>
      </c>
      <c r="C5" s="58">
        <v>8760</v>
      </c>
      <c r="D5" s="59">
        <v>1</v>
      </c>
      <c r="F5" s="60" t="s">
        <v>819</v>
      </c>
      <c r="G5" s="61" t="s">
        <v>1538</v>
      </c>
      <c r="H5" s="15" t="s">
        <v>1538</v>
      </c>
    </row>
    <row r="6" spans="2:8" x14ac:dyDescent="0.25">
      <c r="B6" s="57" t="s">
        <v>1704</v>
      </c>
      <c r="C6" s="42" t="s">
        <v>1538</v>
      </c>
      <c r="D6" s="43" t="s">
        <v>1538</v>
      </c>
      <c r="F6" s="60" t="s">
        <v>820</v>
      </c>
      <c r="G6" s="61" t="s">
        <v>1538</v>
      </c>
      <c r="H6" s="15" t="s">
        <v>1538</v>
      </c>
    </row>
    <row r="7" spans="2:8" x14ac:dyDescent="0.25">
      <c r="F7" s="60" t="s">
        <v>821</v>
      </c>
      <c r="G7" s="61" t="s">
        <v>1538</v>
      </c>
      <c r="H7" s="15" t="s">
        <v>1538</v>
      </c>
    </row>
    <row r="8" spans="2:8" x14ac:dyDescent="0.25">
      <c r="F8" s="60" t="s">
        <v>822</v>
      </c>
      <c r="G8" s="61" t="s">
        <v>1538</v>
      </c>
      <c r="H8" s="15" t="s">
        <v>1538</v>
      </c>
    </row>
    <row r="9" spans="2:8" x14ac:dyDescent="0.25">
      <c r="F9" s="60" t="s">
        <v>823</v>
      </c>
      <c r="G9" s="61" t="s">
        <v>1538</v>
      </c>
      <c r="H9" s="15" t="s">
        <v>1538</v>
      </c>
    </row>
    <row r="10" spans="2:8" x14ac:dyDescent="0.25">
      <c r="F10" s="60" t="s">
        <v>824</v>
      </c>
      <c r="G10" s="61" t="s">
        <v>1538</v>
      </c>
      <c r="H10" s="15" t="s">
        <v>1538</v>
      </c>
    </row>
    <row r="11" spans="2:8" x14ac:dyDescent="0.25">
      <c r="F11" s="60" t="s">
        <v>825</v>
      </c>
      <c r="G11" s="61" t="s">
        <v>1538</v>
      </c>
      <c r="H11" s="15" t="s">
        <v>1538</v>
      </c>
    </row>
    <row r="12" spans="2:8" x14ac:dyDescent="0.25">
      <c r="F12" s="60" t="s">
        <v>826</v>
      </c>
      <c r="G12" s="61" t="s">
        <v>1538</v>
      </c>
      <c r="H12" s="15" t="s">
        <v>1538</v>
      </c>
    </row>
    <row r="13" spans="2:8" x14ac:dyDescent="0.25">
      <c r="F13" s="60" t="s">
        <v>827</v>
      </c>
      <c r="G13" s="61" t="s">
        <v>1538</v>
      </c>
      <c r="H13" s="15" t="s">
        <v>1538</v>
      </c>
    </row>
    <row r="14" spans="2:8" x14ac:dyDescent="0.25">
      <c r="F14" s="60" t="s">
        <v>828</v>
      </c>
      <c r="G14" s="61" t="s">
        <v>1538</v>
      </c>
      <c r="H14" s="15" t="s">
        <v>1538</v>
      </c>
    </row>
    <row r="15" spans="2:8" x14ac:dyDescent="0.25">
      <c r="F15" s="60" t="s">
        <v>829</v>
      </c>
      <c r="G15" s="61" t="s">
        <v>1538</v>
      </c>
      <c r="H15" s="15" t="s">
        <v>1538</v>
      </c>
    </row>
    <row r="16" spans="2:8" x14ac:dyDescent="0.25">
      <c r="F16" s="60" t="s">
        <v>830</v>
      </c>
      <c r="G16" s="61" t="s">
        <v>1538</v>
      </c>
      <c r="H16" s="15" t="s">
        <v>1538</v>
      </c>
    </row>
    <row r="17" spans="6:8" x14ac:dyDescent="0.25">
      <c r="F17" s="60" t="s">
        <v>831</v>
      </c>
      <c r="G17" s="61" t="s">
        <v>1538</v>
      </c>
      <c r="H17" s="15" t="s">
        <v>1538</v>
      </c>
    </row>
    <row r="18" spans="6:8" x14ac:dyDescent="0.25">
      <c r="F18" s="60" t="s">
        <v>832</v>
      </c>
      <c r="G18" s="61" t="s">
        <v>1538</v>
      </c>
      <c r="H18" s="15" t="s">
        <v>1538</v>
      </c>
    </row>
    <row r="19" spans="6:8" x14ac:dyDescent="0.25">
      <c r="F19" s="60" t="s">
        <v>833</v>
      </c>
      <c r="G19" s="61" t="s">
        <v>1538</v>
      </c>
      <c r="H19" s="15" t="s">
        <v>1538</v>
      </c>
    </row>
    <row r="20" spans="6:8" x14ac:dyDescent="0.25">
      <c r="F20" s="60" t="s">
        <v>834</v>
      </c>
      <c r="G20" s="61" t="s">
        <v>1538</v>
      </c>
      <c r="H20" s="15" t="s">
        <v>1538</v>
      </c>
    </row>
    <row r="21" spans="6:8" x14ac:dyDescent="0.25">
      <c r="F21" s="60" t="s">
        <v>835</v>
      </c>
      <c r="G21" s="61" t="s">
        <v>1538</v>
      </c>
      <c r="H21" s="15" t="s">
        <v>1538</v>
      </c>
    </row>
    <row r="22" spans="6:8" x14ac:dyDescent="0.25">
      <c r="F22" s="60" t="s">
        <v>836</v>
      </c>
      <c r="G22" s="61" t="s">
        <v>1538</v>
      </c>
      <c r="H22" s="15" t="s">
        <v>1538</v>
      </c>
    </row>
    <row r="23" spans="6:8" x14ac:dyDescent="0.25">
      <c r="F23" s="60" t="s">
        <v>837</v>
      </c>
      <c r="G23" s="61" t="s">
        <v>1538</v>
      </c>
      <c r="H23" s="15" t="s">
        <v>1538</v>
      </c>
    </row>
  </sheetData>
  <sheetProtection selectLockedCells="1"/>
  <pageMargins left="0.7" right="0.7" top="0.75" bottom="0.75" header="0.3" footer="0.3"/>
  <pageSetup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89"/>
  <sheetViews>
    <sheetView zoomScale="90" zoomScaleNormal="90" workbookViewId="0">
      <selection activeCell="M11" sqref="M11"/>
    </sheetView>
  </sheetViews>
  <sheetFormatPr defaultRowHeight="14.1" customHeight="1" x14ac:dyDescent="0.2"/>
  <cols>
    <col min="1" max="1" width="19.28515625" style="68" bestFit="1" customWidth="1"/>
    <col min="2" max="2" width="15.28515625" style="68" customWidth="1"/>
    <col min="3" max="3" width="84.140625" style="69" customWidth="1"/>
    <col min="4" max="4" width="12.7109375" style="70" customWidth="1"/>
    <col min="5" max="6" width="7.5703125" style="68" customWidth="1"/>
    <col min="7" max="7" width="13" style="68" customWidth="1"/>
    <col min="8" max="8" width="15.140625" style="68" customWidth="1"/>
    <col min="9" max="254" width="9.140625" style="62"/>
    <col min="255" max="255" width="19.28515625" style="62" bestFit="1" customWidth="1"/>
    <col min="256" max="256" width="15.28515625" style="62" customWidth="1"/>
    <col min="257" max="257" width="84.140625" style="62" customWidth="1"/>
    <col min="258" max="258" width="12.7109375" style="62" customWidth="1"/>
    <col min="259" max="261" width="7.5703125" style="62" customWidth="1"/>
    <col min="262" max="262" width="14.85546875" style="62" customWidth="1"/>
    <col min="263" max="263" width="66.85546875" style="62" customWidth="1"/>
    <col min="264" max="510" width="9.140625" style="62"/>
    <col min="511" max="511" width="19.28515625" style="62" bestFit="1" customWidth="1"/>
    <col min="512" max="512" width="15.28515625" style="62" customWidth="1"/>
    <col min="513" max="513" width="84.140625" style="62" customWidth="1"/>
    <col min="514" max="514" width="12.7109375" style="62" customWidth="1"/>
    <col min="515" max="517" width="7.5703125" style="62" customWidth="1"/>
    <col min="518" max="518" width="14.85546875" style="62" customWidth="1"/>
    <col min="519" max="519" width="66.85546875" style="62" customWidth="1"/>
    <col min="520" max="766" width="9.140625" style="62"/>
    <col min="767" max="767" width="19.28515625" style="62" bestFit="1" customWidth="1"/>
    <col min="768" max="768" width="15.28515625" style="62" customWidth="1"/>
    <col min="769" max="769" width="84.140625" style="62" customWidth="1"/>
    <col min="770" max="770" width="12.7109375" style="62" customWidth="1"/>
    <col min="771" max="773" width="7.5703125" style="62" customWidth="1"/>
    <col min="774" max="774" width="14.85546875" style="62" customWidth="1"/>
    <col min="775" max="775" width="66.85546875" style="62" customWidth="1"/>
    <col min="776" max="1022" width="9.140625" style="62"/>
    <col min="1023" max="1023" width="19.28515625" style="62" bestFit="1" customWidth="1"/>
    <col min="1024" max="1024" width="15.28515625" style="62" customWidth="1"/>
    <col min="1025" max="1025" width="84.140625" style="62" customWidth="1"/>
    <col min="1026" max="1026" width="12.7109375" style="62" customWidth="1"/>
    <col min="1027" max="1029" width="7.5703125" style="62" customWidth="1"/>
    <col min="1030" max="1030" width="14.85546875" style="62" customWidth="1"/>
    <col min="1031" max="1031" width="66.85546875" style="62" customWidth="1"/>
    <col min="1032" max="1278" width="9.140625" style="62"/>
    <col min="1279" max="1279" width="19.28515625" style="62" bestFit="1" customWidth="1"/>
    <col min="1280" max="1280" width="15.28515625" style="62" customWidth="1"/>
    <col min="1281" max="1281" width="84.140625" style="62" customWidth="1"/>
    <col min="1282" max="1282" width="12.7109375" style="62" customWidth="1"/>
    <col min="1283" max="1285" width="7.5703125" style="62" customWidth="1"/>
    <col min="1286" max="1286" width="14.85546875" style="62" customWidth="1"/>
    <col min="1287" max="1287" width="66.85546875" style="62" customWidth="1"/>
    <col min="1288" max="1534" width="9.140625" style="62"/>
    <col min="1535" max="1535" width="19.28515625" style="62" bestFit="1" customWidth="1"/>
    <col min="1536" max="1536" width="15.28515625" style="62" customWidth="1"/>
    <col min="1537" max="1537" width="84.140625" style="62" customWidth="1"/>
    <col min="1538" max="1538" width="12.7109375" style="62" customWidth="1"/>
    <col min="1539" max="1541" width="7.5703125" style="62" customWidth="1"/>
    <col min="1542" max="1542" width="14.85546875" style="62" customWidth="1"/>
    <col min="1543" max="1543" width="66.85546875" style="62" customWidth="1"/>
    <col min="1544" max="1790" width="9.140625" style="62"/>
    <col min="1791" max="1791" width="19.28515625" style="62" bestFit="1" customWidth="1"/>
    <col min="1792" max="1792" width="15.28515625" style="62" customWidth="1"/>
    <col min="1793" max="1793" width="84.140625" style="62" customWidth="1"/>
    <col min="1794" max="1794" width="12.7109375" style="62" customWidth="1"/>
    <col min="1795" max="1797" width="7.5703125" style="62" customWidth="1"/>
    <col min="1798" max="1798" width="14.85546875" style="62" customWidth="1"/>
    <col min="1799" max="1799" width="66.85546875" style="62" customWidth="1"/>
    <col min="1800" max="2046" width="9.140625" style="62"/>
    <col min="2047" max="2047" width="19.28515625" style="62" bestFit="1" customWidth="1"/>
    <col min="2048" max="2048" width="15.28515625" style="62" customWidth="1"/>
    <col min="2049" max="2049" width="84.140625" style="62" customWidth="1"/>
    <col min="2050" max="2050" width="12.7109375" style="62" customWidth="1"/>
    <col min="2051" max="2053" width="7.5703125" style="62" customWidth="1"/>
    <col min="2054" max="2054" width="14.85546875" style="62" customWidth="1"/>
    <col min="2055" max="2055" width="66.85546875" style="62" customWidth="1"/>
    <col min="2056" max="2302" width="9.140625" style="62"/>
    <col min="2303" max="2303" width="19.28515625" style="62" bestFit="1" customWidth="1"/>
    <col min="2304" max="2304" width="15.28515625" style="62" customWidth="1"/>
    <col min="2305" max="2305" width="84.140625" style="62" customWidth="1"/>
    <col min="2306" max="2306" width="12.7109375" style="62" customWidth="1"/>
    <col min="2307" max="2309" width="7.5703125" style="62" customWidth="1"/>
    <col min="2310" max="2310" width="14.85546875" style="62" customWidth="1"/>
    <col min="2311" max="2311" width="66.85546875" style="62" customWidth="1"/>
    <col min="2312" max="2558" width="9.140625" style="62"/>
    <col min="2559" max="2559" width="19.28515625" style="62" bestFit="1" customWidth="1"/>
    <col min="2560" max="2560" width="15.28515625" style="62" customWidth="1"/>
    <col min="2561" max="2561" width="84.140625" style="62" customWidth="1"/>
    <col min="2562" max="2562" width="12.7109375" style="62" customWidth="1"/>
    <col min="2563" max="2565" width="7.5703125" style="62" customWidth="1"/>
    <col min="2566" max="2566" width="14.85546875" style="62" customWidth="1"/>
    <col min="2567" max="2567" width="66.85546875" style="62" customWidth="1"/>
    <col min="2568" max="2814" width="9.140625" style="62"/>
    <col min="2815" max="2815" width="19.28515625" style="62" bestFit="1" customWidth="1"/>
    <col min="2816" max="2816" width="15.28515625" style="62" customWidth="1"/>
    <col min="2817" max="2817" width="84.140625" style="62" customWidth="1"/>
    <col min="2818" max="2818" width="12.7109375" style="62" customWidth="1"/>
    <col min="2819" max="2821" width="7.5703125" style="62" customWidth="1"/>
    <col min="2822" max="2822" width="14.85546875" style="62" customWidth="1"/>
    <col min="2823" max="2823" width="66.85546875" style="62" customWidth="1"/>
    <col min="2824" max="3070" width="9.140625" style="62"/>
    <col min="3071" max="3071" width="19.28515625" style="62" bestFit="1" customWidth="1"/>
    <col min="3072" max="3072" width="15.28515625" style="62" customWidth="1"/>
    <col min="3073" max="3073" width="84.140625" style="62" customWidth="1"/>
    <col min="3074" max="3074" width="12.7109375" style="62" customWidth="1"/>
    <col min="3075" max="3077" width="7.5703125" style="62" customWidth="1"/>
    <col min="3078" max="3078" width="14.85546875" style="62" customWidth="1"/>
    <col min="3079" max="3079" width="66.85546875" style="62" customWidth="1"/>
    <col min="3080" max="3326" width="9.140625" style="62"/>
    <col min="3327" max="3327" width="19.28515625" style="62" bestFit="1" customWidth="1"/>
    <col min="3328" max="3328" width="15.28515625" style="62" customWidth="1"/>
    <col min="3329" max="3329" width="84.140625" style="62" customWidth="1"/>
    <col min="3330" max="3330" width="12.7109375" style="62" customWidth="1"/>
    <col min="3331" max="3333" width="7.5703125" style="62" customWidth="1"/>
    <col min="3334" max="3334" width="14.85546875" style="62" customWidth="1"/>
    <col min="3335" max="3335" width="66.85546875" style="62" customWidth="1"/>
    <col min="3336" max="3582" width="9.140625" style="62"/>
    <col min="3583" max="3583" width="19.28515625" style="62" bestFit="1" customWidth="1"/>
    <col min="3584" max="3584" width="15.28515625" style="62" customWidth="1"/>
    <col min="3585" max="3585" width="84.140625" style="62" customWidth="1"/>
    <col min="3586" max="3586" width="12.7109375" style="62" customWidth="1"/>
    <col min="3587" max="3589" width="7.5703125" style="62" customWidth="1"/>
    <col min="3590" max="3590" width="14.85546875" style="62" customWidth="1"/>
    <col min="3591" max="3591" width="66.85546875" style="62" customWidth="1"/>
    <col min="3592" max="3838" width="9.140625" style="62"/>
    <col min="3839" max="3839" width="19.28515625" style="62" bestFit="1" customWidth="1"/>
    <col min="3840" max="3840" width="15.28515625" style="62" customWidth="1"/>
    <col min="3841" max="3841" width="84.140625" style="62" customWidth="1"/>
    <col min="3842" max="3842" width="12.7109375" style="62" customWidth="1"/>
    <col min="3843" max="3845" width="7.5703125" style="62" customWidth="1"/>
    <col min="3846" max="3846" width="14.85546875" style="62" customWidth="1"/>
    <col min="3847" max="3847" width="66.85546875" style="62" customWidth="1"/>
    <col min="3848" max="4094" width="9.140625" style="62"/>
    <col min="4095" max="4095" width="19.28515625" style="62" bestFit="1" customWidth="1"/>
    <col min="4096" max="4096" width="15.28515625" style="62" customWidth="1"/>
    <col min="4097" max="4097" width="84.140625" style="62" customWidth="1"/>
    <col min="4098" max="4098" width="12.7109375" style="62" customWidth="1"/>
    <col min="4099" max="4101" width="7.5703125" style="62" customWidth="1"/>
    <col min="4102" max="4102" width="14.85546875" style="62" customWidth="1"/>
    <col min="4103" max="4103" width="66.85546875" style="62" customWidth="1"/>
    <col min="4104" max="4350" width="9.140625" style="62"/>
    <col min="4351" max="4351" width="19.28515625" style="62" bestFit="1" customWidth="1"/>
    <col min="4352" max="4352" width="15.28515625" style="62" customWidth="1"/>
    <col min="4353" max="4353" width="84.140625" style="62" customWidth="1"/>
    <col min="4354" max="4354" width="12.7109375" style="62" customWidth="1"/>
    <col min="4355" max="4357" width="7.5703125" style="62" customWidth="1"/>
    <col min="4358" max="4358" width="14.85546875" style="62" customWidth="1"/>
    <col min="4359" max="4359" width="66.85546875" style="62" customWidth="1"/>
    <col min="4360" max="4606" width="9.140625" style="62"/>
    <col min="4607" max="4607" width="19.28515625" style="62" bestFit="1" customWidth="1"/>
    <col min="4608" max="4608" width="15.28515625" style="62" customWidth="1"/>
    <col min="4609" max="4609" width="84.140625" style="62" customWidth="1"/>
    <col min="4610" max="4610" width="12.7109375" style="62" customWidth="1"/>
    <col min="4611" max="4613" width="7.5703125" style="62" customWidth="1"/>
    <col min="4614" max="4614" width="14.85546875" style="62" customWidth="1"/>
    <col min="4615" max="4615" width="66.85546875" style="62" customWidth="1"/>
    <col min="4616" max="4862" width="9.140625" style="62"/>
    <col min="4863" max="4863" width="19.28515625" style="62" bestFit="1" customWidth="1"/>
    <col min="4864" max="4864" width="15.28515625" style="62" customWidth="1"/>
    <col min="4865" max="4865" width="84.140625" style="62" customWidth="1"/>
    <col min="4866" max="4866" width="12.7109375" style="62" customWidth="1"/>
    <col min="4867" max="4869" width="7.5703125" style="62" customWidth="1"/>
    <col min="4870" max="4870" width="14.85546875" style="62" customWidth="1"/>
    <col min="4871" max="4871" width="66.85546875" style="62" customWidth="1"/>
    <col min="4872" max="5118" width="9.140625" style="62"/>
    <col min="5119" max="5119" width="19.28515625" style="62" bestFit="1" customWidth="1"/>
    <col min="5120" max="5120" width="15.28515625" style="62" customWidth="1"/>
    <col min="5121" max="5121" width="84.140625" style="62" customWidth="1"/>
    <col min="5122" max="5122" width="12.7109375" style="62" customWidth="1"/>
    <col min="5123" max="5125" width="7.5703125" style="62" customWidth="1"/>
    <col min="5126" max="5126" width="14.85546875" style="62" customWidth="1"/>
    <col min="5127" max="5127" width="66.85546875" style="62" customWidth="1"/>
    <col min="5128" max="5374" width="9.140625" style="62"/>
    <col min="5375" max="5375" width="19.28515625" style="62" bestFit="1" customWidth="1"/>
    <col min="5376" max="5376" width="15.28515625" style="62" customWidth="1"/>
    <col min="5377" max="5377" width="84.140625" style="62" customWidth="1"/>
    <col min="5378" max="5378" width="12.7109375" style="62" customWidth="1"/>
    <col min="5379" max="5381" width="7.5703125" style="62" customWidth="1"/>
    <col min="5382" max="5382" width="14.85546875" style="62" customWidth="1"/>
    <col min="5383" max="5383" width="66.85546875" style="62" customWidth="1"/>
    <col min="5384" max="5630" width="9.140625" style="62"/>
    <col min="5631" max="5631" width="19.28515625" style="62" bestFit="1" customWidth="1"/>
    <col min="5632" max="5632" width="15.28515625" style="62" customWidth="1"/>
    <col min="5633" max="5633" width="84.140625" style="62" customWidth="1"/>
    <col min="5634" max="5634" width="12.7109375" style="62" customWidth="1"/>
    <col min="5635" max="5637" width="7.5703125" style="62" customWidth="1"/>
    <col min="5638" max="5638" width="14.85546875" style="62" customWidth="1"/>
    <col min="5639" max="5639" width="66.85546875" style="62" customWidth="1"/>
    <col min="5640" max="5886" width="9.140625" style="62"/>
    <col min="5887" max="5887" width="19.28515625" style="62" bestFit="1" customWidth="1"/>
    <col min="5888" max="5888" width="15.28515625" style="62" customWidth="1"/>
    <col min="5889" max="5889" width="84.140625" style="62" customWidth="1"/>
    <col min="5890" max="5890" width="12.7109375" style="62" customWidth="1"/>
    <col min="5891" max="5893" width="7.5703125" style="62" customWidth="1"/>
    <col min="5894" max="5894" width="14.85546875" style="62" customWidth="1"/>
    <col min="5895" max="5895" width="66.85546875" style="62" customWidth="1"/>
    <col min="5896" max="6142" width="9.140625" style="62"/>
    <col min="6143" max="6143" width="19.28515625" style="62" bestFit="1" customWidth="1"/>
    <col min="6144" max="6144" width="15.28515625" style="62" customWidth="1"/>
    <col min="6145" max="6145" width="84.140625" style="62" customWidth="1"/>
    <col min="6146" max="6146" width="12.7109375" style="62" customWidth="1"/>
    <col min="6147" max="6149" width="7.5703125" style="62" customWidth="1"/>
    <col min="6150" max="6150" width="14.85546875" style="62" customWidth="1"/>
    <col min="6151" max="6151" width="66.85546875" style="62" customWidth="1"/>
    <col min="6152" max="6398" width="9.140625" style="62"/>
    <col min="6399" max="6399" width="19.28515625" style="62" bestFit="1" customWidth="1"/>
    <col min="6400" max="6400" width="15.28515625" style="62" customWidth="1"/>
    <col min="6401" max="6401" width="84.140625" style="62" customWidth="1"/>
    <col min="6402" max="6402" width="12.7109375" style="62" customWidth="1"/>
    <col min="6403" max="6405" width="7.5703125" style="62" customWidth="1"/>
    <col min="6406" max="6406" width="14.85546875" style="62" customWidth="1"/>
    <col min="6407" max="6407" width="66.85546875" style="62" customWidth="1"/>
    <col min="6408" max="6654" width="9.140625" style="62"/>
    <col min="6655" max="6655" width="19.28515625" style="62" bestFit="1" customWidth="1"/>
    <col min="6656" max="6656" width="15.28515625" style="62" customWidth="1"/>
    <col min="6657" max="6657" width="84.140625" style="62" customWidth="1"/>
    <col min="6658" max="6658" width="12.7109375" style="62" customWidth="1"/>
    <col min="6659" max="6661" width="7.5703125" style="62" customWidth="1"/>
    <col min="6662" max="6662" width="14.85546875" style="62" customWidth="1"/>
    <col min="6663" max="6663" width="66.85546875" style="62" customWidth="1"/>
    <col min="6664" max="6910" width="9.140625" style="62"/>
    <col min="6911" max="6911" width="19.28515625" style="62" bestFit="1" customWidth="1"/>
    <col min="6912" max="6912" width="15.28515625" style="62" customWidth="1"/>
    <col min="6913" max="6913" width="84.140625" style="62" customWidth="1"/>
    <col min="6914" max="6914" width="12.7109375" style="62" customWidth="1"/>
    <col min="6915" max="6917" width="7.5703125" style="62" customWidth="1"/>
    <col min="6918" max="6918" width="14.85546875" style="62" customWidth="1"/>
    <col min="6919" max="6919" width="66.85546875" style="62" customWidth="1"/>
    <col min="6920" max="7166" width="9.140625" style="62"/>
    <col min="7167" max="7167" width="19.28515625" style="62" bestFit="1" customWidth="1"/>
    <col min="7168" max="7168" width="15.28515625" style="62" customWidth="1"/>
    <col min="7169" max="7169" width="84.140625" style="62" customWidth="1"/>
    <col min="7170" max="7170" width="12.7109375" style="62" customWidth="1"/>
    <col min="7171" max="7173" width="7.5703125" style="62" customWidth="1"/>
    <col min="7174" max="7174" width="14.85546875" style="62" customWidth="1"/>
    <col min="7175" max="7175" width="66.85546875" style="62" customWidth="1"/>
    <col min="7176" max="7422" width="9.140625" style="62"/>
    <col min="7423" max="7423" width="19.28515625" style="62" bestFit="1" customWidth="1"/>
    <col min="7424" max="7424" width="15.28515625" style="62" customWidth="1"/>
    <col min="7425" max="7425" width="84.140625" style="62" customWidth="1"/>
    <col min="7426" max="7426" width="12.7109375" style="62" customWidth="1"/>
    <col min="7427" max="7429" width="7.5703125" style="62" customWidth="1"/>
    <col min="7430" max="7430" width="14.85546875" style="62" customWidth="1"/>
    <col min="7431" max="7431" width="66.85546875" style="62" customWidth="1"/>
    <col min="7432" max="7678" width="9.140625" style="62"/>
    <col min="7679" max="7679" width="19.28515625" style="62" bestFit="1" customWidth="1"/>
    <col min="7680" max="7680" width="15.28515625" style="62" customWidth="1"/>
    <col min="7681" max="7681" width="84.140625" style="62" customWidth="1"/>
    <col min="7682" max="7682" width="12.7109375" style="62" customWidth="1"/>
    <col min="7683" max="7685" width="7.5703125" style="62" customWidth="1"/>
    <col min="7686" max="7686" width="14.85546875" style="62" customWidth="1"/>
    <col min="7687" max="7687" width="66.85546875" style="62" customWidth="1"/>
    <col min="7688" max="7934" width="9.140625" style="62"/>
    <col min="7935" max="7935" width="19.28515625" style="62" bestFit="1" customWidth="1"/>
    <col min="7936" max="7936" width="15.28515625" style="62" customWidth="1"/>
    <col min="7937" max="7937" width="84.140625" style="62" customWidth="1"/>
    <col min="7938" max="7938" width="12.7109375" style="62" customWidth="1"/>
    <col min="7939" max="7941" width="7.5703125" style="62" customWidth="1"/>
    <col min="7942" max="7942" width="14.85546875" style="62" customWidth="1"/>
    <col min="7943" max="7943" width="66.85546875" style="62" customWidth="1"/>
    <col min="7944" max="8190" width="9.140625" style="62"/>
    <col min="8191" max="8191" width="19.28515625" style="62" bestFit="1" customWidth="1"/>
    <col min="8192" max="8192" width="15.28515625" style="62" customWidth="1"/>
    <col min="8193" max="8193" width="84.140625" style="62" customWidth="1"/>
    <col min="8194" max="8194" width="12.7109375" style="62" customWidth="1"/>
    <col min="8195" max="8197" width="7.5703125" style="62" customWidth="1"/>
    <col min="8198" max="8198" width="14.85546875" style="62" customWidth="1"/>
    <col min="8199" max="8199" width="66.85546875" style="62" customWidth="1"/>
    <col min="8200" max="8446" width="9.140625" style="62"/>
    <col min="8447" max="8447" width="19.28515625" style="62" bestFit="1" customWidth="1"/>
    <col min="8448" max="8448" width="15.28515625" style="62" customWidth="1"/>
    <col min="8449" max="8449" width="84.140625" style="62" customWidth="1"/>
    <col min="8450" max="8450" width="12.7109375" style="62" customWidth="1"/>
    <col min="8451" max="8453" width="7.5703125" style="62" customWidth="1"/>
    <col min="8454" max="8454" width="14.85546875" style="62" customWidth="1"/>
    <col min="8455" max="8455" width="66.85546875" style="62" customWidth="1"/>
    <col min="8456" max="8702" width="9.140625" style="62"/>
    <col min="8703" max="8703" width="19.28515625" style="62" bestFit="1" customWidth="1"/>
    <col min="8704" max="8704" width="15.28515625" style="62" customWidth="1"/>
    <col min="8705" max="8705" width="84.140625" style="62" customWidth="1"/>
    <col min="8706" max="8706" width="12.7109375" style="62" customWidth="1"/>
    <col min="8707" max="8709" width="7.5703125" style="62" customWidth="1"/>
    <col min="8710" max="8710" width="14.85546875" style="62" customWidth="1"/>
    <col min="8711" max="8711" width="66.85546875" style="62" customWidth="1"/>
    <col min="8712" max="8958" width="9.140625" style="62"/>
    <col min="8959" max="8959" width="19.28515625" style="62" bestFit="1" customWidth="1"/>
    <col min="8960" max="8960" width="15.28515625" style="62" customWidth="1"/>
    <col min="8961" max="8961" width="84.140625" style="62" customWidth="1"/>
    <col min="8962" max="8962" width="12.7109375" style="62" customWidth="1"/>
    <col min="8963" max="8965" width="7.5703125" style="62" customWidth="1"/>
    <col min="8966" max="8966" width="14.85546875" style="62" customWidth="1"/>
    <col min="8967" max="8967" width="66.85546875" style="62" customWidth="1"/>
    <col min="8968" max="9214" width="9.140625" style="62"/>
    <col min="9215" max="9215" width="19.28515625" style="62" bestFit="1" customWidth="1"/>
    <col min="9216" max="9216" width="15.28515625" style="62" customWidth="1"/>
    <col min="9217" max="9217" width="84.140625" style="62" customWidth="1"/>
    <col min="9218" max="9218" width="12.7109375" style="62" customWidth="1"/>
    <col min="9219" max="9221" width="7.5703125" style="62" customWidth="1"/>
    <col min="9222" max="9222" width="14.85546875" style="62" customWidth="1"/>
    <col min="9223" max="9223" width="66.85546875" style="62" customWidth="1"/>
    <col min="9224" max="9470" width="9.140625" style="62"/>
    <col min="9471" max="9471" width="19.28515625" style="62" bestFit="1" customWidth="1"/>
    <col min="9472" max="9472" width="15.28515625" style="62" customWidth="1"/>
    <col min="9473" max="9473" width="84.140625" style="62" customWidth="1"/>
    <col min="9474" max="9474" width="12.7109375" style="62" customWidth="1"/>
    <col min="9475" max="9477" width="7.5703125" style="62" customWidth="1"/>
    <col min="9478" max="9478" width="14.85546875" style="62" customWidth="1"/>
    <col min="9479" max="9479" width="66.85546875" style="62" customWidth="1"/>
    <col min="9480" max="9726" width="9.140625" style="62"/>
    <col min="9727" max="9727" width="19.28515625" style="62" bestFit="1" customWidth="1"/>
    <col min="9728" max="9728" width="15.28515625" style="62" customWidth="1"/>
    <col min="9729" max="9729" width="84.140625" style="62" customWidth="1"/>
    <col min="9730" max="9730" width="12.7109375" style="62" customWidth="1"/>
    <col min="9731" max="9733" width="7.5703125" style="62" customWidth="1"/>
    <col min="9734" max="9734" width="14.85546875" style="62" customWidth="1"/>
    <col min="9735" max="9735" width="66.85546875" style="62" customWidth="1"/>
    <col min="9736" max="9982" width="9.140625" style="62"/>
    <col min="9983" max="9983" width="19.28515625" style="62" bestFit="1" customWidth="1"/>
    <col min="9984" max="9984" width="15.28515625" style="62" customWidth="1"/>
    <col min="9985" max="9985" width="84.140625" style="62" customWidth="1"/>
    <col min="9986" max="9986" width="12.7109375" style="62" customWidth="1"/>
    <col min="9987" max="9989" width="7.5703125" style="62" customWidth="1"/>
    <col min="9990" max="9990" width="14.85546875" style="62" customWidth="1"/>
    <col min="9991" max="9991" width="66.85546875" style="62" customWidth="1"/>
    <col min="9992" max="10238" width="9.140625" style="62"/>
    <col min="10239" max="10239" width="19.28515625" style="62" bestFit="1" customWidth="1"/>
    <col min="10240" max="10240" width="15.28515625" style="62" customWidth="1"/>
    <col min="10241" max="10241" width="84.140625" style="62" customWidth="1"/>
    <col min="10242" max="10242" width="12.7109375" style="62" customWidth="1"/>
    <col min="10243" max="10245" width="7.5703125" style="62" customWidth="1"/>
    <col min="10246" max="10246" width="14.85546875" style="62" customWidth="1"/>
    <col min="10247" max="10247" width="66.85546875" style="62" customWidth="1"/>
    <col min="10248" max="10494" width="9.140625" style="62"/>
    <col min="10495" max="10495" width="19.28515625" style="62" bestFit="1" customWidth="1"/>
    <col min="10496" max="10496" width="15.28515625" style="62" customWidth="1"/>
    <col min="10497" max="10497" width="84.140625" style="62" customWidth="1"/>
    <col min="10498" max="10498" width="12.7109375" style="62" customWidth="1"/>
    <col min="10499" max="10501" width="7.5703125" style="62" customWidth="1"/>
    <col min="10502" max="10502" width="14.85546875" style="62" customWidth="1"/>
    <col min="10503" max="10503" width="66.85546875" style="62" customWidth="1"/>
    <col min="10504" max="10750" width="9.140625" style="62"/>
    <col min="10751" max="10751" width="19.28515625" style="62" bestFit="1" customWidth="1"/>
    <col min="10752" max="10752" width="15.28515625" style="62" customWidth="1"/>
    <col min="10753" max="10753" width="84.140625" style="62" customWidth="1"/>
    <col min="10754" max="10754" width="12.7109375" style="62" customWidth="1"/>
    <col min="10755" max="10757" width="7.5703125" style="62" customWidth="1"/>
    <col min="10758" max="10758" width="14.85546875" style="62" customWidth="1"/>
    <col min="10759" max="10759" width="66.85546875" style="62" customWidth="1"/>
    <col min="10760" max="11006" width="9.140625" style="62"/>
    <col min="11007" max="11007" width="19.28515625" style="62" bestFit="1" customWidth="1"/>
    <col min="11008" max="11008" width="15.28515625" style="62" customWidth="1"/>
    <col min="11009" max="11009" width="84.140625" style="62" customWidth="1"/>
    <col min="11010" max="11010" width="12.7109375" style="62" customWidth="1"/>
    <col min="11011" max="11013" width="7.5703125" style="62" customWidth="1"/>
    <col min="11014" max="11014" width="14.85546875" style="62" customWidth="1"/>
    <col min="11015" max="11015" width="66.85546875" style="62" customWidth="1"/>
    <col min="11016" max="11262" width="9.140625" style="62"/>
    <col min="11263" max="11263" width="19.28515625" style="62" bestFit="1" customWidth="1"/>
    <col min="11264" max="11264" width="15.28515625" style="62" customWidth="1"/>
    <col min="11265" max="11265" width="84.140625" style="62" customWidth="1"/>
    <col min="11266" max="11266" width="12.7109375" style="62" customWidth="1"/>
    <col min="11267" max="11269" width="7.5703125" style="62" customWidth="1"/>
    <col min="11270" max="11270" width="14.85546875" style="62" customWidth="1"/>
    <col min="11271" max="11271" width="66.85546875" style="62" customWidth="1"/>
    <col min="11272" max="11518" width="9.140625" style="62"/>
    <col min="11519" max="11519" width="19.28515625" style="62" bestFit="1" customWidth="1"/>
    <col min="11520" max="11520" width="15.28515625" style="62" customWidth="1"/>
    <col min="11521" max="11521" width="84.140625" style="62" customWidth="1"/>
    <col min="11522" max="11522" width="12.7109375" style="62" customWidth="1"/>
    <col min="11523" max="11525" width="7.5703125" style="62" customWidth="1"/>
    <col min="11526" max="11526" width="14.85546875" style="62" customWidth="1"/>
    <col min="11527" max="11527" width="66.85546875" style="62" customWidth="1"/>
    <col min="11528" max="11774" width="9.140625" style="62"/>
    <col min="11775" max="11775" width="19.28515625" style="62" bestFit="1" customWidth="1"/>
    <col min="11776" max="11776" width="15.28515625" style="62" customWidth="1"/>
    <col min="11777" max="11777" width="84.140625" style="62" customWidth="1"/>
    <col min="11778" max="11778" width="12.7109375" style="62" customWidth="1"/>
    <col min="11779" max="11781" width="7.5703125" style="62" customWidth="1"/>
    <col min="11782" max="11782" width="14.85546875" style="62" customWidth="1"/>
    <col min="11783" max="11783" width="66.85546875" style="62" customWidth="1"/>
    <col min="11784" max="12030" width="9.140625" style="62"/>
    <col min="12031" max="12031" width="19.28515625" style="62" bestFit="1" customWidth="1"/>
    <col min="12032" max="12032" width="15.28515625" style="62" customWidth="1"/>
    <col min="12033" max="12033" width="84.140625" style="62" customWidth="1"/>
    <col min="12034" max="12034" width="12.7109375" style="62" customWidth="1"/>
    <col min="12035" max="12037" width="7.5703125" style="62" customWidth="1"/>
    <col min="12038" max="12038" width="14.85546875" style="62" customWidth="1"/>
    <col min="12039" max="12039" width="66.85546875" style="62" customWidth="1"/>
    <col min="12040" max="12286" width="9.140625" style="62"/>
    <col min="12287" max="12287" width="19.28515625" style="62" bestFit="1" customWidth="1"/>
    <col min="12288" max="12288" width="15.28515625" style="62" customWidth="1"/>
    <col min="12289" max="12289" width="84.140625" style="62" customWidth="1"/>
    <col min="12290" max="12290" width="12.7109375" style="62" customWidth="1"/>
    <col min="12291" max="12293" width="7.5703125" style="62" customWidth="1"/>
    <col min="12294" max="12294" width="14.85546875" style="62" customWidth="1"/>
    <col min="12295" max="12295" width="66.85546875" style="62" customWidth="1"/>
    <col min="12296" max="12542" width="9.140625" style="62"/>
    <col min="12543" max="12543" width="19.28515625" style="62" bestFit="1" customWidth="1"/>
    <col min="12544" max="12544" width="15.28515625" style="62" customWidth="1"/>
    <col min="12545" max="12545" width="84.140625" style="62" customWidth="1"/>
    <col min="12546" max="12546" width="12.7109375" style="62" customWidth="1"/>
    <col min="12547" max="12549" width="7.5703125" style="62" customWidth="1"/>
    <col min="12550" max="12550" width="14.85546875" style="62" customWidth="1"/>
    <col min="12551" max="12551" width="66.85546875" style="62" customWidth="1"/>
    <col min="12552" max="12798" width="9.140625" style="62"/>
    <col min="12799" max="12799" width="19.28515625" style="62" bestFit="1" customWidth="1"/>
    <col min="12800" max="12800" width="15.28515625" style="62" customWidth="1"/>
    <col min="12801" max="12801" width="84.140625" style="62" customWidth="1"/>
    <col min="12802" max="12802" width="12.7109375" style="62" customWidth="1"/>
    <col min="12803" max="12805" width="7.5703125" style="62" customWidth="1"/>
    <col min="12806" max="12806" width="14.85546875" style="62" customWidth="1"/>
    <col min="12807" max="12807" width="66.85546875" style="62" customWidth="1"/>
    <col min="12808" max="13054" width="9.140625" style="62"/>
    <col min="13055" max="13055" width="19.28515625" style="62" bestFit="1" customWidth="1"/>
    <col min="13056" max="13056" width="15.28515625" style="62" customWidth="1"/>
    <col min="13057" max="13057" width="84.140625" style="62" customWidth="1"/>
    <col min="13058" max="13058" width="12.7109375" style="62" customWidth="1"/>
    <col min="13059" max="13061" width="7.5703125" style="62" customWidth="1"/>
    <col min="13062" max="13062" width="14.85546875" style="62" customWidth="1"/>
    <col min="13063" max="13063" width="66.85546875" style="62" customWidth="1"/>
    <col min="13064" max="13310" width="9.140625" style="62"/>
    <col min="13311" max="13311" width="19.28515625" style="62" bestFit="1" customWidth="1"/>
    <col min="13312" max="13312" width="15.28515625" style="62" customWidth="1"/>
    <col min="13313" max="13313" width="84.140625" style="62" customWidth="1"/>
    <col min="13314" max="13314" width="12.7109375" style="62" customWidth="1"/>
    <col min="13315" max="13317" width="7.5703125" style="62" customWidth="1"/>
    <col min="13318" max="13318" width="14.85546875" style="62" customWidth="1"/>
    <col min="13319" max="13319" width="66.85546875" style="62" customWidth="1"/>
    <col min="13320" max="13566" width="9.140625" style="62"/>
    <col min="13567" max="13567" width="19.28515625" style="62" bestFit="1" customWidth="1"/>
    <col min="13568" max="13568" width="15.28515625" style="62" customWidth="1"/>
    <col min="13569" max="13569" width="84.140625" style="62" customWidth="1"/>
    <col min="13570" max="13570" width="12.7109375" style="62" customWidth="1"/>
    <col min="13571" max="13573" width="7.5703125" style="62" customWidth="1"/>
    <col min="13574" max="13574" width="14.85546875" style="62" customWidth="1"/>
    <col min="13575" max="13575" width="66.85546875" style="62" customWidth="1"/>
    <col min="13576" max="13822" width="9.140625" style="62"/>
    <col min="13823" max="13823" width="19.28515625" style="62" bestFit="1" customWidth="1"/>
    <col min="13824" max="13824" width="15.28515625" style="62" customWidth="1"/>
    <col min="13825" max="13825" width="84.140625" style="62" customWidth="1"/>
    <col min="13826" max="13826" width="12.7109375" style="62" customWidth="1"/>
    <col min="13827" max="13829" width="7.5703125" style="62" customWidth="1"/>
    <col min="13830" max="13830" width="14.85546875" style="62" customWidth="1"/>
    <col min="13831" max="13831" width="66.85546875" style="62" customWidth="1"/>
    <col min="13832" max="14078" width="9.140625" style="62"/>
    <col min="14079" max="14079" width="19.28515625" style="62" bestFit="1" customWidth="1"/>
    <col min="14080" max="14080" width="15.28515625" style="62" customWidth="1"/>
    <col min="14081" max="14081" width="84.140625" style="62" customWidth="1"/>
    <col min="14082" max="14082" width="12.7109375" style="62" customWidth="1"/>
    <col min="14083" max="14085" width="7.5703125" style="62" customWidth="1"/>
    <col min="14086" max="14086" width="14.85546875" style="62" customWidth="1"/>
    <col min="14087" max="14087" width="66.85546875" style="62" customWidth="1"/>
    <col min="14088" max="14334" width="9.140625" style="62"/>
    <col min="14335" max="14335" width="19.28515625" style="62" bestFit="1" customWidth="1"/>
    <col min="14336" max="14336" width="15.28515625" style="62" customWidth="1"/>
    <col min="14337" max="14337" width="84.140625" style="62" customWidth="1"/>
    <col min="14338" max="14338" width="12.7109375" style="62" customWidth="1"/>
    <col min="14339" max="14341" width="7.5703125" style="62" customWidth="1"/>
    <col min="14342" max="14342" width="14.85546875" style="62" customWidth="1"/>
    <col min="14343" max="14343" width="66.85546875" style="62" customWidth="1"/>
    <col min="14344" max="14590" width="9.140625" style="62"/>
    <col min="14591" max="14591" width="19.28515625" style="62" bestFit="1" customWidth="1"/>
    <col min="14592" max="14592" width="15.28515625" style="62" customWidth="1"/>
    <col min="14593" max="14593" width="84.140625" style="62" customWidth="1"/>
    <col min="14594" max="14594" width="12.7109375" style="62" customWidth="1"/>
    <col min="14595" max="14597" width="7.5703125" style="62" customWidth="1"/>
    <col min="14598" max="14598" width="14.85546875" style="62" customWidth="1"/>
    <col min="14599" max="14599" width="66.85546875" style="62" customWidth="1"/>
    <col min="14600" max="14846" width="9.140625" style="62"/>
    <col min="14847" max="14847" width="19.28515625" style="62" bestFit="1" customWidth="1"/>
    <col min="14848" max="14848" width="15.28515625" style="62" customWidth="1"/>
    <col min="14849" max="14849" width="84.140625" style="62" customWidth="1"/>
    <col min="14850" max="14850" width="12.7109375" style="62" customWidth="1"/>
    <col min="14851" max="14853" width="7.5703125" style="62" customWidth="1"/>
    <col min="14854" max="14854" width="14.85546875" style="62" customWidth="1"/>
    <col min="14855" max="14855" width="66.85546875" style="62" customWidth="1"/>
    <col min="14856" max="15102" width="9.140625" style="62"/>
    <col min="15103" max="15103" width="19.28515625" style="62" bestFit="1" customWidth="1"/>
    <col min="15104" max="15104" width="15.28515625" style="62" customWidth="1"/>
    <col min="15105" max="15105" width="84.140625" style="62" customWidth="1"/>
    <col min="15106" max="15106" width="12.7109375" style="62" customWidth="1"/>
    <col min="15107" max="15109" width="7.5703125" style="62" customWidth="1"/>
    <col min="15110" max="15110" width="14.85546875" style="62" customWidth="1"/>
    <col min="15111" max="15111" width="66.85546875" style="62" customWidth="1"/>
    <col min="15112" max="15358" width="9.140625" style="62"/>
    <col min="15359" max="15359" width="19.28515625" style="62" bestFit="1" customWidth="1"/>
    <col min="15360" max="15360" width="15.28515625" style="62" customWidth="1"/>
    <col min="15361" max="15361" width="84.140625" style="62" customWidth="1"/>
    <col min="15362" max="15362" width="12.7109375" style="62" customWidth="1"/>
    <col min="15363" max="15365" width="7.5703125" style="62" customWidth="1"/>
    <col min="15366" max="15366" width="14.85546875" style="62" customWidth="1"/>
    <col min="15367" max="15367" width="66.85546875" style="62" customWidth="1"/>
    <col min="15368" max="15614" width="9.140625" style="62"/>
    <col min="15615" max="15615" width="19.28515625" style="62" bestFit="1" customWidth="1"/>
    <col min="15616" max="15616" width="15.28515625" style="62" customWidth="1"/>
    <col min="15617" max="15617" width="84.140625" style="62" customWidth="1"/>
    <col min="15618" max="15618" width="12.7109375" style="62" customWidth="1"/>
    <col min="15619" max="15621" width="7.5703125" style="62" customWidth="1"/>
    <col min="15622" max="15622" width="14.85546875" style="62" customWidth="1"/>
    <col min="15623" max="15623" width="66.85546875" style="62" customWidth="1"/>
    <col min="15624" max="15870" width="9.140625" style="62"/>
    <col min="15871" max="15871" width="19.28515625" style="62" bestFit="1" customWidth="1"/>
    <col min="15872" max="15872" width="15.28515625" style="62" customWidth="1"/>
    <col min="15873" max="15873" width="84.140625" style="62" customWidth="1"/>
    <col min="15874" max="15874" width="12.7109375" style="62" customWidth="1"/>
    <col min="15875" max="15877" width="7.5703125" style="62" customWidth="1"/>
    <col min="15878" max="15878" width="14.85546875" style="62" customWidth="1"/>
    <col min="15879" max="15879" width="66.85546875" style="62" customWidth="1"/>
    <col min="15880" max="16126" width="9.140625" style="62"/>
    <col min="16127" max="16127" width="19.28515625" style="62" bestFit="1" customWidth="1"/>
    <col min="16128" max="16128" width="15.28515625" style="62" customWidth="1"/>
    <col min="16129" max="16129" width="84.140625" style="62" customWidth="1"/>
    <col min="16130" max="16130" width="12.7109375" style="62" customWidth="1"/>
    <col min="16131" max="16133" width="7.5703125" style="62" customWidth="1"/>
    <col min="16134" max="16134" width="14.85546875" style="62" customWidth="1"/>
    <col min="16135" max="16135" width="66.85546875" style="62" customWidth="1"/>
    <col min="16136" max="16384" width="9.140625" style="62"/>
  </cols>
  <sheetData>
    <row r="1" spans="1:8" ht="18" x14ac:dyDescent="0.25">
      <c r="A1" s="431" t="s">
        <v>2432</v>
      </c>
      <c r="B1" s="431"/>
      <c r="C1" s="431"/>
      <c r="D1" s="431"/>
      <c r="E1" s="431"/>
      <c r="F1" s="431"/>
      <c r="G1" s="431"/>
      <c r="H1" s="62"/>
    </row>
    <row r="2" spans="1:8" ht="15.75" x14ac:dyDescent="0.25">
      <c r="A2" s="432" t="s">
        <v>2113</v>
      </c>
      <c r="B2" s="432"/>
      <c r="C2" s="432"/>
      <c r="D2" s="432"/>
      <c r="E2" s="432"/>
      <c r="F2" s="432"/>
      <c r="G2" s="432"/>
      <c r="H2" s="62"/>
    </row>
    <row r="3" spans="1:8" ht="31.5" customHeight="1" thickBot="1" x14ac:dyDescent="0.25">
      <c r="A3" s="38" t="s">
        <v>1726</v>
      </c>
      <c r="B3" s="38" t="s">
        <v>1727</v>
      </c>
      <c r="C3" s="16" t="s">
        <v>1728</v>
      </c>
      <c r="D3" s="17" t="s">
        <v>1729</v>
      </c>
      <c r="E3" s="18" t="s">
        <v>2039</v>
      </c>
      <c r="F3" s="18" t="s">
        <v>2040</v>
      </c>
      <c r="G3" s="19" t="s">
        <v>2114</v>
      </c>
      <c r="H3" s="19" t="s">
        <v>2115</v>
      </c>
    </row>
    <row r="4" spans="1:8" ht="14.1" customHeight="1" x14ac:dyDescent="0.2">
      <c r="A4" s="32"/>
      <c r="B4" s="33"/>
      <c r="C4" s="34" t="s">
        <v>1730</v>
      </c>
      <c r="D4" s="35"/>
      <c r="E4" s="36"/>
      <c r="F4" s="36"/>
      <c r="G4" s="37"/>
      <c r="H4" s="37"/>
    </row>
    <row r="5" spans="1:8" ht="14.1" customHeight="1" x14ac:dyDescent="0.2">
      <c r="A5" s="21" t="s">
        <v>1731</v>
      </c>
      <c r="B5" s="21" t="s">
        <v>1732</v>
      </c>
      <c r="C5" s="22" t="s">
        <v>1733</v>
      </c>
      <c r="D5" s="23" t="s">
        <v>1734</v>
      </c>
      <c r="E5" s="21">
        <v>1</v>
      </c>
      <c r="F5" s="21">
        <v>10</v>
      </c>
      <c r="G5" s="24">
        <v>16</v>
      </c>
      <c r="H5" s="24">
        <v>16</v>
      </c>
    </row>
    <row r="6" spans="1:8" ht="14.1" customHeight="1" x14ac:dyDescent="0.2">
      <c r="A6" s="21" t="s">
        <v>1735</v>
      </c>
      <c r="B6" s="21" t="s">
        <v>1732</v>
      </c>
      <c r="C6" s="22" t="s">
        <v>1733</v>
      </c>
      <c r="D6" s="23" t="s">
        <v>1736</v>
      </c>
      <c r="E6" s="21">
        <v>1</v>
      </c>
      <c r="F6" s="21">
        <v>10</v>
      </c>
      <c r="G6" s="24">
        <v>12</v>
      </c>
      <c r="H6" s="24">
        <v>12</v>
      </c>
    </row>
    <row r="7" spans="1:8" ht="14.1" customHeight="1" x14ac:dyDescent="0.2">
      <c r="A7" s="21" t="s">
        <v>1737</v>
      </c>
      <c r="B7" s="21" t="s">
        <v>1738</v>
      </c>
      <c r="C7" s="22" t="s">
        <v>1739</v>
      </c>
      <c r="D7" s="23" t="s">
        <v>1734</v>
      </c>
      <c r="E7" s="21">
        <v>1</v>
      </c>
      <c r="F7" s="21">
        <v>11</v>
      </c>
      <c r="G7" s="24">
        <v>13</v>
      </c>
      <c r="H7" s="24">
        <v>13</v>
      </c>
    </row>
    <row r="8" spans="1:8" ht="14.1" customHeight="1" x14ac:dyDescent="0.2">
      <c r="A8" s="21" t="s">
        <v>1740</v>
      </c>
      <c r="B8" s="21" t="s">
        <v>1738</v>
      </c>
      <c r="C8" s="22" t="s">
        <v>1741</v>
      </c>
      <c r="D8" s="23" t="s">
        <v>1734</v>
      </c>
      <c r="E8" s="21">
        <v>2</v>
      </c>
      <c r="F8" s="21">
        <v>11</v>
      </c>
      <c r="G8" s="24">
        <v>26</v>
      </c>
      <c r="H8" s="24">
        <v>26</v>
      </c>
    </row>
    <row r="9" spans="1:8" ht="14.1" customHeight="1" x14ac:dyDescent="0.2">
      <c r="A9" s="21" t="s">
        <v>1742</v>
      </c>
      <c r="B9" s="21" t="s">
        <v>1743</v>
      </c>
      <c r="C9" s="22" t="s">
        <v>1744</v>
      </c>
      <c r="D9" s="23" t="s">
        <v>1734</v>
      </c>
      <c r="E9" s="21">
        <v>1</v>
      </c>
      <c r="F9" s="21">
        <v>16</v>
      </c>
      <c r="G9" s="24">
        <v>26</v>
      </c>
      <c r="H9" s="24">
        <v>26</v>
      </c>
    </row>
    <row r="10" spans="1:8" ht="14.1" customHeight="1" x14ac:dyDescent="0.2">
      <c r="A10" s="21" t="s">
        <v>1745</v>
      </c>
      <c r="B10" s="21" t="s">
        <v>1743</v>
      </c>
      <c r="C10" s="22" t="s">
        <v>1744</v>
      </c>
      <c r="D10" s="23" t="s">
        <v>1736</v>
      </c>
      <c r="E10" s="21">
        <v>1</v>
      </c>
      <c r="F10" s="21">
        <v>16</v>
      </c>
      <c r="G10" s="24">
        <v>18</v>
      </c>
      <c r="H10" s="24">
        <v>18</v>
      </c>
    </row>
    <row r="11" spans="1:8" ht="14.1" customHeight="1" x14ac:dyDescent="0.2">
      <c r="A11" s="21" t="s">
        <v>1746</v>
      </c>
      <c r="B11" s="21" t="s">
        <v>1747</v>
      </c>
      <c r="C11" s="22" t="s">
        <v>1748</v>
      </c>
      <c r="D11" s="23" t="s">
        <v>1736</v>
      </c>
      <c r="E11" s="21">
        <v>3</v>
      </c>
      <c r="F11" s="21">
        <v>18</v>
      </c>
      <c r="G11" s="24">
        <v>60</v>
      </c>
      <c r="H11" s="24">
        <v>60</v>
      </c>
    </row>
    <row r="12" spans="1:8" ht="14.1" customHeight="1" x14ac:dyDescent="0.2">
      <c r="A12" s="21" t="s">
        <v>1749</v>
      </c>
      <c r="B12" s="21" t="s">
        <v>1750</v>
      </c>
      <c r="C12" s="22" t="s">
        <v>1751</v>
      </c>
      <c r="D12" s="23" t="s">
        <v>1734</v>
      </c>
      <c r="E12" s="21">
        <v>1</v>
      </c>
      <c r="F12" s="21">
        <v>21</v>
      </c>
      <c r="G12" s="24">
        <v>26</v>
      </c>
      <c r="H12" s="24">
        <v>26</v>
      </c>
    </row>
    <row r="13" spans="1:8" ht="14.1" customHeight="1" x14ac:dyDescent="0.2">
      <c r="A13" s="21" t="s">
        <v>1752</v>
      </c>
      <c r="B13" s="21" t="s">
        <v>1750</v>
      </c>
      <c r="C13" s="22" t="s">
        <v>1751</v>
      </c>
      <c r="D13" s="23" t="s">
        <v>1736</v>
      </c>
      <c r="E13" s="21">
        <v>1</v>
      </c>
      <c r="F13" s="21">
        <v>21</v>
      </c>
      <c r="G13" s="24">
        <v>22</v>
      </c>
      <c r="H13" s="24">
        <v>22</v>
      </c>
    </row>
    <row r="14" spans="1:8" ht="14.1" customHeight="1" x14ac:dyDescent="0.2">
      <c r="A14" s="21" t="s">
        <v>1753</v>
      </c>
      <c r="B14" s="21" t="s">
        <v>1754</v>
      </c>
      <c r="C14" s="22" t="s">
        <v>1755</v>
      </c>
      <c r="D14" s="23" t="s">
        <v>1734</v>
      </c>
      <c r="E14" s="21">
        <v>1</v>
      </c>
      <c r="F14" s="21">
        <v>23</v>
      </c>
      <c r="G14" s="24">
        <v>29</v>
      </c>
      <c r="H14" s="24">
        <v>29</v>
      </c>
    </row>
    <row r="15" spans="1:8" ht="14.1" customHeight="1" x14ac:dyDescent="0.2">
      <c r="A15" s="21" t="s">
        <v>1756</v>
      </c>
      <c r="B15" s="21" t="s">
        <v>1754</v>
      </c>
      <c r="C15" s="22" t="s">
        <v>1755</v>
      </c>
      <c r="D15" s="23" t="s">
        <v>1736</v>
      </c>
      <c r="E15" s="21">
        <v>1</v>
      </c>
      <c r="F15" s="21">
        <v>23</v>
      </c>
      <c r="G15" s="24">
        <v>25</v>
      </c>
      <c r="H15" s="24">
        <v>25</v>
      </c>
    </row>
    <row r="16" spans="1:8" ht="14.1" customHeight="1" x14ac:dyDescent="0.2">
      <c r="A16" s="21" t="s">
        <v>1757</v>
      </c>
      <c r="B16" s="21" t="s">
        <v>1758</v>
      </c>
      <c r="C16" s="22" t="s">
        <v>1759</v>
      </c>
      <c r="D16" s="23" t="s">
        <v>1736</v>
      </c>
      <c r="E16" s="21">
        <v>3</v>
      </c>
      <c r="F16" s="21">
        <v>26</v>
      </c>
      <c r="G16" s="24">
        <v>82</v>
      </c>
      <c r="H16" s="24">
        <v>82</v>
      </c>
    </row>
    <row r="17" spans="1:8" ht="14.1" customHeight="1" x14ac:dyDescent="0.2">
      <c r="A17" s="21" t="s">
        <v>1760</v>
      </c>
      <c r="B17" s="21" t="s">
        <v>1758</v>
      </c>
      <c r="C17" s="22" t="s">
        <v>1761</v>
      </c>
      <c r="D17" s="23" t="s">
        <v>1736</v>
      </c>
      <c r="E17" s="21">
        <v>4</v>
      </c>
      <c r="F17" s="21">
        <v>26</v>
      </c>
      <c r="G17" s="24">
        <v>108</v>
      </c>
      <c r="H17" s="24">
        <v>108</v>
      </c>
    </row>
    <row r="18" spans="1:8" ht="14.1" customHeight="1" x14ac:dyDescent="0.2">
      <c r="A18" s="21" t="s">
        <v>1762</v>
      </c>
      <c r="B18" s="21" t="s">
        <v>1758</v>
      </c>
      <c r="C18" s="22" t="s">
        <v>1763</v>
      </c>
      <c r="D18" s="23" t="s">
        <v>1736</v>
      </c>
      <c r="E18" s="21">
        <v>6</v>
      </c>
      <c r="F18" s="21">
        <v>26</v>
      </c>
      <c r="G18" s="24">
        <v>162</v>
      </c>
      <c r="H18" s="24">
        <v>162</v>
      </c>
    </row>
    <row r="19" spans="1:8" ht="14.1" customHeight="1" x14ac:dyDescent="0.2">
      <c r="A19" s="21" t="s">
        <v>1764</v>
      </c>
      <c r="B19" s="21" t="s">
        <v>1758</v>
      </c>
      <c r="C19" s="22" t="s">
        <v>1765</v>
      </c>
      <c r="D19" s="23" t="s">
        <v>1736</v>
      </c>
      <c r="E19" s="21">
        <v>8</v>
      </c>
      <c r="F19" s="21">
        <v>26</v>
      </c>
      <c r="G19" s="24">
        <v>216</v>
      </c>
      <c r="H19" s="24">
        <v>216</v>
      </c>
    </row>
    <row r="20" spans="1:8" ht="14.1" customHeight="1" x14ac:dyDescent="0.2">
      <c r="A20" s="21" t="s">
        <v>1766</v>
      </c>
      <c r="B20" s="21" t="s">
        <v>1767</v>
      </c>
      <c r="C20" s="22" t="s">
        <v>1768</v>
      </c>
      <c r="D20" s="23" t="s">
        <v>1734</v>
      </c>
      <c r="E20" s="21">
        <v>1</v>
      </c>
      <c r="F20" s="21">
        <v>28</v>
      </c>
      <c r="G20" s="24">
        <v>35</v>
      </c>
      <c r="H20" s="24">
        <v>35</v>
      </c>
    </row>
    <row r="21" spans="1:8" ht="14.1" customHeight="1" x14ac:dyDescent="0.2">
      <c r="A21" s="21" t="s">
        <v>1769</v>
      </c>
      <c r="B21" s="21" t="s">
        <v>1767</v>
      </c>
      <c r="C21" s="22" t="s">
        <v>1768</v>
      </c>
      <c r="D21" s="23" t="s">
        <v>1736</v>
      </c>
      <c r="E21" s="21">
        <v>1</v>
      </c>
      <c r="F21" s="21">
        <v>28</v>
      </c>
      <c r="G21" s="24">
        <v>28</v>
      </c>
      <c r="H21" s="24">
        <v>28</v>
      </c>
    </row>
    <row r="22" spans="1:8" ht="14.1" customHeight="1" x14ac:dyDescent="0.2">
      <c r="A22" s="21" t="s">
        <v>1770</v>
      </c>
      <c r="B22" s="21" t="s">
        <v>1771</v>
      </c>
      <c r="C22" s="22" t="s">
        <v>1772</v>
      </c>
      <c r="D22" s="23" t="s">
        <v>1736</v>
      </c>
      <c r="E22" s="21">
        <v>3</v>
      </c>
      <c r="F22" s="21">
        <v>32</v>
      </c>
      <c r="G22" s="24">
        <v>114</v>
      </c>
      <c r="H22" s="24">
        <v>114</v>
      </c>
    </row>
    <row r="23" spans="1:8" ht="14.1" customHeight="1" x14ac:dyDescent="0.2">
      <c r="A23" s="21" t="s">
        <v>1773</v>
      </c>
      <c r="B23" s="21" t="s">
        <v>1771</v>
      </c>
      <c r="C23" s="22" t="s">
        <v>1774</v>
      </c>
      <c r="D23" s="23" t="s">
        <v>1736</v>
      </c>
      <c r="E23" s="21">
        <v>4</v>
      </c>
      <c r="F23" s="21">
        <v>32</v>
      </c>
      <c r="G23" s="24">
        <v>152</v>
      </c>
      <c r="H23" s="24">
        <v>152</v>
      </c>
    </row>
    <row r="24" spans="1:8" ht="14.1" customHeight="1" x14ac:dyDescent="0.2">
      <c r="A24" s="21" t="s">
        <v>1775</v>
      </c>
      <c r="B24" s="21" t="s">
        <v>1771</v>
      </c>
      <c r="C24" s="22" t="s">
        <v>1776</v>
      </c>
      <c r="D24" s="23" t="s">
        <v>1736</v>
      </c>
      <c r="E24" s="21">
        <v>6</v>
      </c>
      <c r="F24" s="21">
        <v>32</v>
      </c>
      <c r="G24" s="24">
        <v>228</v>
      </c>
      <c r="H24" s="24">
        <v>228</v>
      </c>
    </row>
    <row r="25" spans="1:8" ht="14.1" customHeight="1" x14ac:dyDescent="0.2">
      <c r="A25" s="21" t="s">
        <v>1777</v>
      </c>
      <c r="B25" s="21" t="s">
        <v>1771</v>
      </c>
      <c r="C25" s="22" t="s">
        <v>1778</v>
      </c>
      <c r="D25" s="23" t="s">
        <v>1736</v>
      </c>
      <c r="E25" s="21">
        <v>8</v>
      </c>
      <c r="F25" s="21">
        <v>32</v>
      </c>
      <c r="G25" s="24">
        <v>304</v>
      </c>
      <c r="H25" s="24">
        <v>304</v>
      </c>
    </row>
    <row r="26" spans="1:8" ht="14.1" customHeight="1" x14ac:dyDescent="0.2">
      <c r="A26" s="21" t="s">
        <v>1779</v>
      </c>
      <c r="B26" s="21" t="s">
        <v>1780</v>
      </c>
      <c r="C26" s="22" t="s">
        <v>1781</v>
      </c>
      <c r="D26" s="23" t="s">
        <v>1734</v>
      </c>
      <c r="E26" s="21">
        <v>1</v>
      </c>
      <c r="F26" s="21">
        <v>38</v>
      </c>
      <c r="G26" s="24">
        <v>46</v>
      </c>
      <c r="H26" s="24">
        <v>46</v>
      </c>
    </row>
    <row r="27" spans="1:8" ht="14.1" customHeight="1" x14ac:dyDescent="0.2">
      <c r="A27" s="21" t="s">
        <v>1782</v>
      </c>
      <c r="B27" s="21" t="s">
        <v>1780</v>
      </c>
      <c r="C27" s="22" t="s">
        <v>1781</v>
      </c>
      <c r="D27" s="23" t="s">
        <v>1736</v>
      </c>
      <c r="E27" s="21">
        <v>1</v>
      </c>
      <c r="F27" s="21">
        <v>38</v>
      </c>
      <c r="G27" s="24">
        <v>36</v>
      </c>
      <c r="H27" s="24">
        <v>36</v>
      </c>
    </row>
    <row r="28" spans="1:8" ht="14.1" customHeight="1" x14ac:dyDescent="0.2">
      <c r="A28" s="21" t="s">
        <v>1783</v>
      </c>
      <c r="B28" s="21" t="s">
        <v>1784</v>
      </c>
      <c r="C28" s="22" t="s">
        <v>1785</v>
      </c>
      <c r="D28" s="23" t="s">
        <v>1736</v>
      </c>
      <c r="E28" s="21">
        <v>1</v>
      </c>
      <c r="F28" s="21">
        <v>42</v>
      </c>
      <c r="G28" s="24">
        <v>48</v>
      </c>
      <c r="H28" s="24">
        <v>48</v>
      </c>
    </row>
    <row r="29" spans="1:8" ht="14.1" customHeight="1" x14ac:dyDescent="0.2">
      <c r="A29" s="21" t="s">
        <v>1786</v>
      </c>
      <c r="B29" s="21" t="s">
        <v>1784</v>
      </c>
      <c r="C29" s="22" t="s">
        <v>1787</v>
      </c>
      <c r="D29" s="23" t="s">
        <v>1736</v>
      </c>
      <c r="E29" s="21">
        <v>2</v>
      </c>
      <c r="F29" s="21">
        <v>42</v>
      </c>
      <c r="G29" s="24">
        <v>100</v>
      </c>
      <c r="H29" s="24">
        <v>100</v>
      </c>
    </row>
    <row r="30" spans="1:8" ht="14.1" customHeight="1" x14ac:dyDescent="0.2">
      <c r="A30" s="21" t="s">
        <v>1788</v>
      </c>
      <c r="B30" s="21" t="s">
        <v>1784</v>
      </c>
      <c r="C30" s="22" t="s">
        <v>1789</v>
      </c>
      <c r="D30" s="23" t="s">
        <v>1736</v>
      </c>
      <c r="E30" s="21">
        <v>3</v>
      </c>
      <c r="F30" s="21">
        <v>42</v>
      </c>
      <c r="G30" s="24">
        <v>141</v>
      </c>
      <c r="H30" s="24">
        <v>141</v>
      </c>
    </row>
    <row r="31" spans="1:8" ht="14.1" customHeight="1" x14ac:dyDescent="0.2">
      <c r="A31" s="21" t="s">
        <v>1790</v>
      </c>
      <c r="B31" s="21" t="s">
        <v>1784</v>
      </c>
      <c r="C31" s="22" t="s">
        <v>1791</v>
      </c>
      <c r="D31" s="23" t="s">
        <v>1736</v>
      </c>
      <c r="E31" s="21">
        <v>4</v>
      </c>
      <c r="F31" s="21">
        <v>42</v>
      </c>
      <c r="G31" s="24">
        <v>188</v>
      </c>
      <c r="H31" s="24">
        <v>188</v>
      </c>
    </row>
    <row r="32" spans="1:8" ht="14.1" customHeight="1" x14ac:dyDescent="0.2">
      <c r="A32" s="21" t="s">
        <v>1792</v>
      </c>
      <c r="B32" s="21" t="s">
        <v>1784</v>
      </c>
      <c r="C32" s="22" t="s">
        <v>1793</v>
      </c>
      <c r="D32" s="23" t="s">
        <v>1736</v>
      </c>
      <c r="E32" s="21">
        <v>6</v>
      </c>
      <c r="F32" s="21">
        <v>42</v>
      </c>
      <c r="G32" s="24">
        <v>282</v>
      </c>
      <c r="H32" s="24">
        <v>282</v>
      </c>
    </row>
    <row r="33" spans="1:8" ht="14.1" customHeight="1" x14ac:dyDescent="0.2">
      <c r="A33" s="21" t="s">
        <v>1794</v>
      </c>
      <c r="B33" s="21" t="s">
        <v>1784</v>
      </c>
      <c r="C33" s="22" t="s">
        <v>1795</v>
      </c>
      <c r="D33" s="23" t="s">
        <v>1736</v>
      </c>
      <c r="E33" s="21">
        <v>8</v>
      </c>
      <c r="F33" s="21">
        <v>42</v>
      </c>
      <c r="G33" s="24">
        <v>376</v>
      </c>
      <c r="H33" s="24">
        <v>376</v>
      </c>
    </row>
    <row r="34" spans="1:8" ht="14.1" customHeight="1" x14ac:dyDescent="0.2">
      <c r="A34" s="21" t="s">
        <v>1796</v>
      </c>
      <c r="B34" s="21" t="s">
        <v>1797</v>
      </c>
      <c r="C34" s="22" t="s">
        <v>1798</v>
      </c>
      <c r="D34" s="23" t="s">
        <v>1734</v>
      </c>
      <c r="E34" s="21">
        <v>1</v>
      </c>
      <c r="F34" s="21">
        <v>10</v>
      </c>
      <c r="G34" s="24">
        <v>15</v>
      </c>
      <c r="H34" s="24">
        <v>15</v>
      </c>
    </row>
    <row r="35" spans="1:8" ht="14.1" customHeight="1" x14ac:dyDescent="0.2">
      <c r="A35" s="21" t="s">
        <v>1799</v>
      </c>
      <c r="B35" s="21" t="s">
        <v>1800</v>
      </c>
      <c r="C35" s="22" t="s">
        <v>1801</v>
      </c>
      <c r="D35" s="23" t="s">
        <v>1734</v>
      </c>
      <c r="E35" s="21">
        <v>1</v>
      </c>
      <c r="F35" s="21">
        <v>13</v>
      </c>
      <c r="G35" s="24">
        <v>17</v>
      </c>
      <c r="H35" s="24">
        <v>17</v>
      </c>
    </row>
    <row r="36" spans="1:8" ht="14.1" customHeight="1" x14ac:dyDescent="0.2">
      <c r="A36" s="21" t="s">
        <v>1802</v>
      </c>
      <c r="B36" s="21" t="s">
        <v>1800</v>
      </c>
      <c r="C36" s="22" t="s">
        <v>1803</v>
      </c>
      <c r="D36" s="23" t="s">
        <v>1736</v>
      </c>
      <c r="E36" s="21">
        <v>1</v>
      </c>
      <c r="F36" s="21">
        <v>13</v>
      </c>
      <c r="G36" s="24">
        <v>15</v>
      </c>
      <c r="H36" s="24">
        <v>15</v>
      </c>
    </row>
    <row r="37" spans="1:8" ht="14.1" customHeight="1" x14ac:dyDescent="0.2">
      <c r="A37" s="21" t="s">
        <v>1804</v>
      </c>
      <c r="B37" s="21" t="s">
        <v>1800</v>
      </c>
      <c r="C37" s="22" t="s">
        <v>1805</v>
      </c>
      <c r="D37" s="23" t="s">
        <v>1734</v>
      </c>
      <c r="E37" s="21">
        <v>2</v>
      </c>
      <c r="F37" s="21">
        <v>13</v>
      </c>
      <c r="G37" s="24">
        <v>31</v>
      </c>
      <c r="H37" s="24">
        <v>31</v>
      </c>
    </row>
    <row r="38" spans="1:8" ht="14.1" customHeight="1" x14ac:dyDescent="0.2">
      <c r="A38" s="21" t="s">
        <v>1806</v>
      </c>
      <c r="B38" s="21" t="s">
        <v>1800</v>
      </c>
      <c r="C38" s="22" t="s">
        <v>1807</v>
      </c>
      <c r="D38" s="23" t="s">
        <v>1736</v>
      </c>
      <c r="E38" s="21">
        <v>2</v>
      </c>
      <c r="F38" s="21">
        <v>13</v>
      </c>
      <c r="G38" s="24">
        <v>28</v>
      </c>
      <c r="H38" s="24">
        <v>28</v>
      </c>
    </row>
    <row r="39" spans="1:8" ht="14.1" customHeight="1" x14ac:dyDescent="0.2">
      <c r="A39" s="21" t="s">
        <v>1808</v>
      </c>
      <c r="B39" s="21" t="s">
        <v>1800</v>
      </c>
      <c r="C39" s="22" t="s">
        <v>1809</v>
      </c>
      <c r="D39" s="23" t="s">
        <v>1734</v>
      </c>
      <c r="E39" s="21">
        <v>3</v>
      </c>
      <c r="F39" s="21">
        <v>13</v>
      </c>
      <c r="G39" s="24">
        <v>48</v>
      </c>
      <c r="H39" s="24">
        <v>48</v>
      </c>
    </row>
    <row r="40" spans="1:8" ht="14.1" customHeight="1" x14ac:dyDescent="0.2">
      <c r="A40" s="21" t="s">
        <v>1810</v>
      </c>
      <c r="B40" s="21" t="s">
        <v>1811</v>
      </c>
      <c r="C40" s="22" t="s">
        <v>1812</v>
      </c>
      <c r="D40" s="23" t="s">
        <v>1734</v>
      </c>
      <c r="E40" s="21">
        <v>1</v>
      </c>
      <c r="F40" s="21">
        <v>15</v>
      </c>
      <c r="G40" s="24">
        <v>20</v>
      </c>
      <c r="H40" s="24">
        <v>20</v>
      </c>
    </row>
    <row r="41" spans="1:8" ht="14.1" customHeight="1" x14ac:dyDescent="0.2">
      <c r="A41" s="21" t="s">
        <v>1813</v>
      </c>
      <c r="B41" s="21" t="s">
        <v>1814</v>
      </c>
      <c r="C41" s="22" t="s">
        <v>1815</v>
      </c>
      <c r="D41" s="23" t="s">
        <v>1734</v>
      </c>
      <c r="E41" s="21">
        <v>1</v>
      </c>
      <c r="F41" s="21">
        <v>17</v>
      </c>
      <c r="G41" s="24">
        <v>24</v>
      </c>
      <c r="H41" s="24">
        <v>24</v>
      </c>
    </row>
    <row r="42" spans="1:8" ht="14.1" customHeight="1" x14ac:dyDescent="0.2">
      <c r="A42" s="21" t="s">
        <v>1816</v>
      </c>
      <c r="B42" s="21" t="s">
        <v>1814</v>
      </c>
      <c r="C42" s="22" t="s">
        <v>1817</v>
      </c>
      <c r="D42" s="23" t="s">
        <v>1734</v>
      </c>
      <c r="E42" s="21">
        <v>2</v>
      </c>
      <c r="F42" s="21">
        <v>17</v>
      </c>
      <c r="G42" s="24">
        <v>48</v>
      </c>
      <c r="H42" s="24">
        <v>48</v>
      </c>
    </row>
    <row r="43" spans="1:8" ht="14.1" customHeight="1" x14ac:dyDescent="0.2">
      <c r="A43" s="21" t="s">
        <v>1818</v>
      </c>
      <c r="B43" s="21" t="s">
        <v>1819</v>
      </c>
      <c r="C43" s="22" t="s">
        <v>1820</v>
      </c>
      <c r="D43" s="23" t="s">
        <v>1734</v>
      </c>
      <c r="E43" s="21">
        <v>1</v>
      </c>
      <c r="F43" s="21">
        <v>18</v>
      </c>
      <c r="G43" s="24">
        <v>26</v>
      </c>
      <c r="H43" s="24">
        <v>26</v>
      </c>
    </row>
    <row r="44" spans="1:8" ht="14.1" customHeight="1" x14ac:dyDescent="0.2">
      <c r="A44" s="21" t="s">
        <v>1821</v>
      </c>
      <c r="B44" s="21" t="s">
        <v>1819</v>
      </c>
      <c r="C44" s="22" t="s">
        <v>1822</v>
      </c>
      <c r="D44" s="23" t="s">
        <v>1736</v>
      </c>
      <c r="E44" s="21">
        <v>1</v>
      </c>
      <c r="F44" s="21">
        <v>18</v>
      </c>
      <c r="G44" s="24">
        <v>20</v>
      </c>
      <c r="H44" s="24">
        <v>20</v>
      </c>
    </row>
    <row r="45" spans="1:8" ht="14.1" customHeight="1" x14ac:dyDescent="0.2">
      <c r="A45" s="21" t="s">
        <v>1823</v>
      </c>
      <c r="B45" s="21" t="s">
        <v>1819</v>
      </c>
      <c r="C45" s="22" t="s">
        <v>1824</v>
      </c>
      <c r="D45" s="23" t="s">
        <v>1734</v>
      </c>
      <c r="E45" s="21">
        <v>2</v>
      </c>
      <c r="F45" s="21">
        <v>18</v>
      </c>
      <c r="G45" s="24">
        <v>45</v>
      </c>
      <c r="H45" s="24">
        <v>45</v>
      </c>
    </row>
    <row r="46" spans="1:8" ht="14.1" customHeight="1" x14ac:dyDescent="0.2">
      <c r="A46" s="21" t="s">
        <v>1825</v>
      </c>
      <c r="B46" s="21" t="s">
        <v>1819</v>
      </c>
      <c r="C46" s="22" t="s">
        <v>1826</v>
      </c>
      <c r="D46" s="23" t="s">
        <v>1736</v>
      </c>
      <c r="E46" s="21">
        <v>2</v>
      </c>
      <c r="F46" s="21">
        <v>18</v>
      </c>
      <c r="G46" s="24">
        <v>38</v>
      </c>
      <c r="H46" s="24">
        <v>38</v>
      </c>
    </row>
    <row r="47" spans="1:8" ht="14.1" customHeight="1" x14ac:dyDescent="0.2">
      <c r="A47" s="21" t="s">
        <v>1827</v>
      </c>
      <c r="B47" s="21" t="s">
        <v>1819</v>
      </c>
      <c r="C47" s="22" t="s">
        <v>1828</v>
      </c>
      <c r="D47" s="23" t="s">
        <v>1734</v>
      </c>
      <c r="E47" s="25">
        <v>4</v>
      </c>
      <c r="F47" s="21">
        <v>18</v>
      </c>
      <c r="G47" s="24">
        <v>90</v>
      </c>
      <c r="H47" s="24">
        <v>90</v>
      </c>
    </row>
    <row r="48" spans="1:8" ht="14.1" customHeight="1" x14ac:dyDescent="0.2">
      <c r="A48" s="21" t="s">
        <v>1829</v>
      </c>
      <c r="B48" s="21" t="s">
        <v>1830</v>
      </c>
      <c r="C48" s="22" t="s">
        <v>1831</v>
      </c>
      <c r="D48" s="23" t="s">
        <v>1734</v>
      </c>
      <c r="E48" s="21">
        <v>1</v>
      </c>
      <c r="F48" s="21">
        <v>20</v>
      </c>
      <c r="G48" s="24">
        <v>23</v>
      </c>
      <c r="H48" s="24">
        <v>23</v>
      </c>
    </row>
    <row r="49" spans="1:8" ht="14.1" customHeight="1" x14ac:dyDescent="0.2">
      <c r="A49" s="21" t="s">
        <v>1832</v>
      </c>
      <c r="B49" s="21" t="s">
        <v>1830</v>
      </c>
      <c r="C49" s="22" t="s">
        <v>1833</v>
      </c>
      <c r="D49" s="23" t="s">
        <v>1734</v>
      </c>
      <c r="E49" s="21">
        <v>2</v>
      </c>
      <c r="F49" s="21">
        <v>20</v>
      </c>
      <c r="G49" s="24">
        <v>46</v>
      </c>
      <c r="H49" s="24">
        <v>46</v>
      </c>
    </row>
    <row r="50" spans="1:8" ht="14.1" customHeight="1" x14ac:dyDescent="0.2">
      <c r="A50" s="21" t="s">
        <v>1834</v>
      </c>
      <c r="B50" s="21" t="s">
        <v>1835</v>
      </c>
      <c r="C50" s="22" t="s">
        <v>1836</v>
      </c>
      <c r="D50" s="23" t="s">
        <v>1734</v>
      </c>
      <c r="E50" s="21">
        <v>1</v>
      </c>
      <c r="F50" s="21">
        <v>22</v>
      </c>
      <c r="G50" s="24">
        <v>24</v>
      </c>
      <c r="H50" s="24">
        <v>24</v>
      </c>
    </row>
    <row r="51" spans="1:8" ht="14.1" customHeight="1" x14ac:dyDescent="0.2">
      <c r="A51" s="21" t="s">
        <v>1837</v>
      </c>
      <c r="B51" s="21" t="s">
        <v>1835</v>
      </c>
      <c r="C51" s="22" t="s">
        <v>1838</v>
      </c>
      <c r="D51" s="23" t="s">
        <v>1734</v>
      </c>
      <c r="E51" s="21">
        <v>2</v>
      </c>
      <c r="F51" s="21">
        <v>22</v>
      </c>
      <c r="G51" s="24">
        <v>48</v>
      </c>
      <c r="H51" s="24">
        <v>48</v>
      </c>
    </row>
    <row r="52" spans="1:8" ht="14.1" customHeight="1" x14ac:dyDescent="0.2">
      <c r="A52" s="21" t="s">
        <v>1839</v>
      </c>
      <c r="B52" s="21" t="s">
        <v>1835</v>
      </c>
      <c r="C52" s="22" t="s">
        <v>1840</v>
      </c>
      <c r="D52" s="23" t="s">
        <v>1734</v>
      </c>
      <c r="E52" s="21">
        <v>3</v>
      </c>
      <c r="F52" s="21">
        <v>22</v>
      </c>
      <c r="G52" s="24">
        <v>72</v>
      </c>
      <c r="H52" s="24">
        <v>72</v>
      </c>
    </row>
    <row r="53" spans="1:8" ht="14.1" customHeight="1" x14ac:dyDescent="0.2">
      <c r="A53" s="21" t="s">
        <v>1841</v>
      </c>
      <c r="B53" s="21" t="s">
        <v>1842</v>
      </c>
      <c r="C53" s="22" t="s">
        <v>1843</v>
      </c>
      <c r="D53" s="23" t="s">
        <v>1734</v>
      </c>
      <c r="E53" s="21">
        <v>1</v>
      </c>
      <c r="F53" s="21">
        <v>25</v>
      </c>
      <c r="G53" s="24">
        <v>33</v>
      </c>
      <c r="H53" s="24">
        <v>33</v>
      </c>
    </row>
    <row r="54" spans="1:8" ht="14.1" customHeight="1" x14ac:dyDescent="0.2">
      <c r="A54" s="21" t="s">
        <v>1844</v>
      </c>
      <c r="B54" s="21" t="s">
        <v>1842</v>
      </c>
      <c r="C54" s="22" t="s">
        <v>1845</v>
      </c>
      <c r="D54" s="23" t="s">
        <v>1734</v>
      </c>
      <c r="E54" s="21">
        <v>2</v>
      </c>
      <c r="F54" s="21">
        <v>25</v>
      </c>
      <c r="G54" s="24">
        <v>66</v>
      </c>
      <c r="H54" s="24">
        <v>66</v>
      </c>
    </row>
    <row r="55" spans="1:8" ht="14.1" customHeight="1" x14ac:dyDescent="0.2">
      <c r="A55" s="21" t="s">
        <v>1846</v>
      </c>
      <c r="B55" s="21" t="s">
        <v>1847</v>
      </c>
      <c r="C55" s="22" t="s">
        <v>1848</v>
      </c>
      <c r="D55" s="23" t="s">
        <v>1734</v>
      </c>
      <c r="E55" s="21">
        <v>1</v>
      </c>
      <c r="F55" s="21">
        <v>26</v>
      </c>
      <c r="G55" s="24">
        <v>33</v>
      </c>
      <c r="H55" s="24">
        <v>33</v>
      </c>
    </row>
    <row r="56" spans="1:8" ht="14.1" customHeight="1" x14ac:dyDescent="0.2">
      <c r="A56" s="21" t="s">
        <v>1849</v>
      </c>
      <c r="B56" s="21" t="s">
        <v>1847</v>
      </c>
      <c r="C56" s="22" t="s">
        <v>1850</v>
      </c>
      <c r="D56" s="23" t="s">
        <v>1736</v>
      </c>
      <c r="E56" s="21">
        <v>1</v>
      </c>
      <c r="F56" s="21">
        <v>26</v>
      </c>
      <c r="G56" s="24">
        <v>27</v>
      </c>
      <c r="H56" s="24">
        <v>27</v>
      </c>
    </row>
    <row r="57" spans="1:8" ht="14.1" customHeight="1" x14ac:dyDescent="0.2">
      <c r="A57" s="21" t="s">
        <v>1851</v>
      </c>
      <c r="B57" s="21" t="s">
        <v>1847</v>
      </c>
      <c r="C57" s="22" t="s">
        <v>1852</v>
      </c>
      <c r="D57" s="23" t="s">
        <v>1734</v>
      </c>
      <c r="E57" s="21">
        <v>2</v>
      </c>
      <c r="F57" s="21">
        <v>26</v>
      </c>
      <c r="G57" s="24">
        <v>66</v>
      </c>
      <c r="H57" s="24">
        <v>66</v>
      </c>
    </row>
    <row r="58" spans="1:8" ht="14.1" customHeight="1" x14ac:dyDescent="0.2">
      <c r="A58" s="21" t="s">
        <v>1853</v>
      </c>
      <c r="B58" s="21" t="s">
        <v>1847</v>
      </c>
      <c r="C58" s="22" t="s">
        <v>1854</v>
      </c>
      <c r="D58" s="23" t="s">
        <v>1736</v>
      </c>
      <c r="E58" s="21">
        <v>2</v>
      </c>
      <c r="F58" s="21">
        <v>26</v>
      </c>
      <c r="G58" s="24">
        <v>50</v>
      </c>
      <c r="H58" s="24">
        <v>50</v>
      </c>
    </row>
    <row r="59" spans="1:8" ht="14.1" customHeight="1" x14ac:dyDescent="0.2">
      <c r="A59" s="21" t="s">
        <v>1855</v>
      </c>
      <c r="B59" s="21" t="s">
        <v>1847</v>
      </c>
      <c r="C59" s="22" t="s">
        <v>1856</v>
      </c>
      <c r="D59" s="23" t="s">
        <v>1734</v>
      </c>
      <c r="E59" s="21">
        <v>3</v>
      </c>
      <c r="F59" s="21">
        <v>26</v>
      </c>
      <c r="G59" s="24">
        <v>99</v>
      </c>
      <c r="H59" s="24">
        <v>99</v>
      </c>
    </row>
    <row r="60" spans="1:8" ht="14.1" customHeight="1" x14ac:dyDescent="0.2">
      <c r="A60" s="21" t="s">
        <v>1857</v>
      </c>
      <c r="B60" s="21" t="s">
        <v>1847</v>
      </c>
      <c r="C60" s="22" t="s">
        <v>1858</v>
      </c>
      <c r="D60" s="23" t="s">
        <v>1736</v>
      </c>
      <c r="E60" s="21">
        <v>6</v>
      </c>
      <c r="F60" s="21">
        <v>26</v>
      </c>
      <c r="G60" s="24">
        <v>150</v>
      </c>
      <c r="H60" s="24">
        <v>150</v>
      </c>
    </row>
    <row r="61" spans="1:8" ht="14.1" customHeight="1" x14ac:dyDescent="0.2">
      <c r="A61" s="21" t="s">
        <v>1859</v>
      </c>
      <c r="B61" s="21" t="s">
        <v>1860</v>
      </c>
      <c r="C61" s="22" t="s">
        <v>1861</v>
      </c>
      <c r="D61" s="23" t="s">
        <v>1734</v>
      </c>
      <c r="E61" s="21">
        <v>1</v>
      </c>
      <c r="F61" s="21">
        <v>28</v>
      </c>
      <c r="G61" s="24">
        <v>33</v>
      </c>
      <c r="H61" s="24">
        <v>33</v>
      </c>
    </row>
    <row r="62" spans="1:8" ht="14.1" customHeight="1" x14ac:dyDescent="0.2">
      <c r="A62" s="21" t="s">
        <v>1862</v>
      </c>
      <c r="B62" s="21" t="s">
        <v>1863</v>
      </c>
      <c r="C62" s="22" t="s">
        <v>1864</v>
      </c>
      <c r="D62" s="23" t="s">
        <v>1734</v>
      </c>
      <c r="E62" s="21">
        <v>1</v>
      </c>
      <c r="F62" s="21">
        <v>9</v>
      </c>
      <c r="G62" s="24">
        <v>14</v>
      </c>
      <c r="H62" s="24">
        <v>14</v>
      </c>
    </row>
    <row r="63" spans="1:8" ht="14.1" customHeight="1" x14ac:dyDescent="0.2">
      <c r="A63" s="21" t="s">
        <v>1865</v>
      </c>
      <c r="B63" s="21" t="s">
        <v>1863</v>
      </c>
      <c r="C63" s="22" t="s">
        <v>1866</v>
      </c>
      <c r="D63" s="23" t="s">
        <v>1734</v>
      </c>
      <c r="E63" s="21">
        <v>2</v>
      </c>
      <c r="F63" s="21">
        <v>9</v>
      </c>
      <c r="G63" s="24">
        <v>23</v>
      </c>
      <c r="H63" s="24">
        <v>23</v>
      </c>
    </row>
    <row r="64" spans="1:8" ht="14.1" customHeight="1" x14ac:dyDescent="0.2">
      <c r="A64" s="21" t="s">
        <v>1867</v>
      </c>
      <c r="B64" s="21" t="s">
        <v>1868</v>
      </c>
      <c r="C64" s="22" t="s">
        <v>1869</v>
      </c>
      <c r="D64" s="23" t="s">
        <v>1736</v>
      </c>
      <c r="E64" s="21">
        <v>1</v>
      </c>
      <c r="F64" s="21">
        <v>7</v>
      </c>
      <c r="G64" s="24">
        <v>7</v>
      </c>
      <c r="H64" s="24">
        <v>7</v>
      </c>
    </row>
    <row r="65" spans="1:8" ht="14.1" customHeight="1" x14ac:dyDescent="0.2">
      <c r="A65" s="21" t="s">
        <v>1870</v>
      </c>
      <c r="B65" s="21" t="s">
        <v>1871</v>
      </c>
      <c r="C65" s="22" t="s">
        <v>1872</v>
      </c>
      <c r="D65" s="23" t="s">
        <v>1736</v>
      </c>
      <c r="E65" s="21">
        <v>1</v>
      </c>
      <c r="F65" s="21">
        <v>9</v>
      </c>
      <c r="G65" s="24">
        <v>9</v>
      </c>
      <c r="H65" s="24">
        <v>9</v>
      </c>
    </row>
    <row r="66" spans="1:8" ht="14.1" customHeight="1" x14ac:dyDescent="0.2">
      <c r="A66" s="21" t="s">
        <v>1873</v>
      </c>
      <c r="B66" s="21" t="s">
        <v>1874</v>
      </c>
      <c r="C66" s="22" t="s">
        <v>1875</v>
      </c>
      <c r="D66" s="23" t="s">
        <v>1736</v>
      </c>
      <c r="E66" s="21">
        <v>1</v>
      </c>
      <c r="F66" s="21">
        <v>11</v>
      </c>
      <c r="G66" s="24">
        <v>11</v>
      </c>
      <c r="H66" s="24">
        <v>11</v>
      </c>
    </row>
    <row r="67" spans="1:8" ht="14.1" customHeight="1" x14ac:dyDescent="0.2">
      <c r="A67" s="21" t="s">
        <v>1569</v>
      </c>
      <c r="B67" s="21" t="s">
        <v>1570</v>
      </c>
      <c r="C67" s="22" t="s">
        <v>1571</v>
      </c>
      <c r="D67" s="23" t="s">
        <v>1736</v>
      </c>
      <c r="E67" s="21">
        <v>1</v>
      </c>
      <c r="F67" s="21">
        <v>13</v>
      </c>
      <c r="G67" s="24">
        <v>13</v>
      </c>
      <c r="H67" s="24">
        <v>13</v>
      </c>
    </row>
    <row r="68" spans="1:8" ht="14.1" customHeight="1" x14ac:dyDescent="0.2">
      <c r="A68" s="21" t="s">
        <v>1876</v>
      </c>
      <c r="B68" s="21" t="s">
        <v>1877</v>
      </c>
      <c r="C68" s="22" t="s">
        <v>1878</v>
      </c>
      <c r="D68" s="23" t="s">
        <v>1736</v>
      </c>
      <c r="E68" s="21">
        <v>1</v>
      </c>
      <c r="F68" s="21">
        <v>15</v>
      </c>
      <c r="G68" s="24">
        <v>15</v>
      </c>
      <c r="H68" s="24">
        <v>15</v>
      </c>
    </row>
    <row r="69" spans="1:8" ht="14.1" customHeight="1" x14ac:dyDescent="0.2">
      <c r="A69" s="21" t="s">
        <v>1879</v>
      </c>
      <c r="B69" s="21" t="s">
        <v>1880</v>
      </c>
      <c r="C69" s="22" t="s">
        <v>1881</v>
      </c>
      <c r="D69" s="23" t="s">
        <v>1736</v>
      </c>
      <c r="E69" s="21">
        <v>1</v>
      </c>
      <c r="F69" s="21">
        <v>20</v>
      </c>
      <c r="G69" s="24">
        <v>20</v>
      </c>
      <c r="H69" s="24">
        <v>20</v>
      </c>
    </row>
    <row r="70" spans="1:8" ht="14.1" customHeight="1" x14ac:dyDescent="0.2">
      <c r="A70" s="21" t="s">
        <v>1882</v>
      </c>
      <c r="B70" s="21" t="s">
        <v>1883</v>
      </c>
      <c r="C70" s="22" t="s">
        <v>1884</v>
      </c>
      <c r="D70" s="23" t="s">
        <v>1736</v>
      </c>
      <c r="E70" s="21">
        <v>1</v>
      </c>
      <c r="F70" s="21">
        <v>23</v>
      </c>
      <c r="G70" s="24">
        <v>23</v>
      </c>
      <c r="H70" s="24">
        <v>23</v>
      </c>
    </row>
    <row r="71" spans="1:8" ht="14.1" customHeight="1" x14ac:dyDescent="0.2">
      <c r="A71" s="21" t="s">
        <v>1572</v>
      </c>
      <c r="B71" s="21" t="s">
        <v>1573</v>
      </c>
      <c r="C71" s="22" t="s">
        <v>1574</v>
      </c>
      <c r="D71" s="23" t="s">
        <v>1736</v>
      </c>
      <c r="E71" s="21">
        <v>1</v>
      </c>
      <c r="F71" s="21">
        <v>26</v>
      </c>
      <c r="G71" s="24">
        <v>26</v>
      </c>
      <c r="H71" s="24">
        <v>26</v>
      </c>
    </row>
    <row r="72" spans="1:8" ht="14.1" customHeight="1" x14ac:dyDescent="0.2">
      <c r="A72" s="21" t="s">
        <v>1885</v>
      </c>
      <c r="B72" s="21" t="s">
        <v>1886</v>
      </c>
      <c r="C72" s="22" t="s">
        <v>1887</v>
      </c>
      <c r="D72" s="23" t="s">
        <v>1736</v>
      </c>
      <c r="E72" s="21">
        <v>1</v>
      </c>
      <c r="F72" s="21">
        <v>27</v>
      </c>
      <c r="G72" s="24">
        <v>27</v>
      </c>
      <c r="H72" s="24">
        <v>27</v>
      </c>
    </row>
    <row r="73" spans="1:8" ht="14.1" customHeight="1" x14ac:dyDescent="0.2">
      <c r="A73" s="21" t="s">
        <v>1888</v>
      </c>
      <c r="B73" s="21" t="s">
        <v>1889</v>
      </c>
      <c r="C73" s="22" t="s">
        <v>1890</v>
      </c>
      <c r="D73" s="23" t="s">
        <v>1734</v>
      </c>
      <c r="E73" s="21">
        <v>1</v>
      </c>
      <c r="F73" s="21">
        <v>13</v>
      </c>
      <c r="G73" s="24">
        <v>17</v>
      </c>
      <c r="H73" s="24">
        <v>17</v>
      </c>
    </row>
    <row r="74" spans="1:8" ht="14.1" customHeight="1" x14ac:dyDescent="0.2">
      <c r="A74" s="21" t="s">
        <v>1891</v>
      </c>
      <c r="B74" s="21" t="s">
        <v>1889</v>
      </c>
      <c r="C74" s="22" t="s">
        <v>1892</v>
      </c>
      <c r="D74" s="23" t="s">
        <v>1734</v>
      </c>
      <c r="E74" s="21">
        <v>2</v>
      </c>
      <c r="F74" s="21">
        <v>13</v>
      </c>
      <c r="G74" s="24">
        <v>31</v>
      </c>
      <c r="H74" s="24">
        <v>31</v>
      </c>
    </row>
    <row r="75" spans="1:8" ht="14.1" customHeight="1" x14ac:dyDescent="0.2">
      <c r="A75" s="26" t="s">
        <v>1893</v>
      </c>
      <c r="B75" s="26" t="s">
        <v>1889</v>
      </c>
      <c r="C75" s="27" t="s">
        <v>1894</v>
      </c>
      <c r="D75" s="28" t="s">
        <v>1734</v>
      </c>
      <c r="E75" s="26">
        <v>3</v>
      </c>
      <c r="F75" s="26">
        <v>13</v>
      </c>
      <c r="G75" s="29">
        <v>48</v>
      </c>
      <c r="H75" s="29">
        <v>48</v>
      </c>
    </row>
    <row r="76" spans="1:8" ht="14.1" customHeight="1" x14ac:dyDescent="0.2">
      <c r="A76" s="21" t="s">
        <v>1895</v>
      </c>
      <c r="B76" s="21" t="s">
        <v>1896</v>
      </c>
      <c r="C76" s="22" t="s">
        <v>1897</v>
      </c>
      <c r="D76" s="23" t="s">
        <v>1734</v>
      </c>
      <c r="E76" s="21">
        <v>1</v>
      </c>
      <c r="F76" s="21">
        <v>18</v>
      </c>
      <c r="G76" s="24">
        <v>24</v>
      </c>
      <c r="H76" s="24">
        <v>24</v>
      </c>
    </row>
    <row r="77" spans="1:8" ht="14.1" customHeight="1" x14ac:dyDescent="0.2">
      <c r="A77" s="21" t="s">
        <v>1898</v>
      </c>
      <c r="B77" s="21" t="s">
        <v>1899</v>
      </c>
      <c r="C77" s="22" t="s">
        <v>1900</v>
      </c>
      <c r="D77" s="23" t="s">
        <v>1734</v>
      </c>
      <c r="E77" s="21">
        <v>1</v>
      </c>
      <c r="F77" s="21">
        <v>22</v>
      </c>
      <c r="G77" s="24">
        <v>27</v>
      </c>
      <c r="H77" s="24">
        <v>27</v>
      </c>
    </row>
    <row r="78" spans="1:8" ht="14.1" customHeight="1" x14ac:dyDescent="0.2">
      <c r="A78" s="21" t="s">
        <v>1901</v>
      </c>
      <c r="B78" s="21" t="s">
        <v>1899</v>
      </c>
      <c r="C78" s="22" t="s">
        <v>1902</v>
      </c>
      <c r="D78" s="23" t="s">
        <v>1734</v>
      </c>
      <c r="E78" s="21">
        <v>2</v>
      </c>
      <c r="F78" s="21">
        <v>22</v>
      </c>
      <c r="G78" s="24">
        <v>54</v>
      </c>
      <c r="H78" s="24">
        <v>54</v>
      </c>
    </row>
    <row r="79" spans="1:8" ht="14.1" customHeight="1" x14ac:dyDescent="0.2">
      <c r="A79" s="21" t="s">
        <v>1903</v>
      </c>
      <c r="B79" s="21" t="s">
        <v>1899</v>
      </c>
      <c r="C79" s="22" t="s">
        <v>1904</v>
      </c>
      <c r="D79" s="23" t="s">
        <v>1734</v>
      </c>
      <c r="E79" s="21">
        <v>4</v>
      </c>
      <c r="F79" s="21">
        <v>22</v>
      </c>
      <c r="G79" s="24">
        <v>108</v>
      </c>
      <c r="H79" s="24">
        <v>108</v>
      </c>
    </row>
    <row r="80" spans="1:8" ht="14.1" customHeight="1" x14ac:dyDescent="0.2">
      <c r="A80" s="21" t="s">
        <v>1905</v>
      </c>
      <c r="B80" s="21" t="s">
        <v>1906</v>
      </c>
      <c r="C80" s="22" t="s">
        <v>1907</v>
      </c>
      <c r="D80" s="23" t="s">
        <v>1734</v>
      </c>
      <c r="E80" s="21">
        <v>1</v>
      </c>
      <c r="F80" s="21">
        <v>24</v>
      </c>
      <c r="G80" s="24">
        <v>32</v>
      </c>
      <c r="H80" s="24">
        <v>32</v>
      </c>
    </row>
    <row r="81" spans="1:8" ht="14.1" customHeight="1" x14ac:dyDescent="0.2">
      <c r="A81" s="21" t="s">
        <v>1908</v>
      </c>
      <c r="B81" s="21" t="s">
        <v>1909</v>
      </c>
      <c r="C81" s="22" t="s">
        <v>1910</v>
      </c>
      <c r="D81" s="23" t="s">
        <v>1734</v>
      </c>
      <c r="E81" s="21">
        <v>1</v>
      </c>
      <c r="F81" s="21">
        <v>28</v>
      </c>
      <c r="G81" s="24">
        <v>33</v>
      </c>
      <c r="H81" s="24">
        <v>33</v>
      </c>
    </row>
    <row r="82" spans="1:8" ht="14.1" customHeight="1" x14ac:dyDescent="0.2">
      <c r="A82" s="21" t="s">
        <v>1911</v>
      </c>
      <c r="B82" s="21" t="s">
        <v>1909</v>
      </c>
      <c r="C82" s="22" t="s">
        <v>1912</v>
      </c>
      <c r="D82" s="23" t="s">
        <v>1734</v>
      </c>
      <c r="E82" s="21">
        <v>2</v>
      </c>
      <c r="F82" s="21">
        <v>28</v>
      </c>
      <c r="G82" s="24">
        <v>66</v>
      </c>
      <c r="H82" s="24">
        <v>66</v>
      </c>
    </row>
    <row r="83" spans="1:8" ht="14.1" customHeight="1" x14ac:dyDescent="0.2">
      <c r="A83" s="21" t="s">
        <v>1913</v>
      </c>
      <c r="B83" s="21" t="s">
        <v>1914</v>
      </c>
      <c r="C83" s="22" t="s">
        <v>1915</v>
      </c>
      <c r="D83" s="23" t="s">
        <v>1736</v>
      </c>
      <c r="E83" s="21">
        <v>1</v>
      </c>
      <c r="F83" s="21">
        <v>32</v>
      </c>
      <c r="G83" s="24">
        <v>34</v>
      </c>
      <c r="H83" s="24">
        <v>34</v>
      </c>
    </row>
    <row r="84" spans="1:8" ht="14.1" customHeight="1" x14ac:dyDescent="0.2">
      <c r="A84" s="21" t="s">
        <v>1916</v>
      </c>
      <c r="B84" s="21" t="s">
        <v>1914</v>
      </c>
      <c r="C84" s="22" t="s">
        <v>1917</v>
      </c>
      <c r="D84" s="23" t="s">
        <v>1736</v>
      </c>
      <c r="E84" s="21">
        <v>2</v>
      </c>
      <c r="F84" s="21">
        <v>32</v>
      </c>
      <c r="G84" s="24">
        <v>62</v>
      </c>
      <c r="H84" s="24">
        <v>62</v>
      </c>
    </row>
    <row r="85" spans="1:8" ht="14.1" customHeight="1" x14ac:dyDescent="0.2">
      <c r="A85" s="21" t="s">
        <v>1918</v>
      </c>
      <c r="B85" s="21" t="s">
        <v>1914</v>
      </c>
      <c r="C85" s="22" t="s">
        <v>2041</v>
      </c>
      <c r="D85" s="23" t="s">
        <v>1736</v>
      </c>
      <c r="E85" s="21">
        <v>6</v>
      </c>
      <c r="F85" s="21">
        <v>32</v>
      </c>
      <c r="G85" s="24">
        <v>186</v>
      </c>
      <c r="H85" s="24">
        <v>186</v>
      </c>
    </row>
    <row r="86" spans="1:8" ht="14.1" customHeight="1" x14ac:dyDescent="0.2">
      <c r="A86" s="21" t="s">
        <v>1919</v>
      </c>
      <c r="B86" s="21" t="s">
        <v>1920</v>
      </c>
      <c r="C86" s="22" t="s">
        <v>1921</v>
      </c>
      <c r="D86" s="23" t="s">
        <v>1734</v>
      </c>
      <c r="E86" s="21">
        <v>1</v>
      </c>
      <c r="F86" s="21">
        <v>36</v>
      </c>
      <c r="G86" s="24">
        <v>51</v>
      </c>
      <c r="H86" s="24">
        <v>51</v>
      </c>
    </row>
    <row r="87" spans="1:8" ht="14.1" customHeight="1" x14ac:dyDescent="0.2">
      <c r="A87" s="21" t="s">
        <v>1922</v>
      </c>
      <c r="B87" s="21" t="s">
        <v>1920</v>
      </c>
      <c r="C87" s="22" t="s">
        <v>1923</v>
      </c>
      <c r="D87" s="23" t="s">
        <v>1736</v>
      </c>
      <c r="E87" s="21">
        <v>4</v>
      </c>
      <c r="F87" s="21">
        <v>36</v>
      </c>
      <c r="G87" s="24">
        <v>148</v>
      </c>
      <c r="H87" s="24">
        <v>148</v>
      </c>
    </row>
    <row r="88" spans="1:8" ht="14.1" customHeight="1" x14ac:dyDescent="0.2">
      <c r="A88" s="21" t="s">
        <v>1924</v>
      </c>
      <c r="B88" s="21" t="s">
        <v>1920</v>
      </c>
      <c r="C88" s="22" t="s">
        <v>1925</v>
      </c>
      <c r="D88" s="23" t="s">
        <v>1736</v>
      </c>
      <c r="E88" s="21">
        <v>6</v>
      </c>
      <c r="F88" s="21">
        <v>36</v>
      </c>
      <c r="G88" s="24">
        <v>212</v>
      </c>
      <c r="H88" s="24">
        <v>212</v>
      </c>
    </row>
    <row r="89" spans="1:8" ht="14.1" customHeight="1" x14ac:dyDescent="0.2">
      <c r="A89" s="21" t="s">
        <v>1926</v>
      </c>
      <c r="B89" s="21" t="s">
        <v>1920</v>
      </c>
      <c r="C89" s="22" t="s">
        <v>1927</v>
      </c>
      <c r="D89" s="23" t="s">
        <v>1736</v>
      </c>
      <c r="E89" s="21">
        <v>6</v>
      </c>
      <c r="F89" s="21">
        <v>36</v>
      </c>
      <c r="G89" s="24">
        <v>198</v>
      </c>
      <c r="H89" s="24">
        <v>198</v>
      </c>
    </row>
    <row r="90" spans="1:8" ht="14.1" customHeight="1" x14ac:dyDescent="0.2">
      <c r="A90" s="21" t="s">
        <v>2042</v>
      </c>
      <c r="B90" s="21" t="s">
        <v>1920</v>
      </c>
      <c r="C90" s="22" t="s">
        <v>1928</v>
      </c>
      <c r="D90" s="23" t="s">
        <v>1736</v>
      </c>
      <c r="E90" s="21">
        <v>6</v>
      </c>
      <c r="F90" s="21">
        <v>36</v>
      </c>
      <c r="G90" s="24">
        <v>210</v>
      </c>
      <c r="H90" s="24">
        <v>210</v>
      </c>
    </row>
    <row r="91" spans="1:8" ht="14.1" customHeight="1" x14ac:dyDescent="0.2">
      <c r="A91" s="21" t="s">
        <v>1929</v>
      </c>
      <c r="B91" s="21" t="s">
        <v>1920</v>
      </c>
      <c r="C91" s="22" t="s">
        <v>1930</v>
      </c>
      <c r="D91" s="23" t="s">
        <v>1736</v>
      </c>
      <c r="E91" s="21">
        <v>8</v>
      </c>
      <c r="F91" s="21">
        <v>36</v>
      </c>
      <c r="G91" s="24">
        <v>296</v>
      </c>
      <c r="H91" s="24">
        <v>296</v>
      </c>
    </row>
    <row r="92" spans="1:8" ht="14.1" customHeight="1" x14ac:dyDescent="0.2">
      <c r="A92" s="21" t="s">
        <v>1931</v>
      </c>
      <c r="B92" s="21" t="s">
        <v>1920</v>
      </c>
      <c r="C92" s="22" t="s">
        <v>1932</v>
      </c>
      <c r="D92" s="23" t="s">
        <v>1736</v>
      </c>
      <c r="E92" s="21">
        <v>8</v>
      </c>
      <c r="F92" s="21">
        <v>36</v>
      </c>
      <c r="G92" s="24">
        <v>270</v>
      </c>
      <c r="H92" s="24">
        <v>270</v>
      </c>
    </row>
    <row r="93" spans="1:8" ht="14.1" customHeight="1" x14ac:dyDescent="0.2">
      <c r="A93" s="21" t="s">
        <v>2043</v>
      </c>
      <c r="B93" s="21" t="s">
        <v>1920</v>
      </c>
      <c r="C93" s="22" t="s">
        <v>1933</v>
      </c>
      <c r="D93" s="23" t="s">
        <v>1736</v>
      </c>
      <c r="E93" s="21">
        <v>8</v>
      </c>
      <c r="F93" s="21">
        <v>36</v>
      </c>
      <c r="G93" s="24">
        <v>286</v>
      </c>
      <c r="H93" s="24">
        <v>286</v>
      </c>
    </row>
    <row r="94" spans="1:8" ht="14.1" customHeight="1" x14ac:dyDescent="0.2">
      <c r="A94" s="21" t="s">
        <v>1934</v>
      </c>
      <c r="B94" s="21" t="s">
        <v>1920</v>
      </c>
      <c r="C94" s="22" t="s">
        <v>1935</v>
      </c>
      <c r="D94" s="23" t="s">
        <v>1736</v>
      </c>
      <c r="E94" s="21">
        <v>9</v>
      </c>
      <c r="F94" s="21">
        <v>36</v>
      </c>
      <c r="G94" s="24">
        <v>318</v>
      </c>
      <c r="H94" s="24">
        <v>318</v>
      </c>
    </row>
    <row r="95" spans="1:8" ht="14.1" customHeight="1" x14ac:dyDescent="0.2">
      <c r="A95" s="21" t="s">
        <v>1936</v>
      </c>
      <c r="B95" s="21" t="s">
        <v>1937</v>
      </c>
      <c r="C95" s="22" t="s">
        <v>1938</v>
      </c>
      <c r="D95" s="23" t="s">
        <v>1734</v>
      </c>
      <c r="E95" s="21">
        <v>1</v>
      </c>
      <c r="F95" s="21">
        <v>40</v>
      </c>
      <c r="G95" s="24">
        <v>46</v>
      </c>
      <c r="H95" s="24">
        <v>46</v>
      </c>
    </row>
    <row r="96" spans="1:8" ht="14.1" customHeight="1" x14ac:dyDescent="0.2">
      <c r="A96" s="21" t="s">
        <v>1939</v>
      </c>
      <c r="B96" s="21" t="s">
        <v>1937</v>
      </c>
      <c r="C96" s="22" t="s">
        <v>1940</v>
      </c>
      <c r="D96" s="23" t="s">
        <v>1736</v>
      </c>
      <c r="E96" s="21">
        <v>12</v>
      </c>
      <c r="F96" s="21">
        <v>40</v>
      </c>
      <c r="G96" s="24">
        <v>408</v>
      </c>
      <c r="H96" s="24">
        <v>408</v>
      </c>
    </row>
    <row r="97" spans="1:8" ht="14.1" customHeight="1" x14ac:dyDescent="0.2">
      <c r="A97" s="21" t="s">
        <v>1941</v>
      </c>
      <c r="B97" s="21" t="s">
        <v>1937</v>
      </c>
      <c r="C97" s="22" t="s">
        <v>1942</v>
      </c>
      <c r="D97" s="23" t="s">
        <v>1736</v>
      </c>
      <c r="E97" s="21">
        <v>1</v>
      </c>
      <c r="F97" s="21">
        <v>40</v>
      </c>
      <c r="G97" s="24">
        <v>46</v>
      </c>
      <c r="H97" s="24">
        <v>46</v>
      </c>
    </row>
    <row r="98" spans="1:8" ht="14.1" customHeight="1" x14ac:dyDescent="0.2">
      <c r="A98" s="21" t="s">
        <v>1943</v>
      </c>
      <c r="B98" s="21" t="s">
        <v>1937</v>
      </c>
      <c r="C98" s="22" t="s">
        <v>1944</v>
      </c>
      <c r="D98" s="23" t="s">
        <v>1736</v>
      </c>
      <c r="E98" s="21">
        <v>1</v>
      </c>
      <c r="F98" s="21">
        <v>40</v>
      </c>
      <c r="G98" s="24">
        <v>43</v>
      </c>
      <c r="H98" s="24">
        <v>43</v>
      </c>
    </row>
    <row r="99" spans="1:8" ht="14.1" customHeight="1" x14ac:dyDescent="0.2">
      <c r="A99" s="21" t="s">
        <v>1945</v>
      </c>
      <c r="B99" s="21" t="s">
        <v>1937</v>
      </c>
      <c r="C99" s="22" t="s">
        <v>1946</v>
      </c>
      <c r="D99" s="23" t="s">
        <v>1734</v>
      </c>
      <c r="E99" s="21">
        <v>2</v>
      </c>
      <c r="F99" s="21">
        <v>40</v>
      </c>
      <c r="G99" s="24">
        <v>85</v>
      </c>
      <c r="H99" s="24">
        <v>85</v>
      </c>
    </row>
    <row r="100" spans="1:8" ht="14.1" customHeight="1" x14ac:dyDescent="0.2">
      <c r="A100" s="21" t="s">
        <v>1947</v>
      </c>
      <c r="B100" s="21" t="s">
        <v>1937</v>
      </c>
      <c r="C100" s="22" t="s">
        <v>1948</v>
      </c>
      <c r="D100" s="23" t="s">
        <v>1736</v>
      </c>
      <c r="E100" s="21">
        <v>2</v>
      </c>
      <c r="F100" s="21">
        <v>40</v>
      </c>
      <c r="G100" s="24">
        <v>72</v>
      </c>
      <c r="H100" s="24">
        <v>72</v>
      </c>
    </row>
    <row r="101" spans="1:8" ht="14.1" customHeight="1" x14ac:dyDescent="0.2">
      <c r="A101" s="21" t="s">
        <v>1949</v>
      </c>
      <c r="B101" s="21" t="s">
        <v>1937</v>
      </c>
      <c r="C101" s="22" t="s">
        <v>1950</v>
      </c>
      <c r="D101" s="23" t="s">
        <v>1736</v>
      </c>
      <c r="E101" s="21">
        <v>2</v>
      </c>
      <c r="F101" s="21">
        <v>40</v>
      </c>
      <c r="G101" s="24">
        <v>72</v>
      </c>
      <c r="H101" s="24">
        <v>72</v>
      </c>
    </row>
    <row r="102" spans="1:8" ht="14.1" customHeight="1" x14ac:dyDescent="0.2">
      <c r="A102" s="21" t="s">
        <v>1951</v>
      </c>
      <c r="B102" s="21" t="s">
        <v>1937</v>
      </c>
      <c r="C102" s="22" t="s">
        <v>1952</v>
      </c>
      <c r="D102" s="23" t="s">
        <v>1734</v>
      </c>
      <c r="E102" s="21">
        <v>3</v>
      </c>
      <c r="F102" s="21">
        <v>40</v>
      </c>
      <c r="G102" s="24">
        <v>133</v>
      </c>
      <c r="H102" s="24">
        <v>133</v>
      </c>
    </row>
    <row r="103" spans="1:8" ht="14.1" customHeight="1" x14ac:dyDescent="0.2">
      <c r="A103" s="21" t="s">
        <v>1953</v>
      </c>
      <c r="B103" s="21" t="s">
        <v>1937</v>
      </c>
      <c r="C103" s="22" t="s">
        <v>1954</v>
      </c>
      <c r="D103" s="23" t="s">
        <v>1736</v>
      </c>
      <c r="E103" s="21">
        <v>3</v>
      </c>
      <c r="F103" s="21">
        <v>40</v>
      </c>
      <c r="G103" s="24">
        <v>102</v>
      </c>
      <c r="H103" s="24">
        <v>102</v>
      </c>
    </row>
    <row r="104" spans="1:8" ht="14.1" customHeight="1" x14ac:dyDescent="0.2">
      <c r="A104" s="21" t="s">
        <v>1955</v>
      </c>
      <c r="B104" s="21" t="s">
        <v>1937</v>
      </c>
      <c r="C104" s="22" t="s">
        <v>1956</v>
      </c>
      <c r="D104" s="23" t="s">
        <v>1736</v>
      </c>
      <c r="E104" s="21">
        <v>3</v>
      </c>
      <c r="F104" s="21">
        <v>40</v>
      </c>
      <c r="G104" s="24">
        <v>105</v>
      </c>
      <c r="H104" s="24">
        <v>105</v>
      </c>
    </row>
    <row r="105" spans="1:8" ht="14.1" customHeight="1" x14ac:dyDescent="0.2">
      <c r="A105" s="21" t="s">
        <v>1957</v>
      </c>
      <c r="B105" s="21" t="s">
        <v>1937</v>
      </c>
      <c r="C105" s="22" t="s">
        <v>1958</v>
      </c>
      <c r="D105" s="23" t="s">
        <v>1736</v>
      </c>
      <c r="E105" s="21">
        <v>4</v>
      </c>
      <c r="F105" s="21">
        <v>40</v>
      </c>
      <c r="G105" s="24">
        <v>144</v>
      </c>
      <c r="H105" s="24">
        <v>144</v>
      </c>
    </row>
    <row r="106" spans="1:8" ht="14.1" customHeight="1" x14ac:dyDescent="0.2">
      <c r="A106" s="21" t="s">
        <v>1959</v>
      </c>
      <c r="B106" s="21" t="s">
        <v>1937</v>
      </c>
      <c r="C106" s="22" t="s">
        <v>1960</v>
      </c>
      <c r="D106" s="23" t="s">
        <v>1736</v>
      </c>
      <c r="E106" s="21">
        <v>5</v>
      </c>
      <c r="F106" s="21">
        <v>40</v>
      </c>
      <c r="G106" s="24">
        <v>190</v>
      </c>
      <c r="H106" s="24">
        <v>190</v>
      </c>
    </row>
    <row r="107" spans="1:8" ht="14.1" customHeight="1" x14ac:dyDescent="0.2">
      <c r="A107" s="21" t="s">
        <v>1961</v>
      </c>
      <c r="B107" s="21" t="s">
        <v>1937</v>
      </c>
      <c r="C107" s="22" t="s">
        <v>1962</v>
      </c>
      <c r="D107" s="23" t="s">
        <v>1736</v>
      </c>
      <c r="E107" s="21">
        <v>6</v>
      </c>
      <c r="F107" s="21">
        <v>40</v>
      </c>
      <c r="G107" s="24">
        <v>204</v>
      </c>
      <c r="H107" s="24">
        <v>204</v>
      </c>
    </row>
    <row r="108" spans="1:8" ht="14.1" customHeight="1" x14ac:dyDescent="0.2">
      <c r="A108" s="21" t="s">
        <v>1963</v>
      </c>
      <c r="B108" s="21" t="s">
        <v>1937</v>
      </c>
      <c r="C108" s="22" t="s">
        <v>1964</v>
      </c>
      <c r="D108" s="23" t="s">
        <v>1736</v>
      </c>
      <c r="E108" s="21">
        <v>6</v>
      </c>
      <c r="F108" s="21">
        <v>40</v>
      </c>
      <c r="G108" s="24">
        <v>220</v>
      </c>
      <c r="H108" s="24">
        <v>220</v>
      </c>
    </row>
    <row r="109" spans="1:8" ht="14.1" customHeight="1" x14ac:dyDescent="0.2">
      <c r="A109" s="21" t="s">
        <v>2044</v>
      </c>
      <c r="B109" s="21" t="s">
        <v>1937</v>
      </c>
      <c r="C109" s="22" t="s">
        <v>1965</v>
      </c>
      <c r="D109" s="23" t="s">
        <v>1736</v>
      </c>
      <c r="E109" s="21">
        <v>6</v>
      </c>
      <c r="F109" s="21">
        <v>40</v>
      </c>
      <c r="G109" s="24">
        <v>233</v>
      </c>
      <c r="H109" s="24">
        <v>233</v>
      </c>
    </row>
    <row r="110" spans="1:8" ht="14.1" customHeight="1" x14ac:dyDescent="0.2">
      <c r="A110" s="21" t="s">
        <v>1966</v>
      </c>
      <c r="B110" s="21" t="s">
        <v>1937</v>
      </c>
      <c r="C110" s="22" t="s">
        <v>1967</v>
      </c>
      <c r="D110" s="23" t="s">
        <v>1736</v>
      </c>
      <c r="E110" s="21">
        <v>8</v>
      </c>
      <c r="F110" s="21">
        <v>40</v>
      </c>
      <c r="G110" s="24">
        <v>288</v>
      </c>
      <c r="H110" s="24">
        <v>288</v>
      </c>
    </row>
    <row r="111" spans="1:8" ht="14.1" customHeight="1" x14ac:dyDescent="0.2">
      <c r="A111" s="21" t="s">
        <v>1968</v>
      </c>
      <c r="B111" s="21" t="s">
        <v>1937</v>
      </c>
      <c r="C111" s="22" t="s">
        <v>1969</v>
      </c>
      <c r="D111" s="23" t="s">
        <v>1736</v>
      </c>
      <c r="E111" s="21">
        <v>8</v>
      </c>
      <c r="F111" s="21">
        <v>40</v>
      </c>
      <c r="G111" s="24">
        <v>300</v>
      </c>
      <c r="H111" s="24">
        <v>300</v>
      </c>
    </row>
    <row r="112" spans="1:8" ht="14.1" customHeight="1" x14ac:dyDescent="0.2">
      <c r="A112" s="21" t="s">
        <v>2045</v>
      </c>
      <c r="B112" s="21" t="s">
        <v>1937</v>
      </c>
      <c r="C112" s="22" t="s">
        <v>1975</v>
      </c>
      <c r="D112" s="23" t="s">
        <v>1736</v>
      </c>
      <c r="E112" s="21">
        <v>8</v>
      </c>
      <c r="F112" s="21">
        <v>40</v>
      </c>
      <c r="G112" s="24">
        <v>340</v>
      </c>
      <c r="H112" s="24">
        <v>340</v>
      </c>
    </row>
    <row r="113" spans="1:8" ht="14.1" customHeight="1" x14ac:dyDescent="0.2">
      <c r="A113" s="21" t="s">
        <v>1976</v>
      </c>
      <c r="B113" s="21" t="s">
        <v>1937</v>
      </c>
      <c r="C113" s="22" t="s">
        <v>1977</v>
      </c>
      <c r="D113" s="23" t="s">
        <v>1736</v>
      </c>
      <c r="E113" s="21">
        <v>9</v>
      </c>
      <c r="F113" s="21">
        <v>40</v>
      </c>
      <c r="G113" s="24">
        <v>306</v>
      </c>
      <c r="H113" s="24">
        <v>306</v>
      </c>
    </row>
    <row r="114" spans="1:8" ht="14.1" customHeight="1" x14ac:dyDescent="0.2">
      <c r="A114" s="21" t="s">
        <v>1978</v>
      </c>
      <c r="B114" s="21" t="s">
        <v>1979</v>
      </c>
      <c r="C114" s="22" t="s">
        <v>1980</v>
      </c>
      <c r="D114" s="23" t="s">
        <v>1734</v>
      </c>
      <c r="E114" s="21">
        <v>1</v>
      </c>
      <c r="F114" s="21">
        <v>5</v>
      </c>
      <c r="G114" s="24">
        <v>9</v>
      </c>
      <c r="H114" s="24">
        <v>9</v>
      </c>
    </row>
    <row r="115" spans="1:8" ht="14.1" customHeight="1" x14ac:dyDescent="0.2">
      <c r="A115" s="21" t="s">
        <v>1981</v>
      </c>
      <c r="B115" s="21" t="s">
        <v>1979</v>
      </c>
      <c r="C115" s="22" t="s">
        <v>1982</v>
      </c>
      <c r="D115" s="23" t="s">
        <v>1734</v>
      </c>
      <c r="E115" s="21">
        <v>2</v>
      </c>
      <c r="F115" s="21">
        <v>5</v>
      </c>
      <c r="G115" s="24">
        <v>18</v>
      </c>
      <c r="H115" s="24">
        <v>18</v>
      </c>
    </row>
    <row r="116" spans="1:8" ht="14.1" customHeight="1" x14ac:dyDescent="0.2">
      <c r="A116" s="21" t="s">
        <v>1983</v>
      </c>
      <c r="B116" s="21" t="s">
        <v>1984</v>
      </c>
      <c r="C116" s="22" t="s">
        <v>1985</v>
      </c>
      <c r="D116" s="23" t="s">
        <v>1736</v>
      </c>
      <c r="E116" s="21">
        <v>12</v>
      </c>
      <c r="F116" s="21">
        <v>50</v>
      </c>
      <c r="G116" s="24">
        <v>648</v>
      </c>
      <c r="H116" s="24">
        <v>648</v>
      </c>
    </row>
    <row r="117" spans="1:8" ht="14.1" customHeight="1" x14ac:dyDescent="0.2">
      <c r="A117" s="21" t="s">
        <v>1986</v>
      </c>
      <c r="B117" s="21" t="s">
        <v>1984</v>
      </c>
      <c r="C117" s="22" t="s">
        <v>1987</v>
      </c>
      <c r="D117" s="23" t="s">
        <v>1736</v>
      </c>
      <c r="E117" s="21">
        <v>1</v>
      </c>
      <c r="F117" s="21">
        <v>50</v>
      </c>
      <c r="G117" s="24">
        <v>54</v>
      </c>
      <c r="H117" s="24">
        <v>54</v>
      </c>
    </row>
    <row r="118" spans="1:8" ht="14.1" customHeight="1" x14ac:dyDescent="0.2">
      <c r="A118" s="21" t="s">
        <v>1988</v>
      </c>
      <c r="B118" s="21" t="s">
        <v>1984</v>
      </c>
      <c r="C118" s="22" t="s">
        <v>1989</v>
      </c>
      <c r="D118" s="23" t="s">
        <v>1736</v>
      </c>
      <c r="E118" s="21">
        <v>2</v>
      </c>
      <c r="F118" s="21">
        <v>50</v>
      </c>
      <c r="G118" s="24">
        <v>108</v>
      </c>
      <c r="H118" s="24">
        <v>108</v>
      </c>
    </row>
    <row r="119" spans="1:8" ht="14.1" customHeight="1" x14ac:dyDescent="0.2">
      <c r="A119" s="21" t="s">
        <v>1990</v>
      </c>
      <c r="B119" s="21" t="s">
        <v>1984</v>
      </c>
      <c r="C119" s="22" t="s">
        <v>1991</v>
      </c>
      <c r="D119" s="23" t="s">
        <v>1736</v>
      </c>
      <c r="E119" s="21">
        <v>3</v>
      </c>
      <c r="F119" s="21">
        <v>50</v>
      </c>
      <c r="G119" s="24">
        <v>162</v>
      </c>
      <c r="H119" s="24">
        <v>162</v>
      </c>
    </row>
    <row r="120" spans="1:8" ht="14.1" customHeight="1" x14ac:dyDescent="0.2">
      <c r="A120" s="21" t="s">
        <v>1992</v>
      </c>
      <c r="B120" s="21" t="s">
        <v>1984</v>
      </c>
      <c r="C120" s="22" t="s">
        <v>1993</v>
      </c>
      <c r="D120" s="23" t="s">
        <v>1736</v>
      </c>
      <c r="E120" s="21">
        <v>4</v>
      </c>
      <c r="F120" s="21">
        <v>50</v>
      </c>
      <c r="G120" s="24">
        <v>216</v>
      </c>
      <c r="H120" s="24">
        <v>216</v>
      </c>
    </row>
    <row r="121" spans="1:8" ht="14.1" customHeight="1" x14ac:dyDescent="0.2">
      <c r="A121" s="21" t="s">
        <v>1994</v>
      </c>
      <c r="B121" s="21" t="s">
        <v>1984</v>
      </c>
      <c r="C121" s="22" t="s">
        <v>1995</v>
      </c>
      <c r="D121" s="23" t="s">
        <v>1736</v>
      </c>
      <c r="E121" s="21">
        <v>5</v>
      </c>
      <c r="F121" s="21">
        <v>50</v>
      </c>
      <c r="G121" s="24">
        <v>270</v>
      </c>
      <c r="H121" s="24">
        <v>270</v>
      </c>
    </row>
    <row r="122" spans="1:8" ht="14.1" customHeight="1" x14ac:dyDescent="0.2">
      <c r="A122" s="21" t="s">
        <v>1996</v>
      </c>
      <c r="B122" s="21" t="s">
        <v>1984</v>
      </c>
      <c r="C122" s="22" t="s">
        <v>1997</v>
      </c>
      <c r="D122" s="23" t="s">
        <v>1736</v>
      </c>
      <c r="E122" s="21">
        <v>6</v>
      </c>
      <c r="F122" s="21">
        <v>50</v>
      </c>
      <c r="G122" s="24">
        <v>324</v>
      </c>
      <c r="H122" s="24">
        <v>324</v>
      </c>
    </row>
    <row r="123" spans="1:8" ht="14.1" customHeight="1" x14ac:dyDescent="0.2">
      <c r="A123" s="21" t="s">
        <v>1998</v>
      </c>
      <c r="B123" s="21" t="s">
        <v>1984</v>
      </c>
      <c r="C123" s="22" t="s">
        <v>1999</v>
      </c>
      <c r="D123" s="23" t="s">
        <v>1736</v>
      </c>
      <c r="E123" s="21">
        <v>8</v>
      </c>
      <c r="F123" s="21">
        <v>50</v>
      </c>
      <c r="G123" s="24">
        <v>432</v>
      </c>
      <c r="H123" s="24">
        <v>432</v>
      </c>
    </row>
    <row r="124" spans="1:8" ht="14.1" customHeight="1" x14ac:dyDescent="0.2">
      <c r="A124" s="21" t="s">
        <v>2000</v>
      </c>
      <c r="B124" s="21" t="s">
        <v>1984</v>
      </c>
      <c r="C124" s="22" t="s">
        <v>2001</v>
      </c>
      <c r="D124" s="23" t="s">
        <v>1736</v>
      </c>
      <c r="E124" s="21">
        <v>9</v>
      </c>
      <c r="F124" s="21">
        <v>50</v>
      </c>
      <c r="G124" s="24">
        <v>486</v>
      </c>
      <c r="H124" s="24">
        <v>486</v>
      </c>
    </row>
    <row r="125" spans="1:8" ht="14.1" customHeight="1" x14ac:dyDescent="0.2">
      <c r="A125" s="21" t="s">
        <v>2002</v>
      </c>
      <c r="B125" s="21" t="s">
        <v>2003</v>
      </c>
      <c r="C125" s="22" t="s">
        <v>2004</v>
      </c>
      <c r="D125" s="23" t="s">
        <v>1736</v>
      </c>
      <c r="E125" s="21">
        <v>12</v>
      </c>
      <c r="F125" s="21">
        <v>55</v>
      </c>
      <c r="G125" s="24">
        <v>672</v>
      </c>
      <c r="H125" s="24">
        <v>672</v>
      </c>
    </row>
    <row r="126" spans="1:8" ht="14.1" customHeight="1" x14ac:dyDescent="0.2">
      <c r="A126" s="21" t="s">
        <v>2005</v>
      </c>
      <c r="B126" s="21" t="s">
        <v>2003</v>
      </c>
      <c r="C126" s="22" t="s">
        <v>2006</v>
      </c>
      <c r="D126" s="23" t="s">
        <v>1736</v>
      </c>
      <c r="E126" s="21">
        <v>1</v>
      </c>
      <c r="F126" s="21">
        <v>55</v>
      </c>
      <c r="G126" s="24">
        <v>56</v>
      </c>
      <c r="H126" s="24">
        <v>56</v>
      </c>
    </row>
    <row r="127" spans="1:8" ht="14.1" customHeight="1" x14ac:dyDescent="0.2">
      <c r="A127" s="21" t="s">
        <v>2007</v>
      </c>
      <c r="B127" s="21" t="s">
        <v>2003</v>
      </c>
      <c r="C127" s="22" t="s">
        <v>2008</v>
      </c>
      <c r="D127" s="23" t="s">
        <v>1736</v>
      </c>
      <c r="E127" s="21">
        <v>2</v>
      </c>
      <c r="F127" s="21">
        <v>55</v>
      </c>
      <c r="G127" s="24">
        <v>112</v>
      </c>
      <c r="H127" s="24">
        <v>112</v>
      </c>
    </row>
    <row r="128" spans="1:8" ht="14.1" customHeight="1" x14ac:dyDescent="0.2">
      <c r="A128" s="21" t="s">
        <v>2009</v>
      </c>
      <c r="B128" s="21" t="s">
        <v>2003</v>
      </c>
      <c r="C128" s="22" t="s">
        <v>2010</v>
      </c>
      <c r="D128" s="23" t="s">
        <v>1736</v>
      </c>
      <c r="E128" s="21">
        <v>3</v>
      </c>
      <c r="F128" s="21">
        <v>55</v>
      </c>
      <c r="G128" s="24">
        <v>168</v>
      </c>
      <c r="H128" s="24">
        <v>168</v>
      </c>
    </row>
    <row r="129" spans="1:8" ht="14.1" customHeight="1" x14ac:dyDescent="0.2">
      <c r="A129" s="21" t="s">
        <v>2011</v>
      </c>
      <c r="B129" s="21" t="s">
        <v>2003</v>
      </c>
      <c r="C129" s="22" t="s">
        <v>2012</v>
      </c>
      <c r="D129" s="23" t="s">
        <v>1736</v>
      </c>
      <c r="E129" s="21">
        <v>4</v>
      </c>
      <c r="F129" s="21">
        <v>55</v>
      </c>
      <c r="G129" s="24">
        <v>224</v>
      </c>
      <c r="H129" s="24">
        <v>224</v>
      </c>
    </row>
    <row r="130" spans="1:8" ht="14.1" customHeight="1" x14ac:dyDescent="0.2">
      <c r="A130" s="21" t="s">
        <v>2013</v>
      </c>
      <c r="B130" s="21" t="s">
        <v>2003</v>
      </c>
      <c r="C130" s="22" t="s">
        <v>2014</v>
      </c>
      <c r="D130" s="23" t="s">
        <v>1736</v>
      </c>
      <c r="E130" s="21">
        <v>5</v>
      </c>
      <c r="F130" s="21">
        <v>55</v>
      </c>
      <c r="G130" s="24">
        <v>280</v>
      </c>
      <c r="H130" s="24">
        <v>280</v>
      </c>
    </row>
    <row r="131" spans="1:8" ht="14.1" customHeight="1" x14ac:dyDescent="0.2">
      <c r="A131" s="21" t="s">
        <v>2015</v>
      </c>
      <c r="B131" s="21" t="s">
        <v>2003</v>
      </c>
      <c r="C131" s="22" t="s">
        <v>2016</v>
      </c>
      <c r="D131" s="23" t="s">
        <v>1736</v>
      </c>
      <c r="E131" s="21">
        <v>6</v>
      </c>
      <c r="F131" s="21">
        <v>55</v>
      </c>
      <c r="G131" s="24">
        <v>336</v>
      </c>
      <c r="H131" s="24">
        <v>336</v>
      </c>
    </row>
    <row r="132" spans="1:8" ht="14.1" customHeight="1" x14ac:dyDescent="0.2">
      <c r="A132" s="21" t="s">
        <v>2017</v>
      </c>
      <c r="B132" s="21" t="s">
        <v>2003</v>
      </c>
      <c r="C132" s="22" t="s">
        <v>2018</v>
      </c>
      <c r="D132" s="23" t="s">
        <v>1736</v>
      </c>
      <c r="E132" s="21">
        <v>6</v>
      </c>
      <c r="F132" s="21">
        <v>55</v>
      </c>
      <c r="G132" s="24">
        <v>352</v>
      </c>
      <c r="H132" s="24">
        <v>352</v>
      </c>
    </row>
    <row r="133" spans="1:8" ht="14.1" customHeight="1" x14ac:dyDescent="0.2">
      <c r="A133" s="21" t="s">
        <v>2046</v>
      </c>
      <c r="B133" s="21" t="s">
        <v>2003</v>
      </c>
      <c r="C133" s="22" t="s">
        <v>2019</v>
      </c>
      <c r="D133" s="23" t="s">
        <v>1736</v>
      </c>
      <c r="E133" s="21">
        <v>6</v>
      </c>
      <c r="F133" s="21">
        <v>55</v>
      </c>
      <c r="G133" s="24">
        <v>373</v>
      </c>
      <c r="H133" s="24">
        <v>373</v>
      </c>
    </row>
    <row r="134" spans="1:8" ht="14.1" customHeight="1" x14ac:dyDescent="0.2">
      <c r="A134" s="21" t="s">
        <v>2020</v>
      </c>
      <c r="B134" s="21" t="s">
        <v>2003</v>
      </c>
      <c r="C134" s="22" t="s">
        <v>2021</v>
      </c>
      <c r="D134" s="23" t="s">
        <v>1736</v>
      </c>
      <c r="E134" s="21">
        <v>8</v>
      </c>
      <c r="F134" s="21">
        <v>55</v>
      </c>
      <c r="G134" s="24">
        <v>448</v>
      </c>
      <c r="H134" s="24">
        <v>448</v>
      </c>
    </row>
    <row r="135" spans="1:8" ht="14.1" customHeight="1" x14ac:dyDescent="0.2">
      <c r="A135" s="21" t="s">
        <v>2022</v>
      </c>
      <c r="B135" s="21" t="s">
        <v>2003</v>
      </c>
      <c r="C135" s="22" t="s">
        <v>2023</v>
      </c>
      <c r="D135" s="23" t="s">
        <v>1736</v>
      </c>
      <c r="E135" s="21">
        <v>8</v>
      </c>
      <c r="F135" s="21">
        <v>55</v>
      </c>
      <c r="G135" s="24">
        <v>468</v>
      </c>
      <c r="H135" s="24">
        <v>468</v>
      </c>
    </row>
    <row r="136" spans="1:8" ht="14.1" customHeight="1" x14ac:dyDescent="0.2">
      <c r="A136" s="21" t="s">
        <v>2047</v>
      </c>
      <c r="B136" s="21" t="s">
        <v>2003</v>
      </c>
      <c r="C136" s="22" t="s">
        <v>2024</v>
      </c>
      <c r="D136" s="23" t="s">
        <v>1736</v>
      </c>
      <c r="E136" s="21">
        <v>8</v>
      </c>
      <c r="F136" s="21">
        <v>55</v>
      </c>
      <c r="G136" s="24">
        <v>496</v>
      </c>
      <c r="H136" s="24">
        <v>496</v>
      </c>
    </row>
    <row r="137" spans="1:8" ht="14.1" customHeight="1" x14ac:dyDescent="0.2">
      <c r="A137" s="21" t="s">
        <v>2025</v>
      </c>
      <c r="B137" s="21" t="s">
        <v>2003</v>
      </c>
      <c r="C137" s="22" t="s">
        <v>2026</v>
      </c>
      <c r="D137" s="23" t="s">
        <v>1736</v>
      </c>
      <c r="E137" s="21">
        <v>9</v>
      </c>
      <c r="F137" s="21">
        <v>55</v>
      </c>
      <c r="G137" s="24">
        <v>504</v>
      </c>
      <c r="H137" s="24">
        <v>504</v>
      </c>
    </row>
    <row r="138" spans="1:8" ht="14.1" customHeight="1" x14ac:dyDescent="0.2">
      <c r="A138" s="21" t="s">
        <v>2027</v>
      </c>
      <c r="B138" s="21" t="s">
        <v>2028</v>
      </c>
      <c r="C138" s="22" t="s">
        <v>2029</v>
      </c>
      <c r="D138" s="23" t="s">
        <v>1734</v>
      </c>
      <c r="E138" s="21">
        <v>1</v>
      </c>
      <c r="F138" s="21">
        <v>7</v>
      </c>
      <c r="G138" s="24">
        <v>10</v>
      </c>
      <c r="H138" s="24">
        <v>10</v>
      </c>
    </row>
    <row r="139" spans="1:8" ht="14.1" customHeight="1" x14ac:dyDescent="0.2">
      <c r="A139" s="21" t="s">
        <v>2030</v>
      </c>
      <c r="B139" s="21" t="s">
        <v>2028</v>
      </c>
      <c r="C139" s="22" t="s">
        <v>2031</v>
      </c>
      <c r="D139" s="23" t="s">
        <v>1734</v>
      </c>
      <c r="E139" s="21">
        <v>2</v>
      </c>
      <c r="F139" s="21">
        <v>7</v>
      </c>
      <c r="G139" s="24">
        <v>21</v>
      </c>
      <c r="H139" s="24">
        <v>21</v>
      </c>
    </row>
    <row r="140" spans="1:8" ht="14.1" customHeight="1" x14ac:dyDescent="0.2">
      <c r="A140" s="21" t="s">
        <v>2032</v>
      </c>
      <c r="B140" s="21" t="s">
        <v>2033</v>
      </c>
      <c r="C140" s="22" t="s">
        <v>2034</v>
      </c>
      <c r="D140" s="23" t="s">
        <v>1734</v>
      </c>
      <c r="E140" s="21">
        <v>1</v>
      </c>
      <c r="F140" s="21">
        <v>9</v>
      </c>
      <c r="G140" s="24">
        <v>11</v>
      </c>
      <c r="H140" s="24">
        <v>11</v>
      </c>
    </row>
    <row r="141" spans="1:8" ht="14.1" customHeight="1" x14ac:dyDescent="0.2">
      <c r="A141" s="21" t="s">
        <v>2035</v>
      </c>
      <c r="B141" s="21" t="s">
        <v>2033</v>
      </c>
      <c r="C141" s="22" t="s">
        <v>2036</v>
      </c>
      <c r="D141" s="23" t="s">
        <v>1734</v>
      </c>
      <c r="E141" s="21">
        <v>2</v>
      </c>
      <c r="F141" s="21">
        <v>9</v>
      </c>
      <c r="G141" s="24">
        <v>23</v>
      </c>
      <c r="H141" s="24">
        <v>23</v>
      </c>
    </row>
    <row r="142" spans="1:8" ht="14.1" customHeight="1" x14ac:dyDescent="0.2">
      <c r="A142" s="21" t="s">
        <v>2037</v>
      </c>
      <c r="B142" s="21" t="s">
        <v>2033</v>
      </c>
      <c r="C142" s="22" t="s">
        <v>0</v>
      </c>
      <c r="D142" s="23" t="s">
        <v>1734</v>
      </c>
      <c r="E142" s="21">
        <v>3</v>
      </c>
      <c r="F142" s="21">
        <v>9</v>
      </c>
      <c r="G142" s="24">
        <v>34</v>
      </c>
      <c r="H142" s="24">
        <v>34</v>
      </c>
    </row>
    <row r="143" spans="1:8" ht="14.1" customHeight="1" x14ac:dyDescent="0.2">
      <c r="A143" s="21"/>
      <c r="B143" s="21"/>
      <c r="C143" s="22"/>
      <c r="D143" s="23"/>
      <c r="E143" s="21"/>
      <c r="F143" s="21"/>
      <c r="G143" s="24"/>
      <c r="H143" s="24"/>
    </row>
    <row r="144" spans="1:8" ht="14.1" customHeight="1" x14ac:dyDescent="0.2">
      <c r="A144" s="21"/>
      <c r="B144" s="21"/>
      <c r="C144" s="20" t="s">
        <v>2048</v>
      </c>
      <c r="D144" s="23"/>
      <c r="E144" s="21"/>
      <c r="F144" s="21"/>
      <c r="G144" s="24"/>
      <c r="H144" s="24"/>
    </row>
    <row r="145" spans="1:8" ht="14.1" customHeight="1" x14ac:dyDescent="0.2">
      <c r="A145" s="21" t="s">
        <v>1539</v>
      </c>
      <c r="B145" s="21" t="s">
        <v>1540</v>
      </c>
      <c r="C145" s="22" t="s">
        <v>1541</v>
      </c>
      <c r="D145" s="23"/>
      <c r="E145" s="21">
        <v>1</v>
      </c>
      <c r="F145" s="21">
        <v>7</v>
      </c>
      <c r="G145" s="24">
        <v>7</v>
      </c>
      <c r="H145" s="24">
        <v>7</v>
      </c>
    </row>
    <row r="146" spans="1:8" ht="14.1" customHeight="1" x14ac:dyDescent="0.2">
      <c r="A146" s="21" t="s">
        <v>1542</v>
      </c>
      <c r="B146" s="21" t="s">
        <v>1543</v>
      </c>
      <c r="C146" s="22" t="s">
        <v>1544</v>
      </c>
      <c r="D146" s="23"/>
      <c r="E146" s="21">
        <v>1</v>
      </c>
      <c r="F146" s="21">
        <v>9</v>
      </c>
      <c r="G146" s="24">
        <v>9</v>
      </c>
      <c r="H146" s="24">
        <v>9</v>
      </c>
    </row>
    <row r="147" spans="1:8" ht="14.1" customHeight="1" x14ac:dyDescent="0.2">
      <c r="A147" s="21" t="s">
        <v>1545</v>
      </c>
      <c r="B147" s="21" t="s">
        <v>1546</v>
      </c>
      <c r="C147" s="22" t="s">
        <v>1547</v>
      </c>
      <c r="D147" s="23"/>
      <c r="E147" s="21">
        <v>1</v>
      </c>
      <c r="F147" s="21">
        <v>11</v>
      </c>
      <c r="G147" s="24">
        <v>11</v>
      </c>
      <c r="H147" s="24">
        <v>11</v>
      </c>
    </row>
    <row r="148" spans="1:8" ht="14.1" customHeight="1" x14ac:dyDescent="0.2">
      <c r="A148" s="21" t="s">
        <v>1548</v>
      </c>
      <c r="B148" s="21" t="s">
        <v>1549</v>
      </c>
      <c r="C148" s="22" t="s">
        <v>1550</v>
      </c>
      <c r="D148" s="23"/>
      <c r="E148" s="21">
        <v>1</v>
      </c>
      <c r="F148" s="21">
        <v>13</v>
      </c>
      <c r="G148" s="24">
        <v>13</v>
      </c>
      <c r="H148" s="24">
        <v>13</v>
      </c>
    </row>
    <row r="149" spans="1:8" ht="14.1" customHeight="1" x14ac:dyDescent="0.2">
      <c r="A149" s="21" t="s">
        <v>1551</v>
      </c>
      <c r="B149" s="21" t="s">
        <v>1552</v>
      </c>
      <c r="C149" s="22" t="s">
        <v>1553</v>
      </c>
      <c r="D149" s="23"/>
      <c r="E149" s="21">
        <v>1</v>
      </c>
      <c r="F149" s="21">
        <v>15</v>
      </c>
      <c r="G149" s="24">
        <v>15</v>
      </c>
      <c r="H149" s="24">
        <v>15</v>
      </c>
    </row>
    <row r="150" spans="1:8" ht="14.1" customHeight="1" x14ac:dyDescent="0.2">
      <c r="A150" s="21" t="s">
        <v>1554</v>
      </c>
      <c r="B150" s="21" t="s">
        <v>1555</v>
      </c>
      <c r="C150" s="22" t="s">
        <v>1556</v>
      </c>
      <c r="D150" s="23"/>
      <c r="E150" s="21">
        <v>1</v>
      </c>
      <c r="F150" s="21">
        <v>18</v>
      </c>
      <c r="G150" s="24">
        <v>18</v>
      </c>
      <c r="H150" s="24">
        <v>18</v>
      </c>
    </row>
    <row r="151" spans="1:8" ht="14.1" customHeight="1" x14ac:dyDescent="0.2">
      <c r="A151" s="21" t="s">
        <v>1557</v>
      </c>
      <c r="B151" s="21" t="s">
        <v>1558</v>
      </c>
      <c r="C151" s="22" t="s">
        <v>1559</v>
      </c>
      <c r="D151" s="23"/>
      <c r="E151" s="21">
        <v>1</v>
      </c>
      <c r="F151" s="21">
        <v>20</v>
      </c>
      <c r="G151" s="24">
        <v>20</v>
      </c>
      <c r="H151" s="24">
        <v>20</v>
      </c>
    </row>
    <row r="152" spans="1:8" ht="14.1" customHeight="1" x14ac:dyDescent="0.2">
      <c r="A152" s="21" t="s">
        <v>1560</v>
      </c>
      <c r="B152" s="21" t="s">
        <v>1561</v>
      </c>
      <c r="C152" s="22" t="s">
        <v>1562</v>
      </c>
      <c r="D152" s="23"/>
      <c r="E152" s="21">
        <v>1</v>
      </c>
      <c r="F152" s="21">
        <v>23</v>
      </c>
      <c r="G152" s="24">
        <v>23</v>
      </c>
      <c r="H152" s="24">
        <v>23</v>
      </c>
    </row>
    <row r="153" spans="1:8" ht="14.1" customHeight="1" x14ac:dyDescent="0.2">
      <c r="A153" s="21" t="s">
        <v>1563</v>
      </c>
      <c r="B153" s="21" t="s">
        <v>1564</v>
      </c>
      <c r="C153" s="22" t="s">
        <v>1565</v>
      </c>
      <c r="D153" s="23"/>
      <c r="E153" s="21">
        <v>1</v>
      </c>
      <c r="F153" s="21">
        <v>26</v>
      </c>
      <c r="G153" s="24">
        <v>26</v>
      </c>
      <c r="H153" s="24">
        <v>26</v>
      </c>
    </row>
    <row r="154" spans="1:8" ht="14.1" customHeight="1" x14ac:dyDescent="0.2">
      <c r="A154" s="21" t="s">
        <v>1566</v>
      </c>
      <c r="B154" s="21" t="s">
        <v>1567</v>
      </c>
      <c r="C154" s="22" t="s">
        <v>1568</v>
      </c>
      <c r="D154" s="23"/>
      <c r="E154" s="21">
        <v>1</v>
      </c>
      <c r="F154" s="21">
        <v>30</v>
      </c>
      <c r="G154" s="24">
        <v>30</v>
      </c>
      <c r="H154" s="24">
        <v>30</v>
      </c>
    </row>
    <row r="155" spans="1:8" ht="14.1" customHeight="1" x14ac:dyDescent="0.2">
      <c r="A155" s="21"/>
      <c r="B155" s="21"/>
      <c r="C155" s="22"/>
      <c r="D155" s="23"/>
      <c r="E155" s="21"/>
      <c r="F155" s="21"/>
      <c r="G155" s="24"/>
      <c r="H155" s="24"/>
    </row>
    <row r="156" spans="1:8" ht="14.1" customHeight="1" x14ac:dyDescent="0.2">
      <c r="A156" s="21"/>
      <c r="B156" s="21"/>
      <c r="C156" s="20" t="s">
        <v>1</v>
      </c>
      <c r="D156" s="23"/>
      <c r="E156" s="21"/>
      <c r="F156" s="21"/>
      <c r="G156" s="24"/>
      <c r="H156" s="24"/>
    </row>
    <row r="157" spans="1:8" ht="14.1" customHeight="1" x14ac:dyDescent="0.2">
      <c r="A157" s="21" t="s">
        <v>2</v>
      </c>
      <c r="B157" s="21" t="s">
        <v>1979</v>
      </c>
      <c r="C157" s="22" t="s">
        <v>3</v>
      </c>
      <c r="D157" s="23" t="s">
        <v>1734</v>
      </c>
      <c r="E157" s="21">
        <v>1</v>
      </c>
      <c r="F157" s="21">
        <v>5</v>
      </c>
      <c r="G157" s="24">
        <v>9</v>
      </c>
      <c r="H157" s="24">
        <v>9</v>
      </c>
    </row>
    <row r="158" spans="1:8" ht="14.1" customHeight="1" x14ac:dyDescent="0.2">
      <c r="A158" s="21" t="s">
        <v>4</v>
      </c>
      <c r="B158" s="21" t="s">
        <v>1979</v>
      </c>
      <c r="C158" s="22" t="s">
        <v>5</v>
      </c>
      <c r="D158" s="23" t="s">
        <v>1734</v>
      </c>
      <c r="E158" s="21">
        <v>2</v>
      </c>
      <c r="F158" s="21">
        <v>5</v>
      </c>
      <c r="G158" s="24">
        <v>20</v>
      </c>
      <c r="H158" s="24">
        <v>20</v>
      </c>
    </row>
    <row r="159" spans="1:8" ht="14.1" customHeight="1" x14ac:dyDescent="0.2">
      <c r="A159" s="21" t="s">
        <v>6</v>
      </c>
      <c r="B159" s="21" t="s">
        <v>2028</v>
      </c>
      <c r="C159" s="22" t="s">
        <v>7</v>
      </c>
      <c r="D159" s="23" t="s">
        <v>1734</v>
      </c>
      <c r="E159" s="21">
        <v>1</v>
      </c>
      <c r="F159" s="21">
        <v>7</v>
      </c>
      <c r="G159" s="24">
        <v>10</v>
      </c>
      <c r="H159" s="24">
        <v>10</v>
      </c>
    </row>
    <row r="160" spans="1:8" ht="14.1" customHeight="1" x14ac:dyDescent="0.2">
      <c r="A160" s="21" t="s">
        <v>8</v>
      </c>
      <c r="B160" s="21" t="s">
        <v>2028</v>
      </c>
      <c r="C160" s="22" t="s">
        <v>9</v>
      </c>
      <c r="D160" s="23" t="s">
        <v>1734</v>
      </c>
      <c r="E160" s="21">
        <v>2</v>
      </c>
      <c r="F160" s="21">
        <v>7</v>
      </c>
      <c r="G160" s="24">
        <v>21</v>
      </c>
      <c r="H160" s="24">
        <v>21</v>
      </c>
    </row>
    <row r="161" spans="1:8" ht="14.1" customHeight="1" x14ac:dyDescent="0.2">
      <c r="A161" s="21" t="s">
        <v>10</v>
      </c>
      <c r="B161" s="21" t="s">
        <v>11</v>
      </c>
      <c r="C161" s="22" t="s">
        <v>12</v>
      </c>
      <c r="D161" s="23" t="s">
        <v>1734</v>
      </c>
      <c r="E161" s="21">
        <v>1</v>
      </c>
      <c r="F161" s="21">
        <v>8</v>
      </c>
      <c r="G161" s="24">
        <v>12</v>
      </c>
      <c r="H161" s="24">
        <v>12</v>
      </c>
    </row>
    <row r="162" spans="1:8" ht="14.1" customHeight="1" x14ac:dyDescent="0.2">
      <c r="A162" s="21" t="s">
        <v>13</v>
      </c>
      <c r="B162" s="21" t="s">
        <v>11</v>
      </c>
      <c r="C162" s="22" t="s">
        <v>14</v>
      </c>
      <c r="D162" s="23" t="s">
        <v>1734</v>
      </c>
      <c r="E162" s="21">
        <v>2</v>
      </c>
      <c r="F162" s="21">
        <v>8</v>
      </c>
      <c r="G162" s="24">
        <v>24</v>
      </c>
      <c r="H162" s="24">
        <v>24</v>
      </c>
    </row>
    <row r="163" spans="1:8" ht="14.1" customHeight="1" x14ac:dyDescent="0.2">
      <c r="A163" s="21" t="s">
        <v>15</v>
      </c>
      <c r="B163" s="21" t="s">
        <v>2033</v>
      </c>
      <c r="C163" s="22" t="s">
        <v>16</v>
      </c>
      <c r="D163" s="23" t="s">
        <v>1734</v>
      </c>
      <c r="E163" s="21">
        <v>1</v>
      </c>
      <c r="F163" s="21">
        <v>9</v>
      </c>
      <c r="G163" s="24">
        <v>12</v>
      </c>
      <c r="H163" s="24">
        <v>12</v>
      </c>
    </row>
    <row r="164" spans="1:8" ht="14.1" customHeight="1" x14ac:dyDescent="0.2">
      <c r="A164" s="21" t="s">
        <v>17</v>
      </c>
      <c r="B164" s="21" t="s">
        <v>2033</v>
      </c>
      <c r="C164" s="22" t="s">
        <v>18</v>
      </c>
      <c r="D164" s="23" t="s">
        <v>1734</v>
      </c>
      <c r="E164" s="21">
        <v>2</v>
      </c>
      <c r="F164" s="21">
        <v>9</v>
      </c>
      <c r="G164" s="24">
        <v>20</v>
      </c>
      <c r="H164" s="24">
        <v>20</v>
      </c>
    </row>
    <row r="165" spans="1:8" ht="14.1" customHeight="1" x14ac:dyDescent="0.2">
      <c r="A165" s="21" t="s">
        <v>19</v>
      </c>
      <c r="B165" s="21" t="s">
        <v>20</v>
      </c>
      <c r="C165" s="22" t="s">
        <v>21</v>
      </c>
      <c r="D165" s="23"/>
      <c r="E165" s="21">
        <v>2</v>
      </c>
      <c r="F165" s="21">
        <v>10</v>
      </c>
      <c r="G165" s="24">
        <v>20</v>
      </c>
      <c r="H165" s="24">
        <v>20</v>
      </c>
    </row>
    <row r="166" spans="1:8" ht="14.1" customHeight="1" x14ac:dyDescent="0.2">
      <c r="A166" s="21" t="s">
        <v>22</v>
      </c>
      <c r="B166" s="21" t="s">
        <v>23</v>
      </c>
      <c r="C166" s="22" t="s">
        <v>24</v>
      </c>
      <c r="D166" s="23"/>
      <c r="E166" s="21">
        <v>1</v>
      </c>
      <c r="F166" s="21">
        <v>15</v>
      </c>
      <c r="G166" s="24">
        <v>15</v>
      </c>
      <c r="H166" s="24">
        <v>15</v>
      </c>
    </row>
    <row r="167" spans="1:8" ht="14.1" customHeight="1" x14ac:dyDescent="0.2">
      <c r="A167" s="21" t="s">
        <v>25</v>
      </c>
      <c r="B167" s="21" t="s">
        <v>23</v>
      </c>
      <c r="C167" s="22" t="s">
        <v>26</v>
      </c>
      <c r="D167" s="23"/>
      <c r="E167" s="21">
        <v>2</v>
      </c>
      <c r="F167" s="21">
        <v>15</v>
      </c>
      <c r="G167" s="24">
        <v>30</v>
      </c>
      <c r="H167" s="24">
        <v>30</v>
      </c>
    </row>
    <row r="168" spans="1:8" ht="14.1" customHeight="1" x14ac:dyDescent="0.2">
      <c r="A168" s="21" t="s">
        <v>27</v>
      </c>
      <c r="B168" s="21" t="s">
        <v>28</v>
      </c>
      <c r="C168" s="22" t="s">
        <v>29</v>
      </c>
      <c r="D168" s="23"/>
      <c r="E168" s="21">
        <v>1</v>
      </c>
      <c r="F168" s="21">
        <v>20</v>
      </c>
      <c r="G168" s="24">
        <v>20</v>
      </c>
      <c r="H168" s="24">
        <v>20</v>
      </c>
    </row>
    <row r="169" spans="1:8" ht="14.1" customHeight="1" x14ac:dyDescent="0.2">
      <c r="A169" s="21" t="s">
        <v>30</v>
      </c>
      <c r="B169" s="21" t="s">
        <v>28</v>
      </c>
      <c r="C169" s="22" t="s">
        <v>31</v>
      </c>
      <c r="D169" s="23"/>
      <c r="E169" s="21">
        <v>2</v>
      </c>
      <c r="F169" s="21">
        <v>20</v>
      </c>
      <c r="G169" s="24">
        <v>40</v>
      </c>
      <c r="H169" s="24">
        <v>40</v>
      </c>
    </row>
    <row r="170" spans="1:8" ht="14.1" customHeight="1" x14ac:dyDescent="0.2">
      <c r="A170" s="21" t="s">
        <v>32</v>
      </c>
      <c r="B170" s="21" t="s">
        <v>33</v>
      </c>
      <c r="C170" s="22" t="s">
        <v>34</v>
      </c>
      <c r="D170" s="23"/>
      <c r="E170" s="21">
        <v>1</v>
      </c>
      <c r="F170" s="21">
        <v>25</v>
      </c>
      <c r="G170" s="24">
        <v>25</v>
      </c>
      <c r="H170" s="24">
        <v>25</v>
      </c>
    </row>
    <row r="171" spans="1:8" ht="14.1" customHeight="1" x14ac:dyDescent="0.2">
      <c r="A171" s="21" t="s">
        <v>35</v>
      </c>
      <c r="B171" s="21" t="s">
        <v>33</v>
      </c>
      <c r="C171" s="22" t="s">
        <v>36</v>
      </c>
      <c r="D171" s="23"/>
      <c r="E171" s="21">
        <v>2</v>
      </c>
      <c r="F171" s="21">
        <v>25</v>
      </c>
      <c r="G171" s="24">
        <v>50</v>
      </c>
      <c r="H171" s="24">
        <v>50</v>
      </c>
    </row>
    <row r="172" spans="1:8" ht="14.1" customHeight="1" x14ac:dyDescent="0.2">
      <c r="A172" s="21" t="s">
        <v>37</v>
      </c>
      <c r="B172" s="21" t="s">
        <v>38</v>
      </c>
      <c r="C172" s="22" t="s">
        <v>39</v>
      </c>
      <c r="D172" s="23"/>
      <c r="E172" s="21">
        <v>1</v>
      </c>
      <c r="F172" s="21">
        <v>34</v>
      </c>
      <c r="G172" s="24">
        <v>34</v>
      </c>
      <c r="H172" s="24">
        <v>34</v>
      </c>
    </row>
    <row r="173" spans="1:8" ht="14.1" customHeight="1" x14ac:dyDescent="0.2">
      <c r="A173" s="21" t="s">
        <v>40</v>
      </c>
      <c r="B173" s="21" t="s">
        <v>38</v>
      </c>
      <c r="C173" s="22" t="s">
        <v>41</v>
      </c>
      <c r="D173" s="23"/>
      <c r="E173" s="21">
        <v>2</v>
      </c>
      <c r="F173" s="21">
        <v>34</v>
      </c>
      <c r="G173" s="24">
        <v>68</v>
      </c>
      <c r="H173" s="24">
        <v>68</v>
      </c>
    </row>
    <row r="174" spans="1:8" ht="14.1" customHeight="1" x14ac:dyDescent="0.2">
      <c r="A174" s="21" t="s">
        <v>42</v>
      </c>
      <c r="B174" s="21" t="s">
        <v>43</v>
      </c>
      <c r="C174" s="22" t="s">
        <v>44</v>
      </c>
      <c r="D174" s="23"/>
      <c r="E174" s="21">
        <v>1</v>
      </c>
      <c r="F174" s="21">
        <v>40</v>
      </c>
      <c r="G174" s="24">
        <v>40</v>
      </c>
      <c r="H174" s="24">
        <v>40</v>
      </c>
    </row>
    <row r="175" spans="1:8" ht="14.1" customHeight="1" x14ac:dyDescent="0.2">
      <c r="A175" s="21" t="s">
        <v>45</v>
      </c>
      <c r="B175" s="21" t="s">
        <v>43</v>
      </c>
      <c r="C175" s="22" t="s">
        <v>46</v>
      </c>
      <c r="D175" s="23"/>
      <c r="E175" s="21">
        <v>2</v>
      </c>
      <c r="F175" s="21">
        <v>40</v>
      </c>
      <c r="G175" s="24">
        <v>80</v>
      </c>
      <c r="H175" s="24">
        <v>80</v>
      </c>
    </row>
    <row r="176" spans="1:8" ht="14.1" customHeight="1" x14ac:dyDescent="0.2">
      <c r="A176" s="26" t="s">
        <v>47</v>
      </c>
      <c r="B176" s="26" t="s">
        <v>48</v>
      </c>
      <c r="C176" s="22" t="s">
        <v>49</v>
      </c>
      <c r="D176" s="23"/>
      <c r="E176" s="21">
        <v>1</v>
      </c>
      <c r="F176" s="21">
        <v>5</v>
      </c>
      <c r="G176" s="24">
        <v>5</v>
      </c>
      <c r="H176" s="24">
        <v>5</v>
      </c>
    </row>
    <row r="177" spans="1:8" ht="14.1" customHeight="1" x14ac:dyDescent="0.2">
      <c r="A177" s="21" t="s">
        <v>50</v>
      </c>
      <c r="B177" s="21" t="s">
        <v>48</v>
      </c>
      <c r="C177" s="22" t="s">
        <v>51</v>
      </c>
      <c r="D177" s="23"/>
      <c r="E177" s="21">
        <v>2</v>
      </c>
      <c r="F177" s="21">
        <v>5</v>
      </c>
      <c r="G177" s="24">
        <v>10</v>
      </c>
      <c r="H177" s="24">
        <v>10</v>
      </c>
    </row>
    <row r="178" spans="1:8" ht="14.1" customHeight="1" x14ac:dyDescent="0.2">
      <c r="A178" s="21" t="s">
        <v>52</v>
      </c>
      <c r="B178" s="21" t="s">
        <v>53</v>
      </c>
      <c r="C178" s="22" t="s">
        <v>54</v>
      </c>
      <c r="D178" s="23"/>
      <c r="E178" s="21">
        <v>2</v>
      </c>
      <c r="F178" s="21">
        <v>50</v>
      </c>
      <c r="G178" s="24">
        <v>100</v>
      </c>
      <c r="H178" s="24">
        <v>100</v>
      </c>
    </row>
    <row r="179" spans="1:8" ht="14.1" customHeight="1" x14ac:dyDescent="0.2">
      <c r="A179" s="21" t="s">
        <v>55</v>
      </c>
      <c r="B179" s="21" t="s">
        <v>56</v>
      </c>
      <c r="C179" s="22" t="s">
        <v>57</v>
      </c>
      <c r="D179" s="23"/>
      <c r="E179" s="21">
        <v>1</v>
      </c>
      <c r="F179" s="21">
        <v>7.5</v>
      </c>
      <c r="G179" s="24">
        <v>8</v>
      </c>
      <c r="H179" s="24">
        <v>8</v>
      </c>
    </row>
    <row r="180" spans="1:8" ht="14.1" customHeight="1" x14ac:dyDescent="0.2">
      <c r="A180" s="21" t="s">
        <v>58</v>
      </c>
      <c r="B180" s="21" t="s">
        <v>56</v>
      </c>
      <c r="C180" s="22" t="s">
        <v>59</v>
      </c>
      <c r="D180" s="23"/>
      <c r="E180" s="21">
        <v>2</v>
      </c>
      <c r="F180" s="21">
        <v>7.5</v>
      </c>
      <c r="G180" s="24">
        <v>15</v>
      </c>
      <c r="H180" s="24">
        <v>15</v>
      </c>
    </row>
    <row r="181" spans="1:8" ht="14.1" customHeight="1" x14ac:dyDescent="0.2">
      <c r="A181" s="21" t="s">
        <v>60</v>
      </c>
      <c r="B181" s="21" t="s">
        <v>61</v>
      </c>
      <c r="C181" s="22" t="s">
        <v>62</v>
      </c>
      <c r="D181" s="23"/>
      <c r="E181" s="21">
        <v>1</v>
      </c>
      <c r="F181" s="21">
        <v>0.5</v>
      </c>
      <c r="G181" s="24">
        <v>0.5</v>
      </c>
      <c r="H181" s="24">
        <v>0.5</v>
      </c>
    </row>
    <row r="182" spans="1:8" ht="14.1" customHeight="1" x14ac:dyDescent="0.2">
      <c r="A182" s="21" t="s">
        <v>63</v>
      </c>
      <c r="B182" s="21" t="s">
        <v>61</v>
      </c>
      <c r="C182" s="22" t="s">
        <v>64</v>
      </c>
      <c r="D182" s="23"/>
      <c r="E182" s="21">
        <v>2</v>
      </c>
      <c r="F182" s="21">
        <v>0.5</v>
      </c>
      <c r="G182" s="24">
        <v>1</v>
      </c>
      <c r="H182" s="24">
        <v>1</v>
      </c>
    </row>
    <row r="183" spans="1:8" ht="14.1" customHeight="1" x14ac:dyDescent="0.2">
      <c r="A183" s="21" t="s">
        <v>65</v>
      </c>
      <c r="B183" s="21" t="s">
        <v>66</v>
      </c>
      <c r="C183" s="22" t="s">
        <v>67</v>
      </c>
      <c r="D183" s="23"/>
      <c r="E183" s="21">
        <v>1</v>
      </c>
      <c r="F183" s="21">
        <v>1.5</v>
      </c>
      <c r="G183" s="24">
        <v>1.5</v>
      </c>
      <c r="H183" s="24">
        <v>1.5</v>
      </c>
    </row>
    <row r="184" spans="1:8" ht="14.1" customHeight="1" x14ac:dyDescent="0.2">
      <c r="A184" s="21" t="s">
        <v>68</v>
      </c>
      <c r="B184" s="21" t="s">
        <v>66</v>
      </c>
      <c r="C184" s="22" t="s">
        <v>69</v>
      </c>
      <c r="D184" s="23"/>
      <c r="E184" s="21">
        <v>2</v>
      </c>
      <c r="F184" s="21">
        <v>1.5</v>
      </c>
      <c r="G184" s="24">
        <v>3</v>
      </c>
      <c r="H184" s="24">
        <v>3</v>
      </c>
    </row>
    <row r="185" spans="1:8" ht="14.1" customHeight="1" x14ac:dyDescent="0.2">
      <c r="A185" s="21" t="s">
        <v>70</v>
      </c>
      <c r="B185" s="21" t="s">
        <v>71</v>
      </c>
      <c r="C185" s="22" t="s">
        <v>72</v>
      </c>
      <c r="D185" s="23"/>
      <c r="E185" s="21">
        <v>1</v>
      </c>
      <c r="F185" s="21">
        <v>10.5</v>
      </c>
      <c r="G185" s="24">
        <v>10.5</v>
      </c>
      <c r="H185" s="24">
        <v>10.5</v>
      </c>
    </row>
    <row r="186" spans="1:8" ht="14.1" customHeight="1" x14ac:dyDescent="0.2">
      <c r="A186" s="21" t="s">
        <v>73</v>
      </c>
      <c r="B186" s="21" t="s">
        <v>71</v>
      </c>
      <c r="C186" s="22" t="s">
        <v>74</v>
      </c>
      <c r="D186" s="23"/>
      <c r="E186" s="21">
        <v>2</v>
      </c>
      <c r="F186" s="21">
        <v>10.5</v>
      </c>
      <c r="G186" s="24">
        <v>21</v>
      </c>
      <c r="H186" s="24">
        <v>21</v>
      </c>
    </row>
    <row r="187" spans="1:8" ht="14.1" customHeight="1" x14ac:dyDescent="0.2">
      <c r="A187" s="21" t="s">
        <v>75</v>
      </c>
      <c r="B187" s="21" t="s">
        <v>76</v>
      </c>
      <c r="C187" s="22" t="s">
        <v>77</v>
      </c>
      <c r="D187" s="23"/>
      <c r="E187" s="21">
        <v>1</v>
      </c>
      <c r="F187" s="21">
        <v>2</v>
      </c>
      <c r="G187" s="24">
        <v>2</v>
      </c>
      <c r="H187" s="24">
        <v>2</v>
      </c>
    </row>
    <row r="188" spans="1:8" ht="14.1" customHeight="1" x14ac:dyDescent="0.2">
      <c r="A188" s="21" t="s">
        <v>78</v>
      </c>
      <c r="B188" s="21" t="s">
        <v>76</v>
      </c>
      <c r="C188" s="22" t="s">
        <v>79</v>
      </c>
      <c r="D188" s="23"/>
      <c r="E188" s="21">
        <v>2</v>
      </c>
      <c r="F188" s="21">
        <v>2</v>
      </c>
      <c r="G188" s="24">
        <v>4</v>
      </c>
      <c r="H188" s="24">
        <v>4</v>
      </c>
    </row>
    <row r="189" spans="1:8" ht="14.1" customHeight="1" x14ac:dyDescent="0.2">
      <c r="A189" s="21" t="s">
        <v>80</v>
      </c>
      <c r="B189" s="21" t="s">
        <v>81</v>
      </c>
      <c r="C189" s="22" t="s">
        <v>82</v>
      </c>
      <c r="D189" s="23"/>
      <c r="E189" s="21">
        <v>1</v>
      </c>
      <c r="F189" s="21">
        <v>3</v>
      </c>
      <c r="G189" s="24">
        <v>3</v>
      </c>
      <c r="H189" s="24">
        <v>3</v>
      </c>
    </row>
    <row r="190" spans="1:8" ht="14.1" customHeight="1" x14ac:dyDescent="0.2">
      <c r="A190" s="21" t="s">
        <v>83</v>
      </c>
      <c r="B190" s="21" t="s">
        <v>81</v>
      </c>
      <c r="C190" s="22" t="s">
        <v>84</v>
      </c>
      <c r="D190" s="23"/>
      <c r="E190" s="21">
        <v>2</v>
      </c>
      <c r="F190" s="21">
        <v>3</v>
      </c>
      <c r="G190" s="24">
        <v>6</v>
      </c>
      <c r="H190" s="24">
        <v>6</v>
      </c>
    </row>
    <row r="191" spans="1:8" ht="14.1" customHeight="1" x14ac:dyDescent="0.2">
      <c r="A191" s="21" t="s">
        <v>85</v>
      </c>
      <c r="B191" s="21" t="s">
        <v>86</v>
      </c>
      <c r="C191" s="22" t="s">
        <v>87</v>
      </c>
      <c r="D191" s="23"/>
      <c r="E191" s="21">
        <v>1</v>
      </c>
      <c r="F191" s="21">
        <v>5</v>
      </c>
      <c r="G191" s="24">
        <v>5</v>
      </c>
      <c r="H191" s="24">
        <v>5</v>
      </c>
    </row>
    <row r="192" spans="1:8" ht="14.1" customHeight="1" x14ac:dyDescent="0.2">
      <c r="A192" s="21" t="s">
        <v>88</v>
      </c>
      <c r="B192" s="21" t="s">
        <v>86</v>
      </c>
      <c r="C192" s="22" t="s">
        <v>89</v>
      </c>
      <c r="D192" s="23"/>
      <c r="E192" s="21">
        <v>2</v>
      </c>
      <c r="F192" s="21">
        <v>5</v>
      </c>
      <c r="G192" s="24">
        <v>10</v>
      </c>
      <c r="H192" s="24">
        <v>10</v>
      </c>
    </row>
    <row r="193" spans="1:8" ht="14.1" customHeight="1" x14ac:dyDescent="0.2">
      <c r="A193" s="21" t="s">
        <v>90</v>
      </c>
      <c r="B193" s="21" t="s">
        <v>91</v>
      </c>
      <c r="C193" s="22" t="s">
        <v>92</v>
      </c>
      <c r="D193" s="23"/>
      <c r="E193" s="21">
        <v>1</v>
      </c>
      <c r="F193" s="21">
        <v>8</v>
      </c>
      <c r="G193" s="24">
        <v>8</v>
      </c>
      <c r="H193" s="24">
        <v>8</v>
      </c>
    </row>
    <row r="194" spans="1:8" ht="14.1" customHeight="1" x14ac:dyDescent="0.2">
      <c r="A194" s="21" t="s">
        <v>93</v>
      </c>
      <c r="B194" s="21" t="s">
        <v>91</v>
      </c>
      <c r="C194" s="22" t="s">
        <v>94</v>
      </c>
      <c r="D194" s="23"/>
      <c r="E194" s="21">
        <v>2</v>
      </c>
      <c r="F194" s="21">
        <v>8</v>
      </c>
      <c r="G194" s="24">
        <v>16</v>
      </c>
      <c r="H194" s="24">
        <v>16</v>
      </c>
    </row>
    <row r="195" spans="1:8" ht="14.1" customHeight="1" x14ac:dyDescent="0.2">
      <c r="A195" s="21"/>
      <c r="B195" s="21"/>
      <c r="C195" s="22"/>
      <c r="D195" s="23"/>
      <c r="E195" s="21"/>
      <c r="F195" s="21"/>
      <c r="G195" s="24"/>
      <c r="H195" s="24"/>
    </row>
    <row r="196" spans="1:8" ht="14.1" customHeight="1" x14ac:dyDescent="0.2">
      <c r="A196" s="21"/>
      <c r="B196" s="21"/>
      <c r="C196" s="20" t="s">
        <v>95</v>
      </c>
      <c r="D196" s="23"/>
      <c r="E196" s="21"/>
      <c r="F196" s="21"/>
      <c r="G196" s="24"/>
      <c r="H196" s="24"/>
    </row>
    <row r="197" spans="1:8" ht="14.1" customHeight="1" x14ac:dyDescent="0.2">
      <c r="A197" s="21" t="s">
        <v>96</v>
      </c>
      <c r="B197" s="21" t="s">
        <v>97</v>
      </c>
      <c r="C197" s="22" t="s">
        <v>98</v>
      </c>
      <c r="D197" s="23" t="s">
        <v>1734</v>
      </c>
      <c r="E197" s="21">
        <v>1</v>
      </c>
      <c r="F197" s="21">
        <v>15</v>
      </c>
      <c r="G197" s="24">
        <v>19</v>
      </c>
      <c r="H197" s="24">
        <v>19</v>
      </c>
    </row>
    <row r="198" spans="1:8" ht="14.1" customHeight="1" x14ac:dyDescent="0.2">
      <c r="A198" s="21" t="s">
        <v>99</v>
      </c>
      <c r="B198" s="21" t="s">
        <v>100</v>
      </c>
      <c r="C198" s="22" t="s">
        <v>101</v>
      </c>
      <c r="D198" s="23" t="s">
        <v>1734</v>
      </c>
      <c r="E198" s="21">
        <v>1</v>
      </c>
      <c r="F198" s="21">
        <v>15</v>
      </c>
      <c r="G198" s="24">
        <v>19</v>
      </c>
      <c r="H198" s="24">
        <v>19</v>
      </c>
    </row>
    <row r="199" spans="1:8" ht="14.1" customHeight="1" x14ac:dyDescent="0.2">
      <c r="A199" s="21" t="s">
        <v>102</v>
      </c>
      <c r="B199" s="21" t="s">
        <v>97</v>
      </c>
      <c r="C199" s="22" t="s">
        <v>103</v>
      </c>
      <c r="D199" s="23" t="s">
        <v>1734</v>
      </c>
      <c r="E199" s="21">
        <v>2</v>
      </c>
      <c r="F199" s="21">
        <v>15</v>
      </c>
      <c r="G199" s="24">
        <v>36</v>
      </c>
      <c r="H199" s="24">
        <v>36</v>
      </c>
    </row>
    <row r="200" spans="1:8" ht="14.1" customHeight="1" x14ac:dyDescent="0.2">
      <c r="A200" s="21" t="s">
        <v>104</v>
      </c>
      <c r="B200" s="21" t="s">
        <v>100</v>
      </c>
      <c r="C200" s="22" t="s">
        <v>105</v>
      </c>
      <c r="D200" s="23" t="s">
        <v>1734</v>
      </c>
      <c r="E200" s="21">
        <v>2</v>
      </c>
      <c r="F200" s="21">
        <v>15</v>
      </c>
      <c r="G200" s="24">
        <v>36</v>
      </c>
      <c r="H200" s="24">
        <v>36</v>
      </c>
    </row>
    <row r="201" spans="1:8" ht="14.1" customHeight="1" x14ac:dyDescent="0.2">
      <c r="A201" s="21" t="s">
        <v>106</v>
      </c>
      <c r="B201" s="21" t="s">
        <v>107</v>
      </c>
      <c r="C201" s="22" t="s">
        <v>108</v>
      </c>
      <c r="D201" s="23" t="s">
        <v>1734</v>
      </c>
      <c r="E201" s="21">
        <v>1</v>
      </c>
      <c r="F201" s="21">
        <v>35</v>
      </c>
      <c r="G201" s="24">
        <v>62</v>
      </c>
      <c r="H201" s="24">
        <v>62</v>
      </c>
    </row>
    <row r="202" spans="1:8" ht="14.1" customHeight="1" x14ac:dyDescent="0.2">
      <c r="A202" s="21" t="s">
        <v>109</v>
      </c>
      <c r="B202" s="21" t="s">
        <v>110</v>
      </c>
      <c r="C202" s="22" t="s">
        <v>111</v>
      </c>
      <c r="D202" s="23" t="s">
        <v>1736</v>
      </c>
      <c r="E202" s="21">
        <v>1</v>
      </c>
      <c r="F202" s="21">
        <v>17</v>
      </c>
      <c r="G202" s="24">
        <v>20</v>
      </c>
      <c r="H202" s="24">
        <v>20</v>
      </c>
    </row>
    <row r="203" spans="1:8" ht="14.1" customHeight="1" x14ac:dyDescent="0.2">
      <c r="A203" s="21" t="s">
        <v>112</v>
      </c>
      <c r="B203" s="21" t="s">
        <v>110</v>
      </c>
      <c r="C203" s="22" t="s">
        <v>113</v>
      </c>
      <c r="D203" s="23" t="s">
        <v>1736</v>
      </c>
      <c r="E203" s="21">
        <v>1</v>
      </c>
      <c r="F203" s="21">
        <v>17</v>
      </c>
      <c r="G203" s="24">
        <v>17</v>
      </c>
      <c r="H203" s="24">
        <v>17</v>
      </c>
    </row>
    <row r="204" spans="1:8" ht="14.1" customHeight="1" x14ac:dyDescent="0.2">
      <c r="A204" s="21" t="s">
        <v>114</v>
      </c>
      <c r="B204" s="21" t="s">
        <v>110</v>
      </c>
      <c r="C204" s="22" t="s">
        <v>115</v>
      </c>
      <c r="D204" s="23" t="s">
        <v>1736</v>
      </c>
      <c r="E204" s="21">
        <v>1</v>
      </c>
      <c r="F204" s="21">
        <v>17</v>
      </c>
      <c r="G204" s="24">
        <v>15</v>
      </c>
      <c r="H204" s="24">
        <v>15</v>
      </c>
    </row>
    <row r="205" spans="1:8" ht="14.1" customHeight="1" x14ac:dyDescent="0.2">
      <c r="A205" s="21" t="s">
        <v>116</v>
      </c>
      <c r="B205" s="21" t="s">
        <v>110</v>
      </c>
      <c r="C205" s="22" t="s">
        <v>117</v>
      </c>
      <c r="D205" s="23" t="s">
        <v>1736</v>
      </c>
      <c r="E205" s="21">
        <v>1</v>
      </c>
      <c r="F205" s="21">
        <v>17</v>
      </c>
      <c r="G205" s="24">
        <v>16</v>
      </c>
      <c r="H205" s="24">
        <v>16</v>
      </c>
    </row>
    <row r="206" spans="1:8" ht="14.1" customHeight="1" x14ac:dyDescent="0.2">
      <c r="A206" s="21" t="s">
        <v>118</v>
      </c>
      <c r="B206" s="21" t="s">
        <v>110</v>
      </c>
      <c r="C206" s="22" t="s">
        <v>119</v>
      </c>
      <c r="D206" s="23" t="s">
        <v>1736</v>
      </c>
      <c r="E206" s="21">
        <v>1</v>
      </c>
      <c r="F206" s="21">
        <v>17</v>
      </c>
      <c r="G206" s="24">
        <v>14</v>
      </c>
      <c r="H206" s="24">
        <v>14</v>
      </c>
    </row>
    <row r="207" spans="1:8" ht="14.1" customHeight="1" x14ac:dyDescent="0.2">
      <c r="A207" s="21" t="s">
        <v>120</v>
      </c>
      <c r="B207" s="21" t="s">
        <v>110</v>
      </c>
      <c r="C207" s="22" t="s">
        <v>121</v>
      </c>
      <c r="D207" s="23" t="s">
        <v>1736</v>
      </c>
      <c r="E207" s="21">
        <v>1</v>
      </c>
      <c r="F207" s="21">
        <v>17</v>
      </c>
      <c r="G207" s="24">
        <v>15</v>
      </c>
      <c r="H207" s="24">
        <v>15</v>
      </c>
    </row>
    <row r="208" spans="1:8" ht="14.1" customHeight="1" x14ac:dyDescent="0.2">
      <c r="A208" s="21" t="s">
        <v>122</v>
      </c>
      <c r="B208" s="21" t="s">
        <v>110</v>
      </c>
      <c r="C208" s="22" t="s">
        <v>123</v>
      </c>
      <c r="D208" s="23" t="s">
        <v>1736</v>
      </c>
      <c r="E208" s="21">
        <v>1</v>
      </c>
      <c r="F208" s="21">
        <v>17</v>
      </c>
      <c r="G208" s="24">
        <v>14</v>
      </c>
      <c r="H208" s="24">
        <v>14</v>
      </c>
    </row>
    <row r="209" spans="1:15" ht="14.1" customHeight="1" x14ac:dyDescent="0.2">
      <c r="A209" s="21" t="s">
        <v>124</v>
      </c>
      <c r="B209" s="21" t="s">
        <v>110</v>
      </c>
      <c r="C209" s="22" t="s">
        <v>125</v>
      </c>
      <c r="D209" s="23" t="s">
        <v>1736</v>
      </c>
      <c r="E209" s="21">
        <v>1</v>
      </c>
      <c r="F209" s="21">
        <v>17</v>
      </c>
      <c r="G209" s="24">
        <v>16</v>
      </c>
      <c r="H209" s="24">
        <v>16</v>
      </c>
      <c r="I209" s="63"/>
      <c r="J209" s="63"/>
      <c r="K209" s="63"/>
      <c r="L209" s="63"/>
      <c r="M209" s="63"/>
      <c r="N209" s="63"/>
      <c r="O209" s="63"/>
    </row>
    <row r="210" spans="1:15" ht="14.1" customHeight="1" x14ac:dyDescent="0.2">
      <c r="A210" s="21" t="s">
        <v>126</v>
      </c>
      <c r="B210" s="21" t="s">
        <v>110</v>
      </c>
      <c r="C210" s="22" t="s">
        <v>127</v>
      </c>
      <c r="D210" s="23" t="s">
        <v>1736</v>
      </c>
      <c r="E210" s="21">
        <v>1</v>
      </c>
      <c r="F210" s="21">
        <v>17</v>
      </c>
      <c r="G210" s="24">
        <v>16</v>
      </c>
      <c r="H210" s="24">
        <v>16</v>
      </c>
      <c r="I210" s="63"/>
      <c r="J210" s="63"/>
      <c r="K210" s="63"/>
      <c r="L210" s="63"/>
      <c r="M210" s="63"/>
      <c r="N210" s="63"/>
      <c r="O210" s="63"/>
    </row>
    <row r="211" spans="1:15" ht="14.1" customHeight="1" x14ac:dyDescent="0.2">
      <c r="A211" s="21" t="s">
        <v>128</v>
      </c>
      <c r="B211" s="21" t="s">
        <v>110</v>
      </c>
      <c r="C211" s="22" t="s">
        <v>129</v>
      </c>
      <c r="D211" s="23" t="s">
        <v>1736</v>
      </c>
      <c r="E211" s="21">
        <v>1</v>
      </c>
      <c r="F211" s="21">
        <v>17</v>
      </c>
      <c r="G211" s="24">
        <v>17</v>
      </c>
      <c r="H211" s="24">
        <v>17</v>
      </c>
      <c r="I211" s="63"/>
      <c r="J211" s="63"/>
      <c r="K211" s="63"/>
      <c r="L211" s="63"/>
      <c r="M211" s="63"/>
      <c r="N211" s="63"/>
      <c r="O211" s="63"/>
    </row>
    <row r="212" spans="1:15" ht="14.1" customHeight="1" x14ac:dyDescent="0.2">
      <c r="A212" s="21" t="s">
        <v>130</v>
      </c>
      <c r="B212" s="21" t="s">
        <v>110</v>
      </c>
      <c r="C212" s="22" t="s">
        <v>131</v>
      </c>
      <c r="D212" s="23" t="s">
        <v>1736</v>
      </c>
      <c r="E212" s="21">
        <v>1</v>
      </c>
      <c r="F212" s="21">
        <v>17</v>
      </c>
      <c r="G212" s="24">
        <v>17</v>
      </c>
      <c r="H212" s="24">
        <v>17</v>
      </c>
      <c r="I212" s="63"/>
      <c r="J212" s="63"/>
      <c r="K212" s="63"/>
      <c r="L212" s="63"/>
      <c r="M212" s="63"/>
      <c r="N212" s="63"/>
      <c r="O212" s="63"/>
    </row>
    <row r="213" spans="1:15" ht="14.1" customHeight="1" x14ac:dyDescent="0.2">
      <c r="A213" s="21" t="s">
        <v>132</v>
      </c>
      <c r="B213" s="21" t="s">
        <v>110</v>
      </c>
      <c r="C213" s="22" t="s">
        <v>133</v>
      </c>
      <c r="D213" s="23" t="s">
        <v>1736</v>
      </c>
      <c r="E213" s="21">
        <v>1</v>
      </c>
      <c r="F213" s="21">
        <v>17</v>
      </c>
      <c r="G213" s="24">
        <v>15</v>
      </c>
      <c r="H213" s="24">
        <v>15</v>
      </c>
      <c r="I213" s="63"/>
      <c r="J213" s="63"/>
      <c r="K213" s="63"/>
      <c r="L213" s="63"/>
      <c r="M213" s="63"/>
      <c r="N213" s="63"/>
      <c r="O213" s="63"/>
    </row>
    <row r="214" spans="1:15" ht="14.1" customHeight="1" x14ac:dyDescent="0.2">
      <c r="A214" s="26" t="s">
        <v>134</v>
      </c>
      <c r="B214" s="26" t="s">
        <v>110</v>
      </c>
      <c r="C214" s="27" t="s">
        <v>135</v>
      </c>
      <c r="D214" s="28" t="s">
        <v>1734</v>
      </c>
      <c r="E214" s="26">
        <v>1</v>
      </c>
      <c r="F214" s="26">
        <v>17</v>
      </c>
      <c r="G214" s="29">
        <v>24</v>
      </c>
      <c r="H214" s="29">
        <v>24</v>
      </c>
      <c r="I214" s="63"/>
      <c r="J214" s="63"/>
      <c r="K214" s="63"/>
      <c r="L214" s="63"/>
      <c r="M214" s="63"/>
      <c r="N214" s="63"/>
      <c r="O214" s="63"/>
    </row>
    <row r="215" spans="1:15" ht="14.1" customHeight="1" x14ac:dyDescent="0.2">
      <c r="A215" s="21" t="s">
        <v>136</v>
      </c>
      <c r="B215" s="21" t="s">
        <v>137</v>
      </c>
      <c r="C215" s="22" t="s">
        <v>138</v>
      </c>
      <c r="D215" s="23" t="s">
        <v>1736</v>
      </c>
      <c r="E215" s="21">
        <v>1</v>
      </c>
      <c r="F215" s="21">
        <v>14</v>
      </c>
      <c r="G215" s="24">
        <v>18</v>
      </c>
      <c r="H215" s="24">
        <v>18</v>
      </c>
      <c r="I215" s="63"/>
      <c r="J215" s="63"/>
      <c r="K215" s="63"/>
      <c r="L215" s="63"/>
      <c r="M215" s="63"/>
      <c r="N215" s="63"/>
      <c r="O215" s="63"/>
    </row>
    <row r="216" spans="1:15" ht="14.1" customHeight="1" x14ac:dyDescent="0.2">
      <c r="A216" s="21" t="s">
        <v>139</v>
      </c>
      <c r="B216" s="21" t="s">
        <v>140</v>
      </c>
      <c r="C216" s="22" t="s">
        <v>141</v>
      </c>
      <c r="D216" s="23" t="s">
        <v>142</v>
      </c>
      <c r="E216" s="21">
        <v>1</v>
      </c>
      <c r="F216" s="21">
        <v>20</v>
      </c>
      <c r="G216" s="24">
        <v>26</v>
      </c>
      <c r="H216" s="24">
        <v>26</v>
      </c>
      <c r="I216" s="63"/>
      <c r="J216" s="63"/>
      <c r="K216" s="63"/>
      <c r="L216" s="63"/>
      <c r="M216" s="63"/>
      <c r="N216" s="63"/>
      <c r="O216" s="63"/>
    </row>
    <row r="217" spans="1:15" ht="14.1" customHeight="1" x14ac:dyDescent="0.2">
      <c r="A217" s="21" t="s">
        <v>143</v>
      </c>
      <c r="B217" s="21" t="s">
        <v>140</v>
      </c>
      <c r="C217" s="22" t="s">
        <v>141</v>
      </c>
      <c r="D217" s="23" t="s">
        <v>1734</v>
      </c>
      <c r="E217" s="21">
        <v>1</v>
      </c>
      <c r="F217" s="21">
        <v>20</v>
      </c>
      <c r="G217" s="24">
        <v>28</v>
      </c>
      <c r="H217" s="24">
        <v>28</v>
      </c>
      <c r="I217" s="63"/>
      <c r="J217" s="63"/>
      <c r="K217" s="63"/>
      <c r="L217" s="63"/>
      <c r="M217" s="63"/>
      <c r="N217" s="63"/>
      <c r="O217" s="63"/>
    </row>
    <row r="218" spans="1:15" ht="14.1" customHeight="1" x14ac:dyDescent="0.2">
      <c r="A218" s="21" t="s">
        <v>144</v>
      </c>
      <c r="B218" s="21" t="s">
        <v>145</v>
      </c>
      <c r="C218" s="22" t="s">
        <v>146</v>
      </c>
      <c r="D218" s="23" t="s">
        <v>1736</v>
      </c>
      <c r="E218" s="21">
        <v>1</v>
      </c>
      <c r="F218" s="21">
        <v>24</v>
      </c>
      <c r="G218" s="24">
        <v>29</v>
      </c>
      <c r="H218" s="24">
        <v>29</v>
      </c>
      <c r="I218" s="63"/>
      <c r="J218" s="63"/>
      <c r="K218" s="63"/>
      <c r="L218" s="63"/>
      <c r="M218" s="63"/>
      <c r="N218" s="63"/>
      <c r="O218" s="63"/>
    </row>
    <row r="219" spans="1:15" ht="14.1" customHeight="1" x14ac:dyDescent="0.2">
      <c r="A219" s="21" t="s">
        <v>147</v>
      </c>
      <c r="B219" s="21" t="s">
        <v>107</v>
      </c>
      <c r="C219" s="22" t="s">
        <v>148</v>
      </c>
      <c r="D219" s="23" t="s">
        <v>1734</v>
      </c>
      <c r="E219" s="21">
        <v>2</v>
      </c>
      <c r="F219" s="21">
        <v>35</v>
      </c>
      <c r="G219" s="24">
        <v>90</v>
      </c>
      <c r="H219" s="24">
        <v>90</v>
      </c>
      <c r="I219" s="63"/>
      <c r="J219" s="63"/>
      <c r="K219" s="63"/>
      <c r="L219" s="63"/>
      <c r="M219" s="63"/>
      <c r="N219" s="63"/>
      <c r="O219" s="63"/>
    </row>
    <row r="220" spans="1:15" ht="14.1" customHeight="1" x14ac:dyDescent="0.2">
      <c r="A220" s="21" t="s">
        <v>149</v>
      </c>
      <c r="B220" s="21" t="s">
        <v>145</v>
      </c>
      <c r="C220" s="22" t="s">
        <v>150</v>
      </c>
      <c r="D220" s="23" t="s">
        <v>1736</v>
      </c>
      <c r="E220" s="21">
        <v>2</v>
      </c>
      <c r="F220" s="21">
        <v>24</v>
      </c>
      <c r="G220" s="24">
        <v>55</v>
      </c>
      <c r="H220" s="24">
        <v>55</v>
      </c>
      <c r="I220" s="63"/>
      <c r="J220" s="63"/>
      <c r="K220" s="63"/>
      <c r="L220" s="63"/>
      <c r="M220" s="63"/>
      <c r="N220" s="63"/>
      <c r="O220" s="63"/>
    </row>
    <row r="221" spans="1:15" ht="14.1" customHeight="1" x14ac:dyDescent="0.2">
      <c r="A221" s="21" t="s">
        <v>151</v>
      </c>
      <c r="B221" s="21" t="s">
        <v>110</v>
      </c>
      <c r="C221" s="22" t="s">
        <v>152</v>
      </c>
      <c r="D221" s="23" t="s">
        <v>142</v>
      </c>
      <c r="E221" s="21">
        <v>2</v>
      </c>
      <c r="F221" s="21">
        <v>17</v>
      </c>
      <c r="G221" s="24">
        <v>45</v>
      </c>
      <c r="H221" s="24">
        <v>45</v>
      </c>
      <c r="I221" s="63"/>
      <c r="J221" s="63"/>
      <c r="K221" s="63"/>
      <c r="L221" s="63"/>
      <c r="M221" s="63"/>
      <c r="N221" s="63"/>
      <c r="O221" s="63"/>
    </row>
    <row r="222" spans="1:15" ht="14.1" customHeight="1" x14ac:dyDescent="0.2">
      <c r="A222" s="21" t="s">
        <v>153</v>
      </c>
      <c r="B222" s="21" t="s">
        <v>110</v>
      </c>
      <c r="C222" s="22" t="s">
        <v>154</v>
      </c>
      <c r="D222" s="23" t="s">
        <v>1736</v>
      </c>
      <c r="E222" s="21">
        <v>2</v>
      </c>
      <c r="F222" s="21">
        <v>17</v>
      </c>
      <c r="G222" s="24">
        <v>33</v>
      </c>
      <c r="H222" s="24">
        <v>33</v>
      </c>
      <c r="I222" s="63"/>
      <c r="J222" s="63"/>
      <c r="K222" s="63"/>
      <c r="L222" s="63"/>
      <c r="M222" s="63"/>
      <c r="N222" s="63"/>
      <c r="O222" s="63"/>
    </row>
    <row r="223" spans="1:15" ht="14.1" customHeight="1" x14ac:dyDescent="0.2">
      <c r="A223" s="21" t="s">
        <v>155</v>
      </c>
      <c r="B223" s="21" t="s">
        <v>110</v>
      </c>
      <c r="C223" s="22" t="s">
        <v>156</v>
      </c>
      <c r="D223" s="23" t="s">
        <v>1736</v>
      </c>
      <c r="E223" s="21">
        <v>2</v>
      </c>
      <c r="F223" s="21">
        <v>17</v>
      </c>
      <c r="G223" s="24">
        <v>31</v>
      </c>
      <c r="H223" s="24">
        <v>31</v>
      </c>
      <c r="I223" s="63"/>
      <c r="J223" s="63"/>
      <c r="K223" s="63"/>
      <c r="L223" s="63"/>
      <c r="M223" s="63"/>
      <c r="N223" s="63"/>
      <c r="O223" s="63"/>
    </row>
    <row r="224" spans="1:15" ht="14.1" customHeight="1" x14ac:dyDescent="0.2">
      <c r="A224" s="21" t="s">
        <v>157</v>
      </c>
      <c r="B224" s="21" t="s">
        <v>110</v>
      </c>
      <c r="C224" s="22" t="s">
        <v>158</v>
      </c>
      <c r="D224" s="23" t="s">
        <v>1736</v>
      </c>
      <c r="E224" s="21">
        <v>2</v>
      </c>
      <c r="F224" s="21">
        <v>17</v>
      </c>
      <c r="G224" s="24">
        <v>28</v>
      </c>
      <c r="H224" s="24">
        <v>28</v>
      </c>
      <c r="I224" s="63"/>
      <c r="J224" s="63"/>
      <c r="K224" s="63"/>
      <c r="L224" s="63"/>
      <c r="M224" s="63"/>
      <c r="N224" s="63"/>
      <c r="O224" s="63"/>
    </row>
    <row r="225" spans="1:15" ht="14.1" customHeight="1" x14ac:dyDescent="0.2">
      <c r="A225" s="21" t="s">
        <v>159</v>
      </c>
      <c r="B225" s="21" t="s">
        <v>110</v>
      </c>
      <c r="C225" s="22" t="s">
        <v>160</v>
      </c>
      <c r="D225" s="23" t="s">
        <v>1736</v>
      </c>
      <c r="E225" s="21">
        <v>2</v>
      </c>
      <c r="F225" s="21">
        <v>17</v>
      </c>
      <c r="G225" s="24">
        <v>29</v>
      </c>
      <c r="H225" s="24">
        <v>29</v>
      </c>
      <c r="I225" s="63"/>
      <c r="J225" s="63"/>
      <c r="K225" s="63"/>
      <c r="L225" s="63"/>
      <c r="M225" s="63"/>
      <c r="N225" s="63"/>
      <c r="O225" s="63"/>
    </row>
    <row r="226" spans="1:15" ht="14.1" customHeight="1" x14ac:dyDescent="0.2">
      <c r="A226" s="21" t="s">
        <v>161</v>
      </c>
      <c r="B226" s="21" t="s">
        <v>110</v>
      </c>
      <c r="C226" s="22" t="s">
        <v>162</v>
      </c>
      <c r="D226" s="23" t="s">
        <v>1736</v>
      </c>
      <c r="E226" s="21">
        <v>2</v>
      </c>
      <c r="F226" s="21">
        <v>17</v>
      </c>
      <c r="G226" s="24">
        <v>31</v>
      </c>
      <c r="H226" s="24">
        <v>31</v>
      </c>
      <c r="I226" s="63"/>
      <c r="J226" s="63"/>
      <c r="K226" s="63"/>
      <c r="L226" s="63"/>
      <c r="M226" s="63"/>
      <c r="N226" s="63"/>
      <c r="O226" s="63"/>
    </row>
    <row r="227" spans="1:15" ht="14.1" customHeight="1" x14ac:dyDescent="0.2">
      <c r="A227" s="21" t="s">
        <v>163</v>
      </c>
      <c r="B227" s="21" t="s">
        <v>110</v>
      </c>
      <c r="C227" s="22" t="s">
        <v>164</v>
      </c>
      <c r="D227" s="23" t="s">
        <v>1736</v>
      </c>
      <c r="E227" s="21">
        <v>2</v>
      </c>
      <c r="F227" s="21">
        <v>17</v>
      </c>
      <c r="G227" s="24">
        <v>34</v>
      </c>
      <c r="H227" s="24">
        <v>34</v>
      </c>
      <c r="I227" s="63"/>
      <c r="J227" s="63"/>
      <c r="K227" s="63"/>
      <c r="L227" s="63"/>
      <c r="M227" s="63"/>
      <c r="N227" s="63"/>
      <c r="O227" s="63"/>
    </row>
    <row r="228" spans="1:15" ht="14.1" customHeight="1" x14ac:dyDescent="0.2">
      <c r="A228" s="21" t="s">
        <v>165</v>
      </c>
      <c r="B228" s="21" t="s">
        <v>110</v>
      </c>
      <c r="C228" s="22" t="s">
        <v>166</v>
      </c>
      <c r="D228" s="23" t="s">
        <v>1736</v>
      </c>
      <c r="E228" s="21">
        <v>2</v>
      </c>
      <c r="F228" s="21">
        <v>17</v>
      </c>
      <c r="G228" s="24">
        <v>28</v>
      </c>
      <c r="H228" s="24">
        <v>28</v>
      </c>
      <c r="I228" s="63"/>
      <c r="J228" s="63"/>
      <c r="K228" s="63"/>
      <c r="L228" s="63"/>
      <c r="M228" s="63"/>
      <c r="N228" s="63"/>
      <c r="O228" s="63"/>
    </row>
    <row r="229" spans="1:15" ht="14.1" customHeight="1" x14ac:dyDescent="0.2">
      <c r="A229" s="21" t="s">
        <v>167</v>
      </c>
      <c r="B229" s="21" t="s">
        <v>137</v>
      </c>
      <c r="C229" s="22" t="s">
        <v>168</v>
      </c>
      <c r="D229" s="23" t="s">
        <v>1736</v>
      </c>
      <c r="E229" s="21">
        <v>2</v>
      </c>
      <c r="F229" s="21">
        <v>14</v>
      </c>
      <c r="G229" s="24">
        <v>35</v>
      </c>
      <c r="H229" s="24">
        <v>35</v>
      </c>
      <c r="I229" s="63"/>
      <c r="J229" s="63"/>
      <c r="K229" s="63"/>
      <c r="L229" s="63"/>
      <c r="M229" s="63"/>
      <c r="N229" s="63"/>
      <c r="O229" s="63"/>
    </row>
    <row r="230" spans="1:15" ht="14.1" customHeight="1" x14ac:dyDescent="0.2">
      <c r="A230" s="21" t="s">
        <v>169</v>
      </c>
      <c r="B230" s="21" t="s">
        <v>140</v>
      </c>
      <c r="C230" s="22" t="s">
        <v>170</v>
      </c>
      <c r="D230" s="23" t="s">
        <v>142</v>
      </c>
      <c r="E230" s="21">
        <v>2</v>
      </c>
      <c r="F230" s="21">
        <v>20</v>
      </c>
      <c r="G230" s="24">
        <v>51</v>
      </c>
      <c r="H230" s="24">
        <v>51</v>
      </c>
      <c r="I230" s="63"/>
      <c r="J230" s="63"/>
      <c r="K230" s="63"/>
      <c r="L230" s="63"/>
      <c r="M230" s="63"/>
      <c r="N230" s="63"/>
      <c r="O230" s="63"/>
    </row>
    <row r="231" spans="1:15" ht="14.1" customHeight="1" x14ac:dyDescent="0.2">
      <c r="A231" s="21" t="s">
        <v>171</v>
      </c>
      <c r="B231" s="21" t="s">
        <v>140</v>
      </c>
      <c r="C231" s="22" t="s">
        <v>170</v>
      </c>
      <c r="D231" s="23" t="s">
        <v>1734</v>
      </c>
      <c r="E231" s="21">
        <v>2</v>
      </c>
      <c r="F231" s="21">
        <v>20</v>
      </c>
      <c r="G231" s="24">
        <v>56</v>
      </c>
      <c r="H231" s="24">
        <v>56</v>
      </c>
      <c r="I231" s="63"/>
      <c r="J231" s="63"/>
      <c r="K231" s="63"/>
      <c r="L231" s="63"/>
      <c r="M231" s="63"/>
      <c r="N231" s="63"/>
      <c r="O231" s="63"/>
    </row>
    <row r="232" spans="1:15" ht="14.1" customHeight="1" x14ac:dyDescent="0.2">
      <c r="A232" s="21" t="s">
        <v>172</v>
      </c>
      <c r="B232" s="21" t="s">
        <v>110</v>
      </c>
      <c r="C232" s="22" t="s">
        <v>173</v>
      </c>
      <c r="D232" s="23" t="s">
        <v>1736</v>
      </c>
      <c r="E232" s="21">
        <v>3</v>
      </c>
      <c r="F232" s="21">
        <v>17</v>
      </c>
      <c r="G232" s="24">
        <v>47</v>
      </c>
      <c r="H232" s="24">
        <v>47</v>
      </c>
      <c r="I232" s="63"/>
      <c r="J232" s="63"/>
      <c r="K232" s="63"/>
      <c r="L232" s="63"/>
      <c r="M232" s="63"/>
      <c r="N232" s="63"/>
      <c r="O232" s="63"/>
    </row>
    <row r="233" spans="1:15" ht="14.1" customHeight="1" x14ac:dyDescent="0.2">
      <c r="A233" s="21" t="s">
        <v>174</v>
      </c>
      <c r="B233" s="21" t="s">
        <v>110</v>
      </c>
      <c r="C233" s="22" t="s">
        <v>175</v>
      </c>
      <c r="D233" s="23" t="s">
        <v>1736</v>
      </c>
      <c r="E233" s="21">
        <v>3</v>
      </c>
      <c r="F233" s="21">
        <v>17</v>
      </c>
      <c r="G233" s="24">
        <v>49</v>
      </c>
      <c r="H233" s="24">
        <v>49</v>
      </c>
      <c r="I233" s="63"/>
      <c r="J233" s="63"/>
      <c r="K233" s="63"/>
      <c r="L233" s="63"/>
      <c r="M233" s="63"/>
      <c r="N233" s="63"/>
      <c r="O233" s="63"/>
    </row>
    <row r="234" spans="1:15" ht="14.1" customHeight="1" x14ac:dyDescent="0.2">
      <c r="A234" s="21" t="s">
        <v>176</v>
      </c>
      <c r="B234" s="21" t="s">
        <v>110</v>
      </c>
      <c r="C234" s="22" t="s">
        <v>177</v>
      </c>
      <c r="D234" s="23" t="s">
        <v>1736</v>
      </c>
      <c r="E234" s="21">
        <v>3</v>
      </c>
      <c r="F234" s="21">
        <v>17</v>
      </c>
      <c r="G234" s="24">
        <v>43</v>
      </c>
      <c r="H234" s="24">
        <v>43</v>
      </c>
      <c r="I234" s="63"/>
      <c r="J234" s="63"/>
      <c r="K234" s="63"/>
      <c r="L234" s="63"/>
      <c r="M234" s="63"/>
      <c r="N234" s="63"/>
      <c r="O234" s="63"/>
    </row>
    <row r="235" spans="1:15" ht="14.1" customHeight="1" x14ac:dyDescent="0.2">
      <c r="A235" s="21" t="s">
        <v>178</v>
      </c>
      <c r="B235" s="21" t="s">
        <v>110</v>
      </c>
      <c r="C235" s="22" t="s">
        <v>179</v>
      </c>
      <c r="D235" s="23" t="s">
        <v>1736</v>
      </c>
      <c r="E235" s="21">
        <v>3</v>
      </c>
      <c r="F235" s="21">
        <v>17</v>
      </c>
      <c r="G235" s="24">
        <v>52</v>
      </c>
      <c r="H235" s="24">
        <v>52</v>
      </c>
      <c r="I235" s="63"/>
      <c r="J235" s="63"/>
      <c r="K235" s="63"/>
      <c r="L235" s="63"/>
      <c r="M235" s="63"/>
      <c r="N235" s="63"/>
      <c r="O235" s="63"/>
    </row>
    <row r="236" spans="1:15" ht="14.1" customHeight="1" x14ac:dyDescent="0.2">
      <c r="A236" s="21" t="s">
        <v>180</v>
      </c>
      <c r="B236" s="21" t="s">
        <v>110</v>
      </c>
      <c r="C236" s="22" t="s">
        <v>181</v>
      </c>
      <c r="D236" s="23" t="s">
        <v>1736</v>
      </c>
      <c r="E236" s="21">
        <v>3</v>
      </c>
      <c r="F236" s="21">
        <v>17</v>
      </c>
      <c r="G236" s="24">
        <v>41</v>
      </c>
      <c r="H236" s="24">
        <v>41</v>
      </c>
      <c r="I236" s="63"/>
      <c r="J236" s="63"/>
      <c r="K236" s="63"/>
      <c r="L236" s="63"/>
      <c r="M236" s="63"/>
      <c r="N236" s="63"/>
      <c r="O236" s="63"/>
    </row>
    <row r="237" spans="1:15" ht="14.1" customHeight="1" x14ac:dyDescent="0.2">
      <c r="A237" s="21" t="s">
        <v>182</v>
      </c>
      <c r="B237" s="21" t="s">
        <v>140</v>
      </c>
      <c r="C237" s="22" t="s">
        <v>183</v>
      </c>
      <c r="D237" s="23" t="s">
        <v>142</v>
      </c>
      <c r="E237" s="21">
        <v>3</v>
      </c>
      <c r="F237" s="21">
        <v>20</v>
      </c>
      <c r="G237" s="24">
        <v>77</v>
      </c>
      <c r="H237" s="24">
        <v>77</v>
      </c>
      <c r="I237" s="63"/>
      <c r="J237" s="63"/>
      <c r="K237" s="63"/>
      <c r="L237" s="63"/>
      <c r="M237" s="63"/>
      <c r="N237" s="63"/>
      <c r="O237" s="63"/>
    </row>
    <row r="238" spans="1:15" ht="14.1" customHeight="1" x14ac:dyDescent="0.2">
      <c r="A238" s="21" t="s">
        <v>184</v>
      </c>
      <c r="B238" s="21" t="s">
        <v>140</v>
      </c>
      <c r="C238" s="22" t="s">
        <v>183</v>
      </c>
      <c r="D238" s="23" t="s">
        <v>1734</v>
      </c>
      <c r="E238" s="21">
        <v>3</v>
      </c>
      <c r="F238" s="21">
        <v>20</v>
      </c>
      <c r="G238" s="24">
        <v>84</v>
      </c>
      <c r="H238" s="24">
        <v>84</v>
      </c>
      <c r="I238" s="63"/>
      <c r="J238" s="63"/>
      <c r="K238" s="63"/>
      <c r="L238" s="63"/>
      <c r="M238" s="63"/>
      <c r="N238" s="63"/>
      <c r="O238" s="63"/>
    </row>
    <row r="239" spans="1:15" ht="14.1" customHeight="1" x14ac:dyDescent="0.2">
      <c r="A239" s="21" t="s">
        <v>185</v>
      </c>
      <c r="B239" s="21" t="s">
        <v>110</v>
      </c>
      <c r="C239" s="22" t="s">
        <v>186</v>
      </c>
      <c r="D239" s="23" t="s">
        <v>1736</v>
      </c>
      <c r="E239" s="21">
        <v>4</v>
      </c>
      <c r="F239" s="21">
        <v>17</v>
      </c>
      <c r="G239" s="24">
        <v>61</v>
      </c>
      <c r="H239" s="24">
        <v>61</v>
      </c>
    </row>
    <row r="240" spans="1:15" ht="14.1" customHeight="1" x14ac:dyDescent="0.2">
      <c r="A240" s="21" t="s">
        <v>187</v>
      </c>
      <c r="B240" s="21" t="s">
        <v>110</v>
      </c>
      <c r="C240" s="22" t="s">
        <v>188</v>
      </c>
      <c r="D240" s="23" t="s">
        <v>1736</v>
      </c>
      <c r="E240" s="21">
        <v>4</v>
      </c>
      <c r="F240" s="21">
        <v>17</v>
      </c>
      <c r="G240" s="24">
        <v>55</v>
      </c>
      <c r="H240" s="24">
        <v>55</v>
      </c>
    </row>
    <row r="241" spans="1:15" ht="14.1" customHeight="1" x14ac:dyDescent="0.2">
      <c r="A241" s="21" t="s">
        <v>189</v>
      </c>
      <c r="B241" s="21" t="s">
        <v>110</v>
      </c>
      <c r="C241" s="22" t="s">
        <v>190</v>
      </c>
      <c r="D241" s="23" t="s">
        <v>1736</v>
      </c>
      <c r="E241" s="21">
        <v>4</v>
      </c>
      <c r="F241" s="21">
        <v>17</v>
      </c>
      <c r="G241" s="24">
        <v>68</v>
      </c>
      <c r="H241" s="24">
        <v>68</v>
      </c>
    </row>
    <row r="242" spans="1:15" ht="14.1" customHeight="1" x14ac:dyDescent="0.2">
      <c r="A242" s="21" t="s">
        <v>191</v>
      </c>
      <c r="B242" s="21" t="s">
        <v>110</v>
      </c>
      <c r="C242" s="22" t="s">
        <v>192</v>
      </c>
      <c r="D242" s="23" t="s">
        <v>1736</v>
      </c>
      <c r="E242" s="21">
        <v>4</v>
      </c>
      <c r="F242" s="21">
        <v>17</v>
      </c>
      <c r="G242" s="24">
        <v>57</v>
      </c>
      <c r="H242" s="24">
        <v>57</v>
      </c>
    </row>
    <row r="243" spans="1:15" ht="14.1" customHeight="1" x14ac:dyDescent="0.2">
      <c r="A243" s="21" t="s">
        <v>193</v>
      </c>
      <c r="B243" s="21" t="s">
        <v>140</v>
      </c>
      <c r="C243" s="22" t="s">
        <v>194</v>
      </c>
      <c r="D243" s="23" t="s">
        <v>142</v>
      </c>
      <c r="E243" s="21">
        <v>4</v>
      </c>
      <c r="F243" s="21">
        <v>20</v>
      </c>
      <c r="G243" s="24">
        <v>102</v>
      </c>
      <c r="H243" s="24">
        <v>102</v>
      </c>
    </row>
    <row r="244" spans="1:15" ht="14.1" customHeight="1" x14ac:dyDescent="0.2">
      <c r="A244" s="21" t="s">
        <v>195</v>
      </c>
      <c r="B244" s="21" t="s">
        <v>140</v>
      </c>
      <c r="C244" s="22" t="s">
        <v>194</v>
      </c>
      <c r="D244" s="23" t="s">
        <v>1734</v>
      </c>
      <c r="E244" s="21">
        <v>4</v>
      </c>
      <c r="F244" s="21">
        <v>20</v>
      </c>
      <c r="G244" s="24">
        <v>112</v>
      </c>
      <c r="H244" s="24">
        <v>112</v>
      </c>
    </row>
    <row r="245" spans="1:15" ht="14.1" customHeight="1" x14ac:dyDescent="0.2">
      <c r="A245" s="21" t="s">
        <v>196</v>
      </c>
      <c r="B245" s="21" t="s">
        <v>140</v>
      </c>
      <c r="C245" s="22" t="s">
        <v>197</v>
      </c>
      <c r="D245" s="23" t="s">
        <v>142</v>
      </c>
      <c r="E245" s="21">
        <v>6</v>
      </c>
      <c r="F245" s="21">
        <v>20</v>
      </c>
      <c r="G245" s="24">
        <v>153</v>
      </c>
      <c r="H245" s="24">
        <v>153</v>
      </c>
    </row>
    <row r="246" spans="1:15" ht="14.1" customHeight="1" x14ac:dyDescent="0.2">
      <c r="A246" s="21" t="s">
        <v>198</v>
      </c>
      <c r="B246" s="21" t="s">
        <v>140</v>
      </c>
      <c r="C246" s="22" t="s">
        <v>197</v>
      </c>
      <c r="D246" s="23" t="s">
        <v>1734</v>
      </c>
      <c r="E246" s="21">
        <v>6</v>
      </c>
      <c r="F246" s="21">
        <v>20</v>
      </c>
      <c r="G246" s="24">
        <v>168</v>
      </c>
      <c r="H246" s="24">
        <v>168</v>
      </c>
      <c r="I246" s="63"/>
      <c r="J246" s="63"/>
      <c r="K246" s="63"/>
      <c r="L246" s="63"/>
      <c r="M246" s="63"/>
      <c r="N246" s="63"/>
      <c r="O246" s="63"/>
    </row>
    <row r="247" spans="1:15" ht="14.1" customHeight="1" x14ac:dyDescent="0.2">
      <c r="A247" s="21" t="s">
        <v>199</v>
      </c>
      <c r="B247" s="21" t="s">
        <v>200</v>
      </c>
      <c r="C247" s="22" t="s">
        <v>201</v>
      </c>
      <c r="D247" s="23" t="s">
        <v>142</v>
      </c>
      <c r="E247" s="21">
        <v>1</v>
      </c>
      <c r="F247" s="21">
        <v>25</v>
      </c>
      <c r="G247" s="24">
        <v>38</v>
      </c>
      <c r="H247" s="24">
        <v>38</v>
      </c>
      <c r="I247" s="63"/>
      <c r="J247" s="63"/>
      <c r="K247" s="63"/>
      <c r="L247" s="63"/>
      <c r="M247" s="63"/>
      <c r="N247" s="63"/>
      <c r="O247" s="63"/>
    </row>
    <row r="248" spans="1:15" ht="14.1" customHeight="1" x14ac:dyDescent="0.2">
      <c r="A248" s="21" t="s">
        <v>202</v>
      </c>
      <c r="B248" s="21" t="s">
        <v>200</v>
      </c>
      <c r="C248" s="22" t="s">
        <v>203</v>
      </c>
      <c r="D248" s="23" t="s">
        <v>142</v>
      </c>
      <c r="E248" s="21">
        <v>1</v>
      </c>
      <c r="F248" s="21">
        <v>25</v>
      </c>
      <c r="G248" s="24">
        <v>33</v>
      </c>
      <c r="H248" s="24">
        <v>33</v>
      </c>
      <c r="I248" s="63"/>
      <c r="J248" s="63"/>
      <c r="K248" s="63"/>
      <c r="L248" s="63"/>
      <c r="M248" s="63"/>
      <c r="N248" s="63"/>
      <c r="O248" s="63"/>
    </row>
    <row r="249" spans="1:15" ht="14.1" customHeight="1" x14ac:dyDescent="0.2">
      <c r="A249" s="21" t="s">
        <v>204</v>
      </c>
      <c r="B249" s="21" t="s">
        <v>200</v>
      </c>
      <c r="C249" s="22" t="s">
        <v>205</v>
      </c>
      <c r="D249" s="23" t="s">
        <v>1736</v>
      </c>
      <c r="E249" s="21">
        <v>1</v>
      </c>
      <c r="F249" s="21">
        <v>25</v>
      </c>
      <c r="G249" s="24">
        <v>26</v>
      </c>
      <c r="H249" s="24">
        <v>26</v>
      </c>
      <c r="I249" s="63"/>
      <c r="J249" s="63"/>
      <c r="K249" s="63"/>
      <c r="L249" s="63"/>
      <c r="M249" s="63"/>
      <c r="N249" s="63"/>
      <c r="O249" s="63"/>
    </row>
    <row r="250" spans="1:15" ht="14.1" customHeight="1" x14ac:dyDescent="0.2">
      <c r="A250" s="21" t="s">
        <v>206</v>
      </c>
      <c r="B250" s="21" t="s">
        <v>200</v>
      </c>
      <c r="C250" s="22" t="s">
        <v>205</v>
      </c>
      <c r="D250" s="23" t="s">
        <v>1734</v>
      </c>
      <c r="E250" s="21">
        <v>1</v>
      </c>
      <c r="F250" s="21">
        <v>25</v>
      </c>
      <c r="G250" s="24">
        <v>42</v>
      </c>
      <c r="H250" s="24">
        <v>42</v>
      </c>
      <c r="I250" s="63"/>
      <c r="J250" s="63"/>
      <c r="K250" s="63"/>
      <c r="L250" s="63"/>
      <c r="M250" s="63"/>
      <c r="N250" s="63"/>
      <c r="O250" s="63"/>
    </row>
    <row r="251" spans="1:15" ht="14.1" customHeight="1" x14ac:dyDescent="0.2">
      <c r="A251" s="21" t="s">
        <v>207</v>
      </c>
      <c r="B251" s="21" t="s">
        <v>200</v>
      </c>
      <c r="C251" s="22" t="s">
        <v>208</v>
      </c>
      <c r="D251" s="23" t="s">
        <v>1734</v>
      </c>
      <c r="E251" s="21">
        <v>1</v>
      </c>
      <c r="F251" s="21">
        <v>25</v>
      </c>
      <c r="G251" s="24">
        <v>37</v>
      </c>
      <c r="H251" s="24">
        <v>37</v>
      </c>
      <c r="I251" s="63"/>
      <c r="J251" s="63"/>
      <c r="K251" s="63"/>
      <c r="L251" s="63"/>
      <c r="M251" s="63"/>
      <c r="N251" s="63"/>
      <c r="O251" s="63"/>
    </row>
    <row r="252" spans="1:15" ht="14.1" customHeight="1" x14ac:dyDescent="0.2">
      <c r="A252" s="21" t="s">
        <v>209</v>
      </c>
      <c r="B252" s="21" t="s">
        <v>210</v>
      </c>
      <c r="C252" s="22" t="s">
        <v>211</v>
      </c>
      <c r="D252" s="23" t="s">
        <v>1736</v>
      </c>
      <c r="E252" s="21">
        <v>1</v>
      </c>
      <c r="F252" s="21">
        <v>25</v>
      </c>
      <c r="G252" s="24">
        <v>26</v>
      </c>
      <c r="H252" s="24">
        <v>26</v>
      </c>
      <c r="I252" s="63"/>
      <c r="J252" s="63"/>
      <c r="K252" s="63"/>
      <c r="L252" s="63"/>
      <c r="M252" s="63"/>
      <c r="N252" s="63"/>
      <c r="O252" s="63"/>
    </row>
    <row r="253" spans="1:15" ht="14.1" customHeight="1" x14ac:dyDescent="0.2">
      <c r="A253" s="21" t="s">
        <v>212</v>
      </c>
      <c r="B253" s="21" t="s">
        <v>210</v>
      </c>
      <c r="C253" s="22" t="s">
        <v>213</v>
      </c>
      <c r="D253" s="23" t="s">
        <v>1736</v>
      </c>
      <c r="E253" s="21">
        <v>1</v>
      </c>
      <c r="F253" s="21">
        <v>25</v>
      </c>
      <c r="G253" s="24">
        <v>23</v>
      </c>
      <c r="H253" s="24">
        <v>23</v>
      </c>
      <c r="I253" s="63"/>
      <c r="J253" s="63"/>
      <c r="K253" s="63"/>
      <c r="L253" s="63"/>
      <c r="M253" s="63"/>
      <c r="N253" s="63"/>
      <c r="O253" s="63"/>
    </row>
    <row r="254" spans="1:15" ht="14.1" customHeight="1" x14ac:dyDescent="0.2">
      <c r="A254" s="21" t="s">
        <v>214</v>
      </c>
      <c r="B254" s="21" t="s">
        <v>210</v>
      </c>
      <c r="C254" s="22" t="s">
        <v>215</v>
      </c>
      <c r="D254" s="23" t="s">
        <v>1736</v>
      </c>
      <c r="E254" s="21">
        <v>1</v>
      </c>
      <c r="F254" s="21">
        <v>25</v>
      </c>
      <c r="G254" s="24">
        <v>24</v>
      </c>
      <c r="H254" s="24">
        <v>24</v>
      </c>
      <c r="I254" s="63"/>
      <c r="J254" s="63"/>
      <c r="K254" s="63"/>
      <c r="L254" s="63"/>
      <c r="M254" s="63"/>
      <c r="N254" s="63"/>
      <c r="O254" s="63"/>
    </row>
    <row r="255" spans="1:15" ht="14.1" customHeight="1" x14ac:dyDescent="0.2">
      <c r="A255" s="21" t="s">
        <v>216</v>
      </c>
      <c r="B255" s="21" t="s">
        <v>210</v>
      </c>
      <c r="C255" s="22" t="s">
        <v>217</v>
      </c>
      <c r="D255" s="23" t="s">
        <v>1736</v>
      </c>
      <c r="E255" s="21">
        <v>1</v>
      </c>
      <c r="F255" s="21">
        <v>25</v>
      </c>
      <c r="G255" s="24">
        <v>23</v>
      </c>
      <c r="H255" s="24">
        <v>23</v>
      </c>
      <c r="I255" s="63"/>
      <c r="J255" s="63"/>
      <c r="K255" s="63"/>
      <c r="L255" s="63"/>
      <c r="M255" s="63"/>
      <c r="N255" s="63"/>
      <c r="O255" s="63"/>
    </row>
    <row r="256" spans="1:15" ht="14.1" customHeight="1" x14ac:dyDescent="0.2">
      <c r="A256" s="21" t="s">
        <v>218</v>
      </c>
      <c r="B256" s="21" t="s">
        <v>210</v>
      </c>
      <c r="C256" s="22" t="s">
        <v>219</v>
      </c>
      <c r="D256" s="23" t="s">
        <v>1736</v>
      </c>
      <c r="E256" s="21">
        <v>1</v>
      </c>
      <c r="F256" s="21">
        <v>25</v>
      </c>
      <c r="G256" s="24">
        <v>22</v>
      </c>
      <c r="H256" s="24">
        <v>22</v>
      </c>
      <c r="I256" s="63"/>
      <c r="J256" s="63"/>
      <c r="K256" s="63"/>
      <c r="L256" s="63"/>
      <c r="M256" s="63"/>
      <c r="N256" s="63"/>
      <c r="O256" s="63"/>
    </row>
    <row r="257" spans="1:15" ht="14.1" customHeight="1" x14ac:dyDescent="0.2">
      <c r="A257" s="21" t="s">
        <v>220</v>
      </c>
      <c r="B257" s="21" t="s">
        <v>210</v>
      </c>
      <c r="C257" s="22" t="s">
        <v>221</v>
      </c>
      <c r="D257" s="23" t="s">
        <v>1736</v>
      </c>
      <c r="E257" s="21">
        <v>1</v>
      </c>
      <c r="F257" s="21">
        <v>25</v>
      </c>
      <c r="G257" s="24">
        <v>22</v>
      </c>
      <c r="H257" s="24">
        <v>22</v>
      </c>
      <c r="I257" s="63"/>
      <c r="J257" s="63"/>
      <c r="K257" s="63"/>
      <c r="L257" s="63"/>
      <c r="M257" s="63"/>
      <c r="N257" s="63"/>
      <c r="O257" s="63"/>
    </row>
    <row r="258" spans="1:15" ht="14.1" customHeight="1" x14ac:dyDescent="0.2">
      <c r="A258" s="21" t="s">
        <v>222</v>
      </c>
      <c r="B258" s="21" t="s">
        <v>210</v>
      </c>
      <c r="C258" s="22" t="s">
        <v>223</v>
      </c>
      <c r="D258" s="23" t="s">
        <v>1736</v>
      </c>
      <c r="E258" s="21">
        <v>1</v>
      </c>
      <c r="F258" s="21">
        <v>25</v>
      </c>
      <c r="G258" s="24">
        <v>22</v>
      </c>
      <c r="H258" s="24">
        <v>22</v>
      </c>
      <c r="I258" s="63"/>
      <c r="J258" s="63"/>
      <c r="K258" s="63"/>
      <c r="L258" s="63"/>
      <c r="M258" s="63"/>
      <c r="N258" s="63"/>
      <c r="O258" s="63"/>
    </row>
    <row r="259" spans="1:15" ht="14.1" customHeight="1" x14ac:dyDescent="0.2">
      <c r="A259" s="21" t="s">
        <v>224</v>
      </c>
      <c r="B259" s="21" t="s">
        <v>210</v>
      </c>
      <c r="C259" s="22" t="s">
        <v>225</v>
      </c>
      <c r="D259" s="23" t="s">
        <v>1736</v>
      </c>
      <c r="E259" s="21">
        <v>1</v>
      </c>
      <c r="F259" s="21">
        <v>25</v>
      </c>
      <c r="G259" s="24">
        <v>22</v>
      </c>
      <c r="H259" s="24">
        <v>22</v>
      </c>
      <c r="I259" s="63"/>
      <c r="J259" s="63"/>
      <c r="K259" s="63"/>
      <c r="L259" s="63"/>
      <c r="M259" s="63"/>
      <c r="N259" s="63"/>
      <c r="O259" s="63"/>
    </row>
    <row r="260" spans="1:15" ht="14.1" customHeight="1" x14ac:dyDescent="0.2">
      <c r="A260" s="21" t="s">
        <v>226</v>
      </c>
      <c r="B260" s="21" t="s">
        <v>210</v>
      </c>
      <c r="C260" s="22" t="s">
        <v>227</v>
      </c>
      <c r="D260" s="23" t="s">
        <v>1736</v>
      </c>
      <c r="E260" s="21">
        <v>1</v>
      </c>
      <c r="F260" s="21">
        <v>25</v>
      </c>
      <c r="G260" s="24">
        <v>28</v>
      </c>
      <c r="H260" s="24">
        <v>28</v>
      </c>
      <c r="I260" s="63"/>
      <c r="J260" s="63"/>
      <c r="K260" s="63"/>
      <c r="L260" s="63"/>
      <c r="M260" s="63"/>
      <c r="N260" s="63"/>
      <c r="O260" s="63"/>
    </row>
    <row r="261" spans="1:15" ht="14.1" customHeight="1" x14ac:dyDescent="0.2">
      <c r="A261" s="21" t="s">
        <v>228</v>
      </c>
      <c r="B261" s="21" t="s">
        <v>210</v>
      </c>
      <c r="C261" s="22" t="s">
        <v>229</v>
      </c>
      <c r="D261" s="23" t="s">
        <v>1736</v>
      </c>
      <c r="E261" s="21">
        <v>1</v>
      </c>
      <c r="F261" s="21">
        <v>25</v>
      </c>
      <c r="G261" s="24">
        <v>27</v>
      </c>
      <c r="H261" s="24">
        <v>27</v>
      </c>
      <c r="I261" s="63"/>
      <c r="J261" s="63"/>
      <c r="K261" s="63"/>
      <c r="L261" s="63"/>
      <c r="M261" s="63"/>
      <c r="N261" s="63"/>
      <c r="O261" s="63"/>
    </row>
    <row r="262" spans="1:15" ht="14.1" customHeight="1" x14ac:dyDescent="0.2">
      <c r="A262" s="21" t="s">
        <v>230</v>
      </c>
      <c r="B262" s="21" t="s">
        <v>210</v>
      </c>
      <c r="C262" s="22" t="s">
        <v>231</v>
      </c>
      <c r="D262" s="23" t="s">
        <v>1736</v>
      </c>
      <c r="E262" s="21">
        <v>1</v>
      </c>
      <c r="F262" s="21">
        <v>25</v>
      </c>
      <c r="G262" s="24">
        <v>24</v>
      </c>
      <c r="H262" s="24">
        <v>24</v>
      </c>
      <c r="I262" s="63"/>
      <c r="J262" s="63"/>
      <c r="K262" s="63"/>
      <c r="L262" s="63"/>
      <c r="M262" s="63"/>
      <c r="N262" s="63"/>
      <c r="O262" s="63"/>
    </row>
    <row r="263" spans="1:15" ht="14.1" customHeight="1" x14ac:dyDescent="0.2">
      <c r="A263" s="21" t="s">
        <v>232</v>
      </c>
      <c r="B263" s="21" t="s">
        <v>210</v>
      </c>
      <c r="C263" s="22" t="s">
        <v>233</v>
      </c>
      <c r="D263" s="23" t="s">
        <v>1736</v>
      </c>
      <c r="E263" s="21">
        <v>1</v>
      </c>
      <c r="F263" s="21">
        <v>25</v>
      </c>
      <c r="G263" s="24">
        <v>23</v>
      </c>
      <c r="H263" s="24">
        <v>23</v>
      </c>
      <c r="I263" s="63"/>
      <c r="J263" s="63"/>
      <c r="K263" s="63"/>
      <c r="L263" s="63"/>
      <c r="M263" s="63"/>
      <c r="N263" s="63"/>
      <c r="O263" s="63"/>
    </row>
    <row r="264" spans="1:15" ht="14.1" customHeight="1" x14ac:dyDescent="0.2">
      <c r="A264" s="21" t="s">
        <v>234</v>
      </c>
      <c r="B264" s="21" t="s">
        <v>210</v>
      </c>
      <c r="C264" s="22" t="s">
        <v>235</v>
      </c>
      <c r="D264" s="23" t="s">
        <v>1736</v>
      </c>
      <c r="E264" s="21">
        <v>1</v>
      </c>
      <c r="F264" s="21">
        <v>25</v>
      </c>
      <c r="G264" s="24">
        <v>24</v>
      </c>
      <c r="H264" s="24">
        <v>24</v>
      </c>
      <c r="I264" s="63"/>
      <c r="J264" s="63"/>
      <c r="K264" s="63"/>
      <c r="L264" s="63"/>
      <c r="M264" s="63"/>
      <c r="N264" s="63"/>
      <c r="O264" s="63"/>
    </row>
    <row r="265" spans="1:15" ht="14.1" customHeight="1" x14ac:dyDescent="0.2">
      <c r="A265" s="21" t="s">
        <v>236</v>
      </c>
      <c r="B265" s="21" t="s">
        <v>210</v>
      </c>
      <c r="C265" s="22" t="s">
        <v>237</v>
      </c>
      <c r="D265" s="23" t="s">
        <v>1736</v>
      </c>
      <c r="E265" s="21">
        <v>1</v>
      </c>
      <c r="F265" s="21">
        <v>25</v>
      </c>
      <c r="G265" s="24">
        <v>22</v>
      </c>
      <c r="H265" s="24">
        <v>22</v>
      </c>
      <c r="I265" s="63"/>
      <c r="J265" s="63"/>
      <c r="K265" s="63"/>
      <c r="L265" s="63"/>
      <c r="M265" s="63"/>
      <c r="N265" s="63"/>
      <c r="O265" s="63"/>
    </row>
    <row r="266" spans="1:15" ht="14.1" customHeight="1" x14ac:dyDescent="0.2">
      <c r="A266" s="21" t="s">
        <v>238</v>
      </c>
      <c r="B266" s="21" t="s">
        <v>210</v>
      </c>
      <c r="C266" s="22" t="s">
        <v>239</v>
      </c>
      <c r="D266" s="23" t="s">
        <v>1736</v>
      </c>
      <c r="E266" s="21">
        <v>1</v>
      </c>
      <c r="F266" s="21">
        <v>25</v>
      </c>
      <c r="G266" s="24">
        <v>26</v>
      </c>
      <c r="H266" s="24">
        <v>26</v>
      </c>
      <c r="I266" s="63"/>
      <c r="J266" s="63"/>
      <c r="K266" s="63"/>
      <c r="L266" s="63"/>
      <c r="M266" s="63"/>
      <c r="N266" s="63"/>
      <c r="O266" s="63"/>
    </row>
    <row r="267" spans="1:15" ht="14.1" customHeight="1" x14ac:dyDescent="0.2">
      <c r="A267" s="21" t="s">
        <v>240</v>
      </c>
      <c r="B267" s="21" t="s">
        <v>210</v>
      </c>
      <c r="C267" s="22" t="s">
        <v>241</v>
      </c>
      <c r="D267" s="23" t="s">
        <v>1736</v>
      </c>
      <c r="E267" s="21">
        <v>1</v>
      </c>
      <c r="F267" s="21">
        <v>25</v>
      </c>
      <c r="G267" s="24">
        <v>23</v>
      </c>
      <c r="H267" s="24">
        <v>23</v>
      </c>
      <c r="I267" s="63"/>
      <c r="J267" s="63"/>
      <c r="K267" s="63"/>
      <c r="L267" s="63"/>
      <c r="M267" s="63"/>
      <c r="N267" s="63"/>
      <c r="O267" s="63"/>
    </row>
    <row r="268" spans="1:15" ht="14.1" customHeight="1" x14ac:dyDescent="0.2">
      <c r="A268" s="21" t="s">
        <v>242</v>
      </c>
      <c r="B268" s="21" t="s">
        <v>243</v>
      </c>
      <c r="C268" s="22" t="s">
        <v>244</v>
      </c>
      <c r="D268" s="23" t="s">
        <v>142</v>
      </c>
      <c r="E268" s="21">
        <v>1</v>
      </c>
      <c r="F268" s="21">
        <v>30</v>
      </c>
      <c r="G268" s="24">
        <v>37</v>
      </c>
      <c r="H268" s="24">
        <v>37</v>
      </c>
      <c r="I268" s="63"/>
      <c r="J268" s="63"/>
      <c r="K268" s="63"/>
      <c r="L268" s="63"/>
      <c r="M268" s="63"/>
      <c r="N268" s="63"/>
      <c r="O268" s="63"/>
    </row>
    <row r="269" spans="1:15" ht="14.1" customHeight="1" x14ac:dyDescent="0.2">
      <c r="A269" s="21" t="s">
        <v>245</v>
      </c>
      <c r="B269" s="21" t="s">
        <v>246</v>
      </c>
      <c r="C269" s="22" t="s">
        <v>247</v>
      </c>
      <c r="D269" s="23" t="s">
        <v>1736</v>
      </c>
      <c r="E269" s="21">
        <v>1</v>
      </c>
      <c r="F269" s="21">
        <v>39</v>
      </c>
      <c r="G269" s="24">
        <v>43</v>
      </c>
      <c r="H269" s="24">
        <v>43</v>
      </c>
    </row>
    <row r="270" spans="1:15" ht="14.1" customHeight="1" x14ac:dyDescent="0.2">
      <c r="A270" s="21" t="s">
        <v>248</v>
      </c>
      <c r="B270" s="21" t="s">
        <v>249</v>
      </c>
      <c r="C270" s="22" t="s">
        <v>250</v>
      </c>
      <c r="D270" s="23" t="s">
        <v>1734</v>
      </c>
      <c r="E270" s="21">
        <v>1</v>
      </c>
      <c r="F270" s="21">
        <v>50</v>
      </c>
      <c r="G270" s="24">
        <v>70</v>
      </c>
      <c r="H270" s="24">
        <v>70</v>
      </c>
    </row>
    <row r="271" spans="1:15" ht="14.1" customHeight="1" x14ac:dyDescent="0.2">
      <c r="A271" s="21" t="s">
        <v>251</v>
      </c>
      <c r="B271" s="21" t="s">
        <v>243</v>
      </c>
      <c r="C271" s="22" t="s">
        <v>252</v>
      </c>
      <c r="D271" s="23" t="s">
        <v>1736</v>
      </c>
      <c r="E271" s="21">
        <v>1</v>
      </c>
      <c r="F271" s="21">
        <v>30</v>
      </c>
      <c r="G271" s="24">
        <v>31</v>
      </c>
      <c r="H271" s="24">
        <v>31</v>
      </c>
      <c r="I271" s="63"/>
      <c r="J271" s="63"/>
      <c r="K271" s="63"/>
      <c r="L271" s="63"/>
      <c r="M271" s="63"/>
      <c r="N271" s="63"/>
      <c r="O271" s="63"/>
    </row>
    <row r="272" spans="1:15" ht="14.1" customHeight="1" x14ac:dyDescent="0.2">
      <c r="A272" s="21" t="s">
        <v>253</v>
      </c>
      <c r="B272" s="21" t="s">
        <v>254</v>
      </c>
      <c r="C272" s="22" t="s">
        <v>255</v>
      </c>
      <c r="D272" s="23" t="s">
        <v>1736</v>
      </c>
      <c r="E272" s="21">
        <v>1</v>
      </c>
      <c r="F272" s="21">
        <v>21</v>
      </c>
      <c r="G272" s="24">
        <v>27</v>
      </c>
      <c r="H272" s="24">
        <v>27</v>
      </c>
      <c r="I272" s="63"/>
      <c r="J272" s="63"/>
      <c r="K272" s="63"/>
      <c r="L272" s="63"/>
      <c r="M272" s="63"/>
      <c r="N272" s="63"/>
      <c r="O272" s="63"/>
    </row>
    <row r="273" spans="1:8" ht="14.1" customHeight="1" x14ac:dyDescent="0.2">
      <c r="A273" s="21" t="s">
        <v>256</v>
      </c>
      <c r="B273" s="21" t="s">
        <v>243</v>
      </c>
      <c r="C273" s="22" t="s">
        <v>252</v>
      </c>
      <c r="D273" s="23" t="s">
        <v>1734</v>
      </c>
      <c r="E273" s="21">
        <v>1</v>
      </c>
      <c r="F273" s="21">
        <v>30</v>
      </c>
      <c r="G273" s="24">
        <v>46</v>
      </c>
      <c r="H273" s="24">
        <v>46</v>
      </c>
    </row>
    <row r="274" spans="1:8" ht="14.1" customHeight="1" x14ac:dyDescent="0.2">
      <c r="A274" s="21" t="s">
        <v>257</v>
      </c>
      <c r="B274" s="21" t="s">
        <v>243</v>
      </c>
      <c r="C274" s="22" t="s">
        <v>258</v>
      </c>
      <c r="D274" s="23" t="s">
        <v>1734</v>
      </c>
      <c r="E274" s="21">
        <v>1</v>
      </c>
      <c r="F274" s="21">
        <v>30</v>
      </c>
      <c r="G274" s="24">
        <v>41</v>
      </c>
      <c r="H274" s="24">
        <v>41</v>
      </c>
    </row>
    <row r="275" spans="1:8" ht="14.1" customHeight="1" x14ac:dyDescent="0.2">
      <c r="A275" s="21" t="s">
        <v>259</v>
      </c>
      <c r="B275" s="21" t="s">
        <v>200</v>
      </c>
      <c r="C275" s="22" t="s">
        <v>260</v>
      </c>
      <c r="D275" s="23" t="s">
        <v>142</v>
      </c>
      <c r="E275" s="21">
        <v>2</v>
      </c>
      <c r="F275" s="21">
        <v>25</v>
      </c>
      <c r="G275" s="24">
        <v>66</v>
      </c>
      <c r="H275" s="24">
        <v>66</v>
      </c>
    </row>
    <row r="276" spans="1:8" ht="14.1" customHeight="1" x14ac:dyDescent="0.2">
      <c r="A276" s="21" t="s">
        <v>261</v>
      </c>
      <c r="B276" s="21" t="s">
        <v>200</v>
      </c>
      <c r="C276" s="22" t="s">
        <v>260</v>
      </c>
      <c r="D276" s="23" t="s">
        <v>1736</v>
      </c>
      <c r="E276" s="21">
        <v>2</v>
      </c>
      <c r="F276" s="21">
        <v>25</v>
      </c>
      <c r="G276" s="24">
        <v>50</v>
      </c>
      <c r="H276" s="24">
        <v>50</v>
      </c>
    </row>
    <row r="277" spans="1:8" ht="14.1" customHeight="1" x14ac:dyDescent="0.2">
      <c r="A277" s="21" t="s">
        <v>262</v>
      </c>
      <c r="B277" s="21" t="s">
        <v>200</v>
      </c>
      <c r="C277" s="22" t="s">
        <v>260</v>
      </c>
      <c r="D277" s="23" t="s">
        <v>1734</v>
      </c>
      <c r="E277" s="21">
        <v>2</v>
      </c>
      <c r="F277" s="21">
        <v>25</v>
      </c>
      <c r="G277" s="24">
        <v>73</v>
      </c>
      <c r="H277" s="24">
        <v>73</v>
      </c>
    </row>
    <row r="278" spans="1:8" ht="14.1" customHeight="1" x14ac:dyDescent="0.2">
      <c r="A278" s="21" t="s">
        <v>263</v>
      </c>
      <c r="B278" s="21" t="s">
        <v>210</v>
      </c>
      <c r="C278" s="22" t="s">
        <v>264</v>
      </c>
      <c r="D278" s="23" t="s">
        <v>1736</v>
      </c>
      <c r="E278" s="21">
        <v>2</v>
      </c>
      <c r="F278" s="21">
        <v>25</v>
      </c>
      <c r="G278" s="24">
        <v>46</v>
      </c>
      <c r="H278" s="24">
        <v>46</v>
      </c>
    </row>
    <row r="279" spans="1:8" ht="14.1" customHeight="1" x14ac:dyDescent="0.2">
      <c r="A279" s="26" t="s">
        <v>265</v>
      </c>
      <c r="B279" s="26" t="s">
        <v>210</v>
      </c>
      <c r="C279" s="27" t="s">
        <v>266</v>
      </c>
      <c r="D279" s="28" t="s">
        <v>1736</v>
      </c>
      <c r="E279" s="26">
        <v>2</v>
      </c>
      <c r="F279" s="26">
        <v>25</v>
      </c>
      <c r="G279" s="29">
        <v>44</v>
      </c>
      <c r="H279" s="29">
        <v>44</v>
      </c>
    </row>
    <row r="280" spans="1:8" ht="14.1" customHeight="1" x14ac:dyDescent="0.2">
      <c r="A280" s="21" t="s">
        <v>267</v>
      </c>
      <c r="B280" s="21" t="s">
        <v>210</v>
      </c>
      <c r="C280" s="22" t="s">
        <v>268</v>
      </c>
      <c r="D280" s="23" t="s">
        <v>1736</v>
      </c>
      <c r="E280" s="21">
        <v>2</v>
      </c>
      <c r="F280" s="21">
        <v>25</v>
      </c>
      <c r="G280" s="24">
        <v>43</v>
      </c>
      <c r="H280" s="24">
        <v>43</v>
      </c>
    </row>
    <row r="281" spans="1:8" ht="14.1" customHeight="1" x14ac:dyDescent="0.2">
      <c r="A281" s="21" t="s">
        <v>269</v>
      </c>
      <c r="B281" s="21" t="s">
        <v>210</v>
      </c>
      <c r="C281" s="22" t="s">
        <v>270</v>
      </c>
      <c r="D281" s="23" t="s">
        <v>1736</v>
      </c>
      <c r="E281" s="21">
        <v>2</v>
      </c>
      <c r="F281" s="21">
        <v>25</v>
      </c>
      <c r="G281" s="24">
        <v>48</v>
      </c>
      <c r="H281" s="24">
        <v>48</v>
      </c>
    </row>
    <row r="282" spans="1:8" ht="14.1" customHeight="1" x14ac:dyDescent="0.2">
      <c r="A282" s="21" t="s">
        <v>271</v>
      </c>
      <c r="B282" s="21" t="s">
        <v>210</v>
      </c>
      <c r="C282" s="22" t="s">
        <v>272</v>
      </c>
      <c r="D282" s="23" t="s">
        <v>1736</v>
      </c>
      <c r="E282" s="21">
        <v>2</v>
      </c>
      <c r="F282" s="21">
        <v>25</v>
      </c>
      <c r="G282" s="24">
        <v>46</v>
      </c>
      <c r="H282" s="24">
        <v>46</v>
      </c>
    </row>
    <row r="283" spans="1:8" ht="14.1" customHeight="1" x14ac:dyDescent="0.2">
      <c r="A283" s="21" t="s">
        <v>273</v>
      </c>
      <c r="B283" s="21" t="s">
        <v>210</v>
      </c>
      <c r="C283" s="22" t="s">
        <v>274</v>
      </c>
      <c r="D283" s="23" t="s">
        <v>142</v>
      </c>
      <c r="E283" s="21">
        <v>2</v>
      </c>
      <c r="F283" s="21">
        <v>25</v>
      </c>
      <c r="G283" s="24">
        <v>65</v>
      </c>
      <c r="H283" s="24">
        <v>65</v>
      </c>
    </row>
    <row r="284" spans="1:8" ht="14.1" customHeight="1" x14ac:dyDescent="0.2">
      <c r="A284" s="21" t="s">
        <v>275</v>
      </c>
      <c r="B284" s="21" t="s">
        <v>210</v>
      </c>
      <c r="C284" s="22" t="s">
        <v>276</v>
      </c>
      <c r="D284" s="23" t="s">
        <v>1736</v>
      </c>
      <c r="E284" s="21">
        <v>2</v>
      </c>
      <c r="F284" s="21">
        <v>25</v>
      </c>
      <c r="G284" s="24">
        <v>46</v>
      </c>
      <c r="H284" s="24">
        <v>46</v>
      </c>
    </row>
    <row r="285" spans="1:8" ht="14.1" customHeight="1" x14ac:dyDescent="0.2">
      <c r="A285" s="21" t="s">
        <v>277</v>
      </c>
      <c r="B285" s="21" t="s">
        <v>210</v>
      </c>
      <c r="C285" s="22" t="s">
        <v>278</v>
      </c>
      <c r="D285" s="23" t="s">
        <v>1736</v>
      </c>
      <c r="E285" s="21">
        <v>2</v>
      </c>
      <c r="F285" s="21">
        <v>25</v>
      </c>
      <c r="G285" s="24">
        <v>45</v>
      </c>
      <c r="H285" s="24">
        <v>45</v>
      </c>
    </row>
    <row r="286" spans="1:8" ht="14.1" customHeight="1" x14ac:dyDescent="0.2">
      <c r="A286" s="21" t="s">
        <v>279</v>
      </c>
      <c r="B286" s="21" t="s">
        <v>210</v>
      </c>
      <c r="C286" s="22" t="s">
        <v>280</v>
      </c>
      <c r="D286" s="23" t="s">
        <v>1736</v>
      </c>
      <c r="E286" s="21">
        <v>2</v>
      </c>
      <c r="F286" s="21">
        <v>25</v>
      </c>
      <c r="G286" s="24">
        <v>50</v>
      </c>
      <c r="H286" s="24">
        <v>50</v>
      </c>
    </row>
    <row r="287" spans="1:8" ht="14.1" customHeight="1" x14ac:dyDescent="0.2">
      <c r="A287" s="21" t="s">
        <v>281</v>
      </c>
      <c r="B287" s="21" t="s">
        <v>210</v>
      </c>
      <c r="C287" s="22" t="s">
        <v>282</v>
      </c>
      <c r="D287" s="23" t="s">
        <v>1736</v>
      </c>
      <c r="E287" s="21">
        <v>2</v>
      </c>
      <c r="F287" s="21">
        <v>25</v>
      </c>
      <c r="G287" s="24">
        <v>42</v>
      </c>
      <c r="H287" s="24">
        <v>42</v>
      </c>
    </row>
    <row r="288" spans="1:8" ht="14.1" customHeight="1" x14ac:dyDescent="0.2">
      <c r="A288" s="21" t="s">
        <v>283</v>
      </c>
      <c r="B288" s="21" t="s">
        <v>210</v>
      </c>
      <c r="C288" s="22" t="s">
        <v>284</v>
      </c>
      <c r="D288" s="23" t="s">
        <v>1736</v>
      </c>
      <c r="E288" s="21">
        <v>2</v>
      </c>
      <c r="F288" s="21">
        <v>25</v>
      </c>
      <c r="G288" s="24">
        <v>70</v>
      </c>
      <c r="H288" s="24">
        <v>70</v>
      </c>
    </row>
    <row r="289" spans="1:8" ht="14.1" customHeight="1" x14ac:dyDescent="0.2">
      <c r="A289" s="21" t="s">
        <v>285</v>
      </c>
      <c r="B289" s="21" t="s">
        <v>243</v>
      </c>
      <c r="C289" s="22" t="s">
        <v>286</v>
      </c>
      <c r="D289" s="23" t="s">
        <v>142</v>
      </c>
      <c r="E289" s="21">
        <v>2</v>
      </c>
      <c r="F289" s="21">
        <v>30</v>
      </c>
      <c r="G289" s="24">
        <v>74</v>
      </c>
      <c r="H289" s="24">
        <v>74</v>
      </c>
    </row>
    <row r="290" spans="1:8" ht="14.1" customHeight="1" x14ac:dyDescent="0.2">
      <c r="A290" s="21" t="s">
        <v>287</v>
      </c>
      <c r="B290" s="21" t="s">
        <v>246</v>
      </c>
      <c r="C290" s="22" t="s">
        <v>2049</v>
      </c>
      <c r="D290" s="23" t="s">
        <v>1736</v>
      </c>
      <c r="E290" s="21">
        <v>2</v>
      </c>
      <c r="F290" s="21">
        <v>39</v>
      </c>
      <c r="G290" s="24">
        <v>85</v>
      </c>
      <c r="H290" s="24">
        <v>85</v>
      </c>
    </row>
    <row r="291" spans="1:8" ht="14.1" customHeight="1" x14ac:dyDescent="0.2">
      <c r="A291" s="21" t="s">
        <v>288</v>
      </c>
      <c r="B291" s="21" t="s">
        <v>249</v>
      </c>
      <c r="C291" s="22" t="s">
        <v>289</v>
      </c>
      <c r="D291" s="23" t="s">
        <v>1734</v>
      </c>
      <c r="E291" s="21">
        <v>2</v>
      </c>
      <c r="F291" s="21">
        <v>50</v>
      </c>
      <c r="G291" s="24">
        <v>114</v>
      </c>
      <c r="H291" s="24">
        <v>114</v>
      </c>
    </row>
    <row r="292" spans="1:8" ht="14.1" customHeight="1" x14ac:dyDescent="0.2">
      <c r="A292" s="21" t="s">
        <v>290</v>
      </c>
      <c r="B292" s="21" t="s">
        <v>243</v>
      </c>
      <c r="C292" s="22" t="s">
        <v>286</v>
      </c>
      <c r="D292" s="23" t="s">
        <v>1736</v>
      </c>
      <c r="E292" s="21">
        <v>2</v>
      </c>
      <c r="F292" s="21">
        <v>30</v>
      </c>
      <c r="G292" s="24">
        <v>58</v>
      </c>
      <c r="H292" s="24">
        <v>58</v>
      </c>
    </row>
    <row r="293" spans="1:8" ht="14.1" customHeight="1" x14ac:dyDescent="0.2">
      <c r="A293" s="21" t="s">
        <v>291</v>
      </c>
      <c r="B293" s="21" t="s">
        <v>254</v>
      </c>
      <c r="C293" s="22" t="s">
        <v>255</v>
      </c>
      <c r="D293" s="23" t="s">
        <v>1736</v>
      </c>
      <c r="E293" s="21">
        <v>2</v>
      </c>
      <c r="F293" s="21">
        <v>21</v>
      </c>
      <c r="G293" s="24">
        <v>52</v>
      </c>
      <c r="H293" s="24">
        <v>52</v>
      </c>
    </row>
    <row r="294" spans="1:8" ht="14.1" customHeight="1" x14ac:dyDescent="0.2">
      <c r="A294" s="21" t="s">
        <v>292</v>
      </c>
      <c r="B294" s="21" t="s">
        <v>243</v>
      </c>
      <c r="C294" s="22" t="s">
        <v>286</v>
      </c>
      <c r="D294" s="23" t="s">
        <v>1734</v>
      </c>
      <c r="E294" s="21">
        <v>2</v>
      </c>
      <c r="F294" s="21">
        <v>30</v>
      </c>
      <c r="G294" s="24">
        <v>81</v>
      </c>
      <c r="H294" s="24">
        <v>81</v>
      </c>
    </row>
    <row r="295" spans="1:8" ht="14.1" customHeight="1" x14ac:dyDescent="0.2">
      <c r="A295" s="21" t="s">
        <v>293</v>
      </c>
      <c r="B295" s="21" t="s">
        <v>200</v>
      </c>
      <c r="C295" s="22" t="s">
        <v>294</v>
      </c>
      <c r="D295" s="23" t="s">
        <v>142</v>
      </c>
      <c r="E295" s="21">
        <v>3</v>
      </c>
      <c r="F295" s="21">
        <v>25</v>
      </c>
      <c r="G295" s="24">
        <v>104</v>
      </c>
      <c r="H295" s="24">
        <v>104</v>
      </c>
    </row>
    <row r="296" spans="1:8" ht="14.1" customHeight="1" x14ac:dyDescent="0.2">
      <c r="A296" s="21" t="s">
        <v>295</v>
      </c>
      <c r="B296" s="21" t="s">
        <v>200</v>
      </c>
      <c r="C296" s="22" t="s">
        <v>294</v>
      </c>
      <c r="D296" s="23" t="s">
        <v>1736</v>
      </c>
      <c r="E296" s="21">
        <v>3</v>
      </c>
      <c r="F296" s="21">
        <v>25</v>
      </c>
      <c r="G296" s="24">
        <v>76</v>
      </c>
      <c r="H296" s="24">
        <v>76</v>
      </c>
    </row>
    <row r="297" spans="1:8" ht="14.1" customHeight="1" x14ac:dyDescent="0.2">
      <c r="A297" s="21" t="s">
        <v>296</v>
      </c>
      <c r="B297" s="21" t="s">
        <v>200</v>
      </c>
      <c r="C297" s="22" t="s">
        <v>297</v>
      </c>
      <c r="D297" s="23" t="s">
        <v>1734</v>
      </c>
      <c r="E297" s="21">
        <v>3</v>
      </c>
      <c r="F297" s="21">
        <v>25</v>
      </c>
      <c r="G297" s="24">
        <v>115</v>
      </c>
      <c r="H297" s="24">
        <v>115</v>
      </c>
    </row>
    <row r="298" spans="1:8" ht="14.1" customHeight="1" x14ac:dyDescent="0.2">
      <c r="A298" s="21" t="s">
        <v>298</v>
      </c>
      <c r="B298" s="21" t="s">
        <v>210</v>
      </c>
      <c r="C298" s="22" t="s">
        <v>299</v>
      </c>
      <c r="D298" s="23" t="s">
        <v>1736</v>
      </c>
      <c r="E298" s="21">
        <v>3</v>
      </c>
      <c r="F298" s="21">
        <v>25</v>
      </c>
      <c r="G298" s="24">
        <v>67</v>
      </c>
      <c r="H298" s="24">
        <v>67</v>
      </c>
    </row>
    <row r="299" spans="1:8" ht="14.1" customHeight="1" x14ac:dyDescent="0.2">
      <c r="A299" s="21" t="s">
        <v>300</v>
      </c>
      <c r="B299" s="21" t="s">
        <v>210</v>
      </c>
      <c r="C299" s="22" t="s">
        <v>301</v>
      </c>
      <c r="D299" s="23" t="s">
        <v>1736</v>
      </c>
      <c r="E299" s="21">
        <v>3</v>
      </c>
      <c r="F299" s="21">
        <v>25</v>
      </c>
      <c r="G299" s="24">
        <v>66</v>
      </c>
      <c r="H299" s="24">
        <v>66</v>
      </c>
    </row>
    <row r="300" spans="1:8" ht="14.1" customHeight="1" x14ac:dyDescent="0.2">
      <c r="A300" s="21" t="s">
        <v>302</v>
      </c>
      <c r="B300" s="21" t="s">
        <v>210</v>
      </c>
      <c r="C300" s="22" t="s">
        <v>303</v>
      </c>
      <c r="D300" s="23" t="s">
        <v>1736</v>
      </c>
      <c r="E300" s="21">
        <v>3</v>
      </c>
      <c r="F300" s="21">
        <v>25</v>
      </c>
      <c r="G300" s="24">
        <v>72</v>
      </c>
      <c r="H300" s="24">
        <v>72</v>
      </c>
    </row>
    <row r="301" spans="1:8" ht="14.1" customHeight="1" x14ac:dyDescent="0.2">
      <c r="A301" s="21" t="s">
        <v>304</v>
      </c>
      <c r="B301" s="21" t="s">
        <v>210</v>
      </c>
      <c r="C301" s="22" t="s">
        <v>305</v>
      </c>
      <c r="D301" s="23" t="s">
        <v>1736</v>
      </c>
      <c r="E301" s="21">
        <v>3</v>
      </c>
      <c r="F301" s="21">
        <v>25</v>
      </c>
      <c r="G301" s="24">
        <v>62</v>
      </c>
      <c r="H301" s="24">
        <v>62</v>
      </c>
    </row>
    <row r="302" spans="1:8" ht="14.1" customHeight="1" x14ac:dyDescent="0.2">
      <c r="A302" s="21" t="s">
        <v>306</v>
      </c>
      <c r="B302" s="21" t="s">
        <v>243</v>
      </c>
      <c r="C302" s="22" t="s">
        <v>307</v>
      </c>
      <c r="D302" s="23" t="s">
        <v>142</v>
      </c>
      <c r="E302" s="21">
        <v>3</v>
      </c>
      <c r="F302" s="21">
        <v>30</v>
      </c>
      <c r="G302" s="24">
        <v>120</v>
      </c>
      <c r="H302" s="24">
        <v>120</v>
      </c>
    </row>
    <row r="303" spans="1:8" ht="14.1" customHeight="1" x14ac:dyDescent="0.2">
      <c r="A303" s="21" t="s">
        <v>308</v>
      </c>
      <c r="B303" s="21" t="s">
        <v>243</v>
      </c>
      <c r="C303" s="22" t="s">
        <v>309</v>
      </c>
      <c r="D303" s="23" t="s">
        <v>1734</v>
      </c>
      <c r="E303" s="21">
        <v>3</v>
      </c>
      <c r="F303" s="21">
        <v>30</v>
      </c>
      <c r="G303" s="24">
        <v>127</v>
      </c>
      <c r="H303" s="24">
        <v>127</v>
      </c>
    </row>
    <row r="304" spans="1:8" ht="14.1" customHeight="1" x14ac:dyDescent="0.2">
      <c r="A304" s="21" t="s">
        <v>310</v>
      </c>
      <c r="B304" s="21" t="s">
        <v>200</v>
      </c>
      <c r="C304" s="22" t="s">
        <v>311</v>
      </c>
      <c r="D304" s="23" t="s">
        <v>142</v>
      </c>
      <c r="E304" s="21">
        <v>4</v>
      </c>
      <c r="F304" s="21">
        <v>25</v>
      </c>
      <c r="G304" s="24">
        <v>132</v>
      </c>
      <c r="H304" s="24">
        <v>132</v>
      </c>
    </row>
    <row r="305" spans="1:8" ht="14.1" customHeight="1" x14ac:dyDescent="0.2">
      <c r="A305" s="21" t="s">
        <v>312</v>
      </c>
      <c r="B305" s="21" t="s">
        <v>200</v>
      </c>
      <c r="C305" s="22" t="s">
        <v>311</v>
      </c>
      <c r="D305" s="23" t="s">
        <v>1736</v>
      </c>
      <c r="E305" s="21">
        <v>4</v>
      </c>
      <c r="F305" s="21">
        <v>25</v>
      </c>
      <c r="G305" s="24">
        <v>100</v>
      </c>
      <c r="H305" s="24">
        <v>100</v>
      </c>
    </row>
    <row r="306" spans="1:8" ht="14.1" customHeight="1" x14ac:dyDescent="0.2">
      <c r="A306" s="21" t="s">
        <v>313</v>
      </c>
      <c r="B306" s="21" t="s">
        <v>210</v>
      </c>
      <c r="C306" s="22" t="s">
        <v>314</v>
      </c>
      <c r="D306" s="23" t="s">
        <v>1736</v>
      </c>
      <c r="E306" s="21">
        <v>4</v>
      </c>
      <c r="F306" s="21">
        <v>25</v>
      </c>
      <c r="G306" s="24">
        <v>87</v>
      </c>
      <c r="H306" s="24">
        <v>87</v>
      </c>
    </row>
    <row r="307" spans="1:8" ht="14.1" customHeight="1" x14ac:dyDescent="0.2">
      <c r="A307" s="21" t="s">
        <v>315</v>
      </c>
      <c r="B307" s="21" t="s">
        <v>210</v>
      </c>
      <c r="C307" s="22" t="s">
        <v>316</v>
      </c>
      <c r="D307" s="23" t="s">
        <v>1736</v>
      </c>
      <c r="E307" s="21">
        <v>4</v>
      </c>
      <c r="F307" s="21">
        <v>25</v>
      </c>
      <c r="G307" s="24">
        <v>86</v>
      </c>
      <c r="H307" s="24">
        <v>86</v>
      </c>
    </row>
    <row r="308" spans="1:8" ht="14.1" customHeight="1" x14ac:dyDescent="0.2">
      <c r="A308" s="21" t="s">
        <v>317</v>
      </c>
      <c r="B308" s="21" t="s">
        <v>210</v>
      </c>
      <c r="C308" s="22" t="s">
        <v>318</v>
      </c>
      <c r="D308" s="23" t="s">
        <v>1736</v>
      </c>
      <c r="E308" s="21">
        <v>4</v>
      </c>
      <c r="F308" s="21">
        <v>25</v>
      </c>
      <c r="G308" s="24">
        <v>89</v>
      </c>
      <c r="H308" s="24">
        <v>89</v>
      </c>
    </row>
    <row r="309" spans="1:8" ht="14.1" customHeight="1" x14ac:dyDescent="0.2">
      <c r="A309" s="21" t="s">
        <v>319</v>
      </c>
      <c r="B309" s="21" t="s">
        <v>210</v>
      </c>
      <c r="C309" s="22" t="s">
        <v>320</v>
      </c>
      <c r="D309" s="23" t="s">
        <v>1736</v>
      </c>
      <c r="E309" s="21">
        <v>4</v>
      </c>
      <c r="F309" s="21">
        <v>25</v>
      </c>
      <c r="G309" s="24">
        <v>84</v>
      </c>
      <c r="H309" s="24">
        <v>84</v>
      </c>
    </row>
    <row r="310" spans="1:8" ht="14.1" customHeight="1" x14ac:dyDescent="0.2">
      <c r="A310" s="21" t="s">
        <v>321</v>
      </c>
      <c r="B310" s="21" t="s">
        <v>243</v>
      </c>
      <c r="C310" s="22" t="s">
        <v>322</v>
      </c>
      <c r="D310" s="23" t="s">
        <v>142</v>
      </c>
      <c r="E310" s="21">
        <v>4</v>
      </c>
      <c r="F310" s="21">
        <v>30</v>
      </c>
      <c r="G310" s="24">
        <v>148</v>
      </c>
      <c r="H310" s="24">
        <v>148</v>
      </c>
    </row>
    <row r="311" spans="1:8" ht="14.1" customHeight="1" x14ac:dyDescent="0.2">
      <c r="A311" s="21" t="s">
        <v>323</v>
      </c>
      <c r="B311" s="21" t="s">
        <v>243</v>
      </c>
      <c r="C311" s="22" t="s">
        <v>322</v>
      </c>
      <c r="D311" s="23" t="s">
        <v>1736</v>
      </c>
      <c r="E311" s="21">
        <v>4</v>
      </c>
      <c r="F311" s="21">
        <v>30</v>
      </c>
      <c r="G311" s="24">
        <v>116</v>
      </c>
      <c r="H311" s="24">
        <v>116</v>
      </c>
    </row>
    <row r="312" spans="1:8" ht="14.1" customHeight="1" x14ac:dyDescent="0.2">
      <c r="A312" s="21" t="s">
        <v>324</v>
      </c>
      <c r="B312" s="21" t="s">
        <v>243</v>
      </c>
      <c r="C312" s="22" t="s">
        <v>322</v>
      </c>
      <c r="D312" s="23" t="s">
        <v>1734</v>
      </c>
      <c r="E312" s="21">
        <v>4</v>
      </c>
      <c r="F312" s="21">
        <v>30</v>
      </c>
      <c r="G312" s="24">
        <v>162</v>
      </c>
      <c r="H312" s="24">
        <v>162</v>
      </c>
    </row>
    <row r="313" spans="1:8" ht="14.1" customHeight="1" x14ac:dyDescent="0.2">
      <c r="A313" s="21" t="s">
        <v>325</v>
      </c>
      <c r="B313" s="21" t="s">
        <v>200</v>
      </c>
      <c r="C313" s="22" t="s">
        <v>326</v>
      </c>
      <c r="D313" s="23" t="s">
        <v>142</v>
      </c>
      <c r="E313" s="21">
        <v>6</v>
      </c>
      <c r="F313" s="21">
        <v>25</v>
      </c>
      <c r="G313" s="24">
        <v>198</v>
      </c>
      <c r="H313" s="24">
        <v>198</v>
      </c>
    </row>
    <row r="314" spans="1:8" ht="14.1" customHeight="1" x14ac:dyDescent="0.2">
      <c r="A314" s="21" t="s">
        <v>327</v>
      </c>
      <c r="B314" s="21" t="s">
        <v>210</v>
      </c>
      <c r="C314" s="22" t="s">
        <v>328</v>
      </c>
      <c r="D314" s="23" t="s">
        <v>1736</v>
      </c>
      <c r="E314" s="21">
        <v>6</v>
      </c>
      <c r="F314" s="21">
        <v>25</v>
      </c>
      <c r="G314" s="24">
        <v>134</v>
      </c>
      <c r="H314" s="24">
        <v>134</v>
      </c>
    </row>
    <row r="315" spans="1:8" ht="14.1" customHeight="1" x14ac:dyDescent="0.2">
      <c r="A315" s="21" t="s">
        <v>329</v>
      </c>
      <c r="B315" s="21" t="s">
        <v>243</v>
      </c>
      <c r="C315" s="22" t="s">
        <v>330</v>
      </c>
      <c r="D315" s="23" t="s">
        <v>142</v>
      </c>
      <c r="E315" s="21">
        <v>6</v>
      </c>
      <c r="F315" s="21">
        <v>30</v>
      </c>
      <c r="G315" s="24">
        <v>238</v>
      </c>
      <c r="H315" s="24">
        <v>238</v>
      </c>
    </row>
    <row r="316" spans="1:8" ht="14.1" customHeight="1" x14ac:dyDescent="0.2">
      <c r="A316" s="21" t="s">
        <v>331</v>
      </c>
      <c r="B316" s="21" t="s">
        <v>332</v>
      </c>
      <c r="C316" s="22" t="s">
        <v>333</v>
      </c>
      <c r="D316" s="23" t="s">
        <v>142</v>
      </c>
      <c r="E316" s="21">
        <v>0</v>
      </c>
      <c r="F316" s="21">
        <v>0</v>
      </c>
      <c r="G316" s="24">
        <v>4</v>
      </c>
      <c r="H316" s="24">
        <v>4</v>
      </c>
    </row>
    <row r="317" spans="1:8" ht="14.1" customHeight="1" x14ac:dyDescent="0.2">
      <c r="A317" s="21" t="s">
        <v>334</v>
      </c>
      <c r="B317" s="21" t="s">
        <v>332</v>
      </c>
      <c r="C317" s="22" t="s">
        <v>335</v>
      </c>
      <c r="D317" s="23" t="s">
        <v>142</v>
      </c>
      <c r="E317" s="21">
        <v>0</v>
      </c>
      <c r="F317" s="21">
        <v>0</v>
      </c>
      <c r="G317" s="24">
        <v>8</v>
      </c>
      <c r="H317" s="24">
        <v>8</v>
      </c>
    </row>
    <row r="318" spans="1:8" ht="14.1" customHeight="1" x14ac:dyDescent="0.2">
      <c r="A318" s="21" t="s">
        <v>336</v>
      </c>
      <c r="B318" s="21" t="s">
        <v>337</v>
      </c>
      <c r="C318" s="22" t="s">
        <v>338</v>
      </c>
      <c r="D318" s="23" t="s">
        <v>142</v>
      </c>
      <c r="E318" s="21">
        <v>1</v>
      </c>
      <c r="F318" s="21">
        <v>34</v>
      </c>
      <c r="G318" s="24">
        <v>43</v>
      </c>
      <c r="H318" s="24">
        <v>43</v>
      </c>
    </row>
    <row r="319" spans="1:8" ht="14.1" customHeight="1" x14ac:dyDescent="0.2">
      <c r="A319" s="21" t="s">
        <v>339</v>
      </c>
      <c r="B319" s="21" t="s">
        <v>337</v>
      </c>
      <c r="C319" s="22" t="s">
        <v>340</v>
      </c>
      <c r="D319" s="23" t="s">
        <v>142</v>
      </c>
      <c r="E319" s="21">
        <v>1</v>
      </c>
      <c r="F319" s="21">
        <v>34</v>
      </c>
      <c r="G319" s="24">
        <v>43</v>
      </c>
      <c r="H319" s="24">
        <v>43</v>
      </c>
    </row>
    <row r="320" spans="1:8" ht="14.1" customHeight="1" x14ac:dyDescent="0.2">
      <c r="A320" s="21" t="s">
        <v>341</v>
      </c>
      <c r="B320" s="21" t="s">
        <v>337</v>
      </c>
      <c r="C320" s="22" t="s">
        <v>342</v>
      </c>
      <c r="D320" s="23" t="s">
        <v>142</v>
      </c>
      <c r="E320" s="21">
        <v>1</v>
      </c>
      <c r="F320" s="21">
        <v>34</v>
      </c>
      <c r="G320" s="24">
        <v>36</v>
      </c>
      <c r="H320" s="24">
        <v>36</v>
      </c>
    </row>
    <row r="321" spans="1:8" ht="14.1" customHeight="1" x14ac:dyDescent="0.2">
      <c r="A321" s="21" t="s">
        <v>343</v>
      </c>
      <c r="B321" s="21" t="s">
        <v>344</v>
      </c>
      <c r="C321" s="22" t="s">
        <v>345</v>
      </c>
      <c r="D321" s="23" t="s">
        <v>1734</v>
      </c>
      <c r="E321" s="21">
        <v>1</v>
      </c>
      <c r="F321" s="21">
        <v>55</v>
      </c>
      <c r="G321" s="24">
        <v>80</v>
      </c>
      <c r="H321" s="24">
        <v>80</v>
      </c>
    </row>
    <row r="322" spans="1:8" ht="14.1" customHeight="1" x14ac:dyDescent="0.2">
      <c r="A322" s="21" t="s">
        <v>346</v>
      </c>
      <c r="B322" s="21" t="s">
        <v>347</v>
      </c>
      <c r="C322" s="22" t="s">
        <v>348</v>
      </c>
      <c r="D322" s="23" t="s">
        <v>1734</v>
      </c>
      <c r="E322" s="21">
        <v>1</v>
      </c>
      <c r="F322" s="21">
        <v>30</v>
      </c>
      <c r="G322" s="24">
        <v>51</v>
      </c>
      <c r="H322" s="24">
        <v>51</v>
      </c>
    </row>
    <row r="323" spans="1:8" ht="14.1" customHeight="1" x14ac:dyDescent="0.2">
      <c r="A323" s="21" t="s">
        <v>349</v>
      </c>
      <c r="B323" s="21" t="s">
        <v>337</v>
      </c>
      <c r="C323" s="22" t="s">
        <v>350</v>
      </c>
      <c r="D323" s="23" t="s">
        <v>1736</v>
      </c>
      <c r="E323" s="21">
        <v>1</v>
      </c>
      <c r="F323" s="21">
        <v>34</v>
      </c>
      <c r="G323" s="24">
        <v>32</v>
      </c>
      <c r="H323" s="24">
        <v>32</v>
      </c>
    </row>
    <row r="324" spans="1:8" ht="14.1" customHeight="1" x14ac:dyDescent="0.2">
      <c r="A324" s="21" t="s">
        <v>351</v>
      </c>
      <c r="B324" s="21" t="s">
        <v>337</v>
      </c>
      <c r="C324" s="22" t="s">
        <v>352</v>
      </c>
      <c r="D324" s="23" t="s">
        <v>1736</v>
      </c>
      <c r="E324" s="21">
        <v>1</v>
      </c>
      <c r="F324" s="21">
        <v>34</v>
      </c>
      <c r="G324" s="24">
        <v>32</v>
      </c>
      <c r="H324" s="24">
        <v>32</v>
      </c>
    </row>
    <row r="325" spans="1:8" ht="14.1" customHeight="1" x14ac:dyDescent="0.2">
      <c r="A325" s="21" t="s">
        <v>353</v>
      </c>
      <c r="B325" s="21" t="s">
        <v>337</v>
      </c>
      <c r="C325" s="22" t="s">
        <v>338</v>
      </c>
      <c r="D325" s="23" t="s">
        <v>1734</v>
      </c>
      <c r="E325" s="21">
        <v>1</v>
      </c>
      <c r="F325" s="21">
        <v>34</v>
      </c>
      <c r="G325" s="24">
        <v>50</v>
      </c>
      <c r="H325" s="24">
        <v>50</v>
      </c>
    </row>
    <row r="326" spans="1:8" ht="14.1" customHeight="1" x14ac:dyDescent="0.2">
      <c r="A326" s="21" t="s">
        <v>354</v>
      </c>
      <c r="B326" s="21" t="s">
        <v>355</v>
      </c>
      <c r="C326" s="22" t="s">
        <v>356</v>
      </c>
      <c r="D326" s="23" t="s">
        <v>1734</v>
      </c>
      <c r="E326" s="21">
        <v>1</v>
      </c>
      <c r="F326" s="21"/>
      <c r="G326" s="24">
        <v>123</v>
      </c>
      <c r="H326" s="24">
        <v>123</v>
      </c>
    </row>
    <row r="327" spans="1:8" ht="14.1" customHeight="1" x14ac:dyDescent="0.2">
      <c r="A327" s="21" t="s">
        <v>357</v>
      </c>
      <c r="B327" s="21" t="s">
        <v>358</v>
      </c>
      <c r="C327" s="22" t="s">
        <v>359</v>
      </c>
      <c r="D327" s="21" t="s">
        <v>1736</v>
      </c>
      <c r="E327" s="21">
        <v>1</v>
      </c>
      <c r="F327" s="21">
        <v>25</v>
      </c>
      <c r="G327" s="30">
        <v>25</v>
      </c>
      <c r="H327" s="30">
        <v>25</v>
      </c>
    </row>
    <row r="328" spans="1:8" ht="14.1" customHeight="1" x14ac:dyDescent="0.2">
      <c r="A328" s="21" t="s">
        <v>360</v>
      </c>
      <c r="B328" s="21" t="s">
        <v>358</v>
      </c>
      <c r="C328" s="22" t="s">
        <v>361</v>
      </c>
      <c r="D328" s="21" t="s">
        <v>1736</v>
      </c>
      <c r="E328" s="21">
        <v>1</v>
      </c>
      <c r="F328" s="21">
        <v>25</v>
      </c>
      <c r="G328" s="30">
        <v>19</v>
      </c>
      <c r="H328" s="30">
        <v>19</v>
      </c>
    </row>
    <row r="329" spans="1:8" ht="14.1" customHeight="1" x14ac:dyDescent="0.2">
      <c r="A329" s="21" t="s">
        <v>362</v>
      </c>
      <c r="B329" s="21" t="s">
        <v>358</v>
      </c>
      <c r="C329" s="22" t="s">
        <v>363</v>
      </c>
      <c r="D329" s="21" t="s">
        <v>1736</v>
      </c>
      <c r="E329" s="21">
        <v>1</v>
      </c>
      <c r="F329" s="21">
        <v>25</v>
      </c>
      <c r="G329" s="30">
        <v>20</v>
      </c>
      <c r="H329" s="30">
        <v>20</v>
      </c>
    </row>
    <row r="330" spans="1:8" ht="14.1" customHeight="1" x14ac:dyDescent="0.2">
      <c r="A330" s="21" t="s">
        <v>364</v>
      </c>
      <c r="B330" s="21" t="s">
        <v>365</v>
      </c>
      <c r="C330" s="22" t="s">
        <v>366</v>
      </c>
      <c r="D330" s="23" t="s">
        <v>1736</v>
      </c>
      <c r="E330" s="21">
        <v>1</v>
      </c>
      <c r="F330" s="21">
        <v>32</v>
      </c>
      <c r="G330" s="24">
        <v>31</v>
      </c>
      <c r="H330" s="24">
        <v>31</v>
      </c>
    </row>
    <row r="331" spans="1:8" ht="14.1" customHeight="1" x14ac:dyDescent="0.2">
      <c r="A331" s="21" t="s">
        <v>367</v>
      </c>
      <c r="B331" s="21" t="s">
        <v>368</v>
      </c>
      <c r="C331" s="22" t="s">
        <v>369</v>
      </c>
      <c r="D331" s="23" t="s">
        <v>1736</v>
      </c>
      <c r="E331" s="21">
        <v>1</v>
      </c>
      <c r="F331" s="21">
        <v>30</v>
      </c>
      <c r="G331" s="24">
        <v>28</v>
      </c>
      <c r="H331" s="24">
        <v>28</v>
      </c>
    </row>
    <row r="332" spans="1:8" ht="14.1" customHeight="1" x14ac:dyDescent="0.2">
      <c r="A332" s="21" t="s">
        <v>370</v>
      </c>
      <c r="B332" s="21" t="s">
        <v>368</v>
      </c>
      <c r="C332" s="22" t="s">
        <v>371</v>
      </c>
      <c r="D332" s="23" t="s">
        <v>1736</v>
      </c>
      <c r="E332" s="21">
        <v>1</v>
      </c>
      <c r="F332" s="21">
        <v>30</v>
      </c>
      <c r="G332" s="24">
        <v>27</v>
      </c>
      <c r="H332" s="24">
        <v>27</v>
      </c>
    </row>
    <row r="333" spans="1:8" ht="14.1" customHeight="1" x14ac:dyDescent="0.2">
      <c r="A333" s="21" t="s">
        <v>372</v>
      </c>
      <c r="B333" s="21" t="s">
        <v>368</v>
      </c>
      <c r="C333" s="22" t="s">
        <v>373</v>
      </c>
      <c r="D333" s="23" t="s">
        <v>1736</v>
      </c>
      <c r="E333" s="21">
        <v>1</v>
      </c>
      <c r="F333" s="21">
        <v>30</v>
      </c>
      <c r="G333" s="24">
        <v>27</v>
      </c>
      <c r="H333" s="24">
        <v>27</v>
      </c>
    </row>
    <row r="334" spans="1:8" ht="14.1" customHeight="1" x14ac:dyDescent="0.2">
      <c r="A334" s="21" t="s">
        <v>374</v>
      </c>
      <c r="B334" s="21" t="s">
        <v>368</v>
      </c>
      <c r="C334" s="22" t="s">
        <v>375</v>
      </c>
      <c r="D334" s="23" t="s">
        <v>1736</v>
      </c>
      <c r="E334" s="21">
        <v>1</v>
      </c>
      <c r="F334" s="21">
        <v>30</v>
      </c>
      <c r="G334" s="24">
        <v>26</v>
      </c>
      <c r="H334" s="24">
        <v>26</v>
      </c>
    </row>
    <row r="335" spans="1:8" ht="14.1" customHeight="1" x14ac:dyDescent="0.2">
      <c r="A335" s="21" t="s">
        <v>376</v>
      </c>
      <c r="B335" s="21" t="s">
        <v>368</v>
      </c>
      <c r="C335" s="22" t="s">
        <v>377</v>
      </c>
      <c r="D335" s="23" t="s">
        <v>1736</v>
      </c>
      <c r="E335" s="21">
        <v>1</v>
      </c>
      <c r="F335" s="21">
        <v>30</v>
      </c>
      <c r="G335" s="24">
        <v>25</v>
      </c>
      <c r="H335" s="24">
        <v>25</v>
      </c>
    </row>
    <row r="336" spans="1:8" ht="14.1" customHeight="1" x14ac:dyDescent="0.2">
      <c r="A336" s="21" t="s">
        <v>378</v>
      </c>
      <c r="B336" s="21" t="s">
        <v>368</v>
      </c>
      <c r="C336" s="22" t="s">
        <v>379</v>
      </c>
      <c r="D336" s="23" t="s">
        <v>1736</v>
      </c>
      <c r="E336" s="21">
        <v>1</v>
      </c>
      <c r="F336" s="21">
        <v>30</v>
      </c>
      <c r="G336" s="24">
        <v>24</v>
      </c>
      <c r="H336" s="24">
        <v>24</v>
      </c>
    </row>
    <row r="337" spans="1:15" ht="14.1" customHeight="1" x14ac:dyDescent="0.2">
      <c r="A337" s="21" t="s">
        <v>380</v>
      </c>
      <c r="B337" s="21" t="s">
        <v>368</v>
      </c>
      <c r="C337" s="22" t="s">
        <v>381</v>
      </c>
      <c r="D337" s="23" t="s">
        <v>1736</v>
      </c>
      <c r="E337" s="21">
        <v>1</v>
      </c>
      <c r="F337" s="21">
        <v>30</v>
      </c>
      <c r="G337" s="24">
        <v>24</v>
      </c>
      <c r="H337" s="24">
        <v>24</v>
      </c>
    </row>
    <row r="338" spans="1:15" ht="14.1" customHeight="1" x14ac:dyDescent="0.2">
      <c r="A338" s="26" t="s">
        <v>382</v>
      </c>
      <c r="B338" s="21" t="s">
        <v>368</v>
      </c>
      <c r="C338" s="27" t="s">
        <v>383</v>
      </c>
      <c r="D338" s="28" t="s">
        <v>1736</v>
      </c>
      <c r="E338" s="26">
        <v>1</v>
      </c>
      <c r="F338" s="26">
        <v>30</v>
      </c>
      <c r="G338" s="29">
        <v>23</v>
      </c>
      <c r="H338" s="29">
        <v>23</v>
      </c>
    </row>
    <row r="339" spans="1:15" ht="14.1" customHeight="1" x14ac:dyDescent="0.2">
      <c r="A339" s="21" t="s">
        <v>384</v>
      </c>
      <c r="B339" s="21" t="s">
        <v>368</v>
      </c>
      <c r="C339" s="22" t="s">
        <v>385</v>
      </c>
      <c r="D339" s="23" t="s">
        <v>1736</v>
      </c>
      <c r="E339" s="21">
        <v>1</v>
      </c>
      <c r="F339" s="21">
        <v>30</v>
      </c>
      <c r="G339" s="24">
        <v>37</v>
      </c>
      <c r="H339" s="24">
        <v>37</v>
      </c>
    </row>
    <row r="340" spans="1:15" ht="14.1" customHeight="1" x14ac:dyDescent="0.2">
      <c r="A340" s="21" t="s">
        <v>386</v>
      </c>
      <c r="B340" s="21" t="s">
        <v>368</v>
      </c>
      <c r="C340" s="22" t="s">
        <v>387</v>
      </c>
      <c r="D340" s="23" t="s">
        <v>1736</v>
      </c>
      <c r="E340" s="21">
        <v>1</v>
      </c>
      <c r="F340" s="21">
        <v>30</v>
      </c>
      <c r="G340" s="24">
        <v>36</v>
      </c>
      <c r="H340" s="24">
        <v>36</v>
      </c>
    </row>
    <row r="341" spans="1:15" ht="14.1" customHeight="1" x14ac:dyDescent="0.2">
      <c r="A341" s="21" t="s">
        <v>388</v>
      </c>
      <c r="B341" s="21" t="s">
        <v>368</v>
      </c>
      <c r="C341" s="22" t="s">
        <v>389</v>
      </c>
      <c r="D341" s="23" t="s">
        <v>1736</v>
      </c>
      <c r="E341" s="21">
        <v>1</v>
      </c>
      <c r="F341" s="21">
        <v>30</v>
      </c>
      <c r="G341" s="24">
        <v>36</v>
      </c>
      <c r="H341" s="24">
        <v>36</v>
      </c>
    </row>
    <row r="342" spans="1:15" ht="14.1" customHeight="1" x14ac:dyDescent="0.2">
      <c r="A342" s="21" t="s">
        <v>390</v>
      </c>
      <c r="B342" s="21" t="s">
        <v>391</v>
      </c>
      <c r="C342" s="22" t="s">
        <v>369</v>
      </c>
      <c r="D342" s="23" t="s">
        <v>1736</v>
      </c>
      <c r="E342" s="21">
        <v>1</v>
      </c>
      <c r="F342" s="21">
        <v>28</v>
      </c>
      <c r="G342" s="24">
        <v>26</v>
      </c>
      <c r="H342" s="24">
        <v>26</v>
      </c>
    </row>
    <row r="343" spans="1:15" ht="14.1" customHeight="1" x14ac:dyDescent="0.2">
      <c r="A343" s="21" t="s">
        <v>392</v>
      </c>
      <c r="B343" s="21" t="s">
        <v>391</v>
      </c>
      <c r="C343" s="22" t="s">
        <v>371</v>
      </c>
      <c r="D343" s="23" t="s">
        <v>1736</v>
      </c>
      <c r="E343" s="21">
        <v>1</v>
      </c>
      <c r="F343" s="21">
        <v>28</v>
      </c>
      <c r="G343" s="24">
        <v>25</v>
      </c>
      <c r="H343" s="24">
        <v>25</v>
      </c>
    </row>
    <row r="344" spans="1:15" ht="14.1" customHeight="1" x14ac:dyDescent="0.2">
      <c r="A344" s="21" t="s">
        <v>393</v>
      </c>
      <c r="B344" s="21" t="s">
        <v>391</v>
      </c>
      <c r="C344" s="22" t="s">
        <v>373</v>
      </c>
      <c r="D344" s="23" t="s">
        <v>1736</v>
      </c>
      <c r="E344" s="21">
        <v>1</v>
      </c>
      <c r="F344" s="21">
        <v>28</v>
      </c>
      <c r="G344" s="24">
        <v>25</v>
      </c>
      <c r="H344" s="24">
        <v>25</v>
      </c>
    </row>
    <row r="345" spans="1:15" s="63" customFormat="1" ht="14.1" customHeight="1" x14ac:dyDescent="0.2">
      <c r="A345" s="21" t="s">
        <v>394</v>
      </c>
      <c r="B345" s="21" t="s">
        <v>391</v>
      </c>
      <c r="C345" s="22" t="s">
        <v>375</v>
      </c>
      <c r="D345" s="23" t="s">
        <v>1736</v>
      </c>
      <c r="E345" s="21">
        <v>1</v>
      </c>
      <c r="F345" s="21">
        <v>28</v>
      </c>
      <c r="G345" s="24">
        <v>24</v>
      </c>
      <c r="H345" s="24">
        <v>24</v>
      </c>
      <c r="I345" s="62"/>
      <c r="J345" s="62"/>
      <c r="K345" s="62"/>
      <c r="L345" s="62"/>
      <c r="M345" s="62"/>
      <c r="N345" s="62"/>
      <c r="O345" s="62"/>
    </row>
    <row r="346" spans="1:15" s="63" customFormat="1" ht="14.1" customHeight="1" x14ac:dyDescent="0.2">
      <c r="A346" s="21" t="s">
        <v>395</v>
      </c>
      <c r="B346" s="21" t="s">
        <v>391</v>
      </c>
      <c r="C346" s="22" t="s">
        <v>377</v>
      </c>
      <c r="D346" s="23" t="s">
        <v>1736</v>
      </c>
      <c r="E346" s="21">
        <v>1</v>
      </c>
      <c r="F346" s="21">
        <v>28</v>
      </c>
      <c r="G346" s="24">
        <v>23</v>
      </c>
      <c r="H346" s="24">
        <v>23</v>
      </c>
      <c r="I346" s="62"/>
      <c r="J346" s="62"/>
      <c r="K346" s="62"/>
      <c r="L346" s="62"/>
      <c r="M346" s="62"/>
      <c r="N346" s="62"/>
      <c r="O346" s="62"/>
    </row>
    <row r="347" spans="1:15" s="63" customFormat="1" ht="14.1" customHeight="1" x14ac:dyDescent="0.2">
      <c r="A347" s="21" t="s">
        <v>396</v>
      </c>
      <c r="B347" s="21" t="s">
        <v>391</v>
      </c>
      <c r="C347" s="22" t="s">
        <v>379</v>
      </c>
      <c r="D347" s="23" t="s">
        <v>1736</v>
      </c>
      <c r="E347" s="21">
        <v>1</v>
      </c>
      <c r="F347" s="21">
        <v>28</v>
      </c>
      <c r="G347" s="24">
        <v>22</v>
      </c>
      <c r="H347" s="24">
        <v>22</v>
      </c>
      <c r="I347" s="62"/>
      <c r="J347" s="62"/>
      <c r="K347" s="62"/>
      <c r="L347" s="62"/>
      <c r="M347" s="62"/>
      <c r="N347" s="62"/>
      <c r="O347" s="62"/>
    </row>
    <row r="348" spans="1:15" s="63" customFormat="1" ht="14.1" customHeight="1" x14ac:dyDescent="0.2">
      <c r="A348" s="21" t="s">
        <v>397</v>
      </c>
      <c r="B348" s="21" t="s">
        <v>391</v>
      </c>
      <c r="C348" s="22" t="s">
        <v>381</v>
      </c>
      <c r="D348" s="23" t="s">
        <v>1736</v>
      </c>
      <c r="E348" s="21">
        <v>1</v>
      </c>
      <c r="F348" s="21">
        <v>28</v>
      </c>
      <c r="G348" s="24">
        <v>22</v>
      </c>
      <c r="H348" s="24">
        <v>22</v>
      </c>
      <c r="I348" s="62"/>
      <c r="J348" s="62"/>
      <c r="K348" s="62"/>
      <c r="L348" s="62"/>
      <c r="M348" s="62"/>
      <c r="N348" s="62"/>
      <c r="O348" s="62"/>
    </row>
    <row r="349" spans="1:15" s="63" customFormat="1" ht="14.1" customHeight="1" x14ac:dyDescent="0.2">
      <c r="A349" s="26" t="s">
        <v>398</v>
      </c>
      <c r="B349" s="21" t="s">
        <v>391</v>
      </c>
      <c r="C349" s="27" t="s">
        <v>383</v>
      </c>
      <c r="D349" s="28" t="s">
        <v>1736</v>
      </c>
      <c r="E349" s="26">
        <v>1</v>
      </c>
      <c r="F349" s="26">
        <v>28</v>
      </c>
      <c r="G349" s="29">
        <v>21</v>
      </c>
      <c r="H349" s="29">
        <v>21</v>
      </c>
      <c r="I349" s="62"/>
      <c r="J349" s="62"/>
      <c r="K349" s="62"/>
      <c r="L349" s="62"/>
      <c r="M349" s="62"/>
      <c r="N349" s="62"/>
      <c r="O349" s="62"/>
    </row>
    <row r="350" spans="1:15" s="63" customFormat="1" ht="14.1" customHeight="1" x14ac:dyDescent="0.2">
      <c r="A350" s="21" t="s">
        <v>399</v>
      </c>
      <c r="B350" s="21" t="s">
        <v>391</v>
      </c>
      <c r="C350" s="22" t="s">
        <v>385</v>
      </c>
      <c r="D350" s="23" t="s">
        <v>1736</v>
      </c>
      <c r="E350" s="21">
        <v>1</v>
      </c>
      <c r="F350" s="21">
        <v>28</v>
      </c>
      <c r="G350" s="24">
        <v>33</v>
      </c>
      <c r="H350" s="24">
        <v>33</v>
      </c>
      <c r="I350" s="62"/>
      <c r="J350" s="62"/>
      <c r="K350" s="62"/>
      <c r="L350" s="62"/>
      <c r="M350" s="62"/>
      <c r="N350" s="62"/>
      <c r="O350" s="62"/>
    </row>
    <row r="351" spans="1:15" s="63" customFormat="1" ht="14.1" customHeight="1" x14ac:dyDescent="0.2">
      <c r="A351" s="21" t="s">
        <v>400</v>
      </c>
      <c r="B351" s="21" t="s">
        <v>391</v>
      </c>
      <c r="C351" s="22" t="s">
        <v>387</v>
      </c>
      <c r="D351" s="23" t="s">
        <v>1736</v>
      </c>
      <c r="E351" s="21">
        <v>1</v>
      </c>
      <c r="F351" s="21">
        <v>28</v>
      </c>
      <c r="G351" s="24">
        <v>32</v>
      </c>
      <c r="H351" s="24">
        <v>32</v>
      </c>
      <c r="I351" s="62"/>
      <c r="J351" s="62"/>
      <c r="K351" s="62"/>
      <c r="L351" s="62"/>
      <c r="M351" s="62"/>
      <c r="N351" s="62"/>
      <c r="O351" s="62"/>
    </row>
    <row r="352" spans="1:15" s="63" customFormat="1" ht="14.1" customHeight="1" x14ac:dyDescent="0.2">
      <c r="A352" s="21" t="s">
        <v>401</v>
      </c>
      <c r="B352" s="21" t="s">
        <v>391</v>
      </c>
      <c r="C352" s="22" t="s">
        <v>389</v>
      </c>
      <c r="D352" s="23" t="s">
        <v>1736</v>
      </c>
      <c r="E352" s="21">
        <v>1</v>
      </c>
      <c r="F352" s="21">
        <v>28</v>
      </c>
      <c r="G352" s="24">
        <v>32</v>
      </c>
      <c r="H352" s="24">
        <v>32</v>
      </c>
      <c r="I352" s="62"/>
      <c r="J352" s="62"/>
      <c r="K352" s="62"/>
      <c r="L352" s="62"/>
      <c r="M352" s="62"/>
      <c r="N352" s="62"/>
      <c r="O352" s="62"/>
    </row>
    <row r="353" spans="1:15" s="63" customFormat="1" ht="14.1" customHeight="1" x14ac:dyDescent="0.2">
      <c r="A353" s="21" t="s">
        <v>402</v>
      </c>
      <c r="B353" s="21" t="s">
        <v>365</v>
      </c>
      <c r="C353" s="22" t="s">
        <v>403</v>
      </c>
      <c r="D353" s="23" t="s">
        <v>1736</v>
      </c>
      <c r="E353" s="21">
        <v>1</v>
      </c>
      <c r="F353" s="21">
        <v>32</v>
      </c>
      <c r="G353" s="24">
        <v>30</v>
      </c>
      <c r="H353" s="24">
        <v>30</v>
      </c>
      <c r="I353" s="62"/>
      <c r="J353" s="62"/>
      <c r="K353" s="62"/>
      <c r="L353" s="62"/>
      <c r="M353" s="62"/>
      <c r="N353" s="62"/>
      <c r="O353" s="62"/>
    </row>
    <row r="354" spans="1:15" s="63" customFormat="1" ht="14.1" customHeight="1" x14ac:dyDescent="0.2">
      <c r="A354" s="21" t="s">
        <v>404</v>
      </c>
      <c r="B354" s="21" t="s">
        <v>365</v>
      </c>
      <c r="C354" s="22" t="s">
        <v>405</v>
      </c>
      <c r="D354" s="23" t="s">
        <v>1736</v>
      </c>
      <c r="E354" s="21">
        <v>1</v>
      </c>
      <c r="F354" s="21">
        <v>32</v>
      </c>
      <c r="G354" s="24">
        <v>33</v>
      </c>
      <c r="H354" s="24">
        <v>33</v>
      </c>
      <c r="I354" s="62"/>
      <c r="J354" s="62"/>
      <c r="K354" s="62"/>
      <c r="L354" s="62"/>
      <c r="M354" s="62"/>
      <c r="N354" s="62"/>
      <c r="O354" s="62"/>
    </row>
    <row r="355" spans="1:15" s="63" customFormat="1" ht="14.1" customHeight="1" x14ac:dyDescent="0.2">
      <c r="A355" s="21" t="s">
        <v>406</v>
      </c>
      <c r="B355" s="21" t="s">
        <v>365</v>
      </c>
      <c r="C355" s="22" t="s">
        <v>407</v>
      </c>
      <c r="D355" s="23" t="s">
        <v>1736</v>
      </c>
      <c r="E355" s="21">
        <v>1</v>
      </c>
      <c r="F355" s="21">
        <v>32</v>
      </c>
      <c r="G355" s="24">
        <v>26</v>
      </c>
      <c r="H355" s="24">
        <v>26</v>
      </c>
      <c r="I355" s="62"/>
      <c r="J355" s="62"/>
      <c r="K355" s="62"/>
      <c r="L355" s="62"/>
      <c r="M355" s="62"/>
      <c r="N355" s="62"/>
      <c r="O355" s="62"/>
    </row>
    <row r="356" spans="1:15" s="63" customFormat="1" ht="14.1" customHeight="1" x14ac:dyDescent="0.2">
      <c r="A356" s="21" t="s">
        <v>408</v>
      </c>
      <c r="B356" s="21" t="s">
        <v>365</v>
      </c>
      <c r="C356" s="22" t="s">
        <v>409</v>
      </c>
      <c r="D356" s="23" t="s">
        <v>1736</v>
      </c>
      <c r="E356" s="21">
        <v>1</v>
      </c>
      <c r="F356" s="21">
        <v>32</v>
      </c>
      <c r="G356" s="24">
        <v>30</v>
      </c>
      <c r="H356" s="24">
        <v>30</v>
      </c>
      <c r="I356" s="62"/>
      <c r="J356" s="62"/>
      <c r="K356" s="62"/>
      <c r="L356" s="62"/>
      <c r="M356" s="62"/>
      <c r="N356" s="62"/>
      <c r="O356" s="62"/>
    </row>
    <row r="357" spans="1:15" s="63" customFormat="1" ht="14.1" customHeight="1" x14ac:dyDescent="0.2">
      <c r="A357" s="21" t="s">
        <v>410</v>
      </c>
      <c r="B357" s="21" t="s">
        <v>365</v>
      </c>
      <c r="C357" s="22" t="s">
        <v>411</v>
      </c>
      <c r="D357" s="23" t="s">
        <v>1736</v>
      </c>
      <c r="E357" s="21">
        <v>1</v>
      </c>
      <c r="F357" s="21">
        <v>32</v>
      </c>
      <c r="G357" s="24">
        <v>31</v>
      </c>
      <c r="H357" s="24">
        <v>31</v>
      </c>
      <c r="I357" s="62"/>
      <c r="J357" s="62"/>
      <c r="K357" s="62"/>
      <c r="L357" s="62"/>
      <c r="M357" s="62"/>
      <c r="N357" s="62"/>
      <c r="O357" s="62"/>
    </row>
    <row r="358" spans="1:15" s="63" customFormat="1" ht="14.1" customHeight="1" x14ac:dyDescent="0.2">
      <c r="A358" s="21" t="s">
        <v>412</v>
      </c>
      <c r="B358" s="21" t="s">
        <v>365</v>
      </c>
      <c r="C358" s="22" t="s">
        <v>413</v>
      </c>
      <c r="D358" s="23" t="s">
        <v>1736</v>
      </c>
      <c r="E358" s="21">
        <v>1</v>
      </c>
      <c r="F358" s="21">
        <v>32</v>
      </c>
      <c r="G358" s="24">
        <v>26</v>
      </c>
      <c r="H358" s="24">
        <v>26</v>
      </c>
      <c r="I358" s="62"/>
      <c r="J358" s="62"/>
      <c r="K358" s="62"/>
      <c r="L358" s="62"/>
      <c r="M358" s="62"/>
      <c r="N358" s="62"/>
      <c r="O358" s="62"/>
    </row>
    <row r="359" spans="1:15" s="63" customFormat="1" ht="14.1" customHeight="1" x14ac:dyDescent="0.2">
      <c r="A359" s="21" t="s">
        <v>414</v>
      </c>
      <c r="B359" s="21" t="s">
        <v>365</v>
      </c>
      <c r="C359" s="22" t="s">
        <v>415</v>
      </c>
      <c r="D359" s="23" t="s">
        <v>1736</v>
      </c>
      <c r="E359" s="21">
        <v>1</v>
      </c>
      <c r="F359" s="21">
        <v>32</v>
      </c>
      <c r="G359" s="24">
        <v>28</v>
      </c>
      <c r="H359" s="24">
        <v>28</v>
      </c>
      <c r="I359" s="62"/>
      <c r="J359" s="62"/>
      <c r="K359" s="62"/>
      <c r="L359" s="62"/>
      <c r="M359" s="62"/>
      <c r="N359" s="62"/>
      <c r="O359" s="62"/>
    </row>
    <row r="360" spans="1:15" s="63" customFormat="1" ht="14.1" customHeight="1" x14ac:dyDescent="0.2">
      <c r="A360" s="26" t="s">
        <v>416</v>
      </c>
      <c r="B360" s="26" t="s">
        <v>365</v>
      </c>
      <c r="C360" s="27" t="s">
        <v>417</v>
      </c>
      <c r="D360" s="28" t="s">
        <v>1736</v>
      </c>
      <c r="E360" s="26">
        <v>1</v>
      </c>
      <c r="F360" s="26">
        <v>32</v>
      </c>
      <c r="G360" s="29">
        <v>26</v>
      </c>
      <c r="H360" s="29">
        <v>26</v>
      </c>
      <c r="I360" s="62"/>
      <c r="J360" s="62"/>
      <c r="K360" s="62"/>
      <c r="L360" s="62"/>
      <c r="M360" s="62"/>
      <c r="N360" s="62"/>
      <c r="O360" s="62"/>
    </row>
    <row r="361" spans="1:15" s="63" customFormat="1" ht="14.1" customHeight="1" x14ac:dyDescent="0.2">
      <c r="A361" s="21" t="s">
        <v>418</v>
      </c>
      <c r="B361" s="21" t="s">
        <v>365</v>
      </c>
      <c r="C361" s="22" t="s">
        <v>419</v>
      </c>
      <c r="D361" s="23" t="s">
        <v>1736</v>
      </c>
      <c r="E361" s="21">
        <v>1</v>
      </c>
      <c r="F361" s="21">
        <v>32</v>
      </c>
      <c r="G361" s="24">
        <v>36</v>
      </c>
      <c r="H361" s="24">
        <v>36</v>
      </c>
      <c r="I361" s="62"/>
      <c r="J361" s="62"/>
      <c r="K361" s="62"/>
      <c r="L361" s="62"/>
      <c r="M361" s="62"/>
      <c r="N361" s="62"/>
      <c r="O361" s="62"/>
    </row>
    <row r="362" spans="1:15" s="63" customFormat="1" ht="14.1" customHeight="1" x14ac:dyDescent="0.2">
      <c r="A362" s="21" t="s">
        <v>420</v>
      </c>
      <c r="B362" s="21" t="s">
        <v>365</v>
      </c>
      <c r="C362" s="22" t="s">
        <v>421</v>
      </c>
      <c r="D362" s="23" t="s">
        <v>142</v>
      </c>
      <c r="E362" s="21">
        <v>1</v>
      </c>
      <c r="F362" s="21">
        <v>32</v>
      </c>
      <c r="G362" s="24">
        <v>35</v>
      </c>
      <c r="H362" s="24">
        <v>35</v>
      </c>
      <c r="I362" s="62"/>
      <c r="J362" s="62"/>
      <c r="K362" s="62"/>
      <c r="L362" s="62"/>
      <c r="M362" s="62"/>
      <c r="N362" s="62"/>
      <c r="O362" s="62"/>
    </row>
    <row r="363" spans="1:15" s="63" customFormat="1" ht="14.1" customHeight="1" x14ac:dyDescent="0.2">
      <c r="A363" s="21" t="s">
        <v>422</v>
      </c>
      <c r="B363" s="21" t="s">
        <v>365</v>
      </c>
      <c r="C363" s="22" t="s">
        <v>423</v>
      </c>
      <c r="D363" s="23" t="s">
        <v>1736</v>
      </c>
      <c r="E363" s="21">
        <v>1</v>
      </c>
      <c r="F363" s="21">
        <v>32</v>
      </c>
      <c r="G363" s="24">
        <v>32</v>
      </c>
      <c r="H363" s="24">
        <v>32</v>
      </c>
      <c r="I363" s="62"/>
      <c r="J363" s="62"/>
      <c r="K363" s="62"/>
      <c r="L363" s="62"/>
      <c r="M363" s="62"/>
      <c r="N363" s="62"/>
      <c r="O363" s="62"/>
    </row>
    <row r="364" spans="1:15" s="63" customFormat="1" ht="14.1" customHeight="1" x14ac:dyDescent="0.2">
      <c r="A364" s="21" t="s">
        <v>424</v>
      </c>
      <c r="B364" s="21" t="s">
        <v>365</v>
      </c>
      <c r="C364" s="22" t="s">
        <v>425</v>
      </c>
      <c r="D364" s="23" t="s">
        <v>1736</v>
      </c>
      <c r="E364" s="21">
        <v>1</v>
      </c>
      <c r="F364" s="21">
        <v>32</v>
      </c>
      <c r="G364" s="24">
        <v>30</v>
      </c>
      <c r="H364" s="24">
        <v>30</v>
      </c>
      <c r="I364" s="62"/>
      <c r="J364" s="62"/>
      <c r="K364" s="62"/>
      <c r="L364" s="62"/>
      <c r="M364" s="62"/>
      <c r="N364" s="62"/>
      <c r="O364" s="62"/>
    </row>
    <row r="365" spans="1:15" s="63" customFormat="1" ht="14.1" customHeight="1" x14ac:dyDescent="0.2">
      <c r="A365" s="21" t="s">
        <v>426</v>
      </c>
      <c r="B365" s="21" t="s">
        <v>365</v>
      </c>
      <c r="C365" s="22" t="s">
        <v>427</v>
      </c>
      <c r="D365" s="23" t="s">
        <v>1736</v>
      </c>
      <c r="E365" s="21">
        <v>1</v>
      </c>
      <c r="F365" s="21">
        <v>32</v>
      </c>
      <c r="G365" s="24">
        <v>39</v>
      </c>
      <c r="H365" s="24">
        <v>39</v>
      </c>
      <c r="I365" s="62"/>
      <c r="J365" s="62"/>
      <c r="K365" s="62"/>
      <c r="L365" s="62"/>
      <c r="M365" s="62"/>
      <c r="N365" s="62"/>
      <c r="O365" s="62"/>
    </row>
    <row r="366" spans="1:15" s="63" customFormat="1" ht="14.1" customHeight="1" x14ac:dyDescent="0.2">
      <c r="A366" s="21" t="s">
        <v>428</v>
      </c>
      <c r="B366" s="21" t="s">
        <v>365</v>
      </c>
      <c r="C366" s="22" t="s">
        <v>429</v>
      </c>
      <c r="D366" s="23" t="s">
        <v>1736</v>
      </c>
      <c r="E366" s="21">
        <v>1</v>
      </c>
      <c r="F366" s="21">
        <v>32</v>
      </c>
      <c r="G366" s="24">
        <v>27</v>
      </c>
      <c r="H366" s="24">
        <v>27</v>
      </c>
      <c r="I366" s="62"/>
      <c r="J366" s="62"/>
      <c r="K366" s="62"/>
      <c r="L366" s="62"/>
      <c r="M366" s="62"/>
      <c r="N366" s="62"/>
      <c r="O366" s="62"/>
    </row>
    <row r="367" spans="1:15" s="63" customFormat="1" ht="14.1" customHeight="1" x14ac:dyDescent="0.2">
      <c r="A367" s="21" t="s">
        <v>430</v>
      </c>
      <c r="B367" s="21" t="s">
        <v>365</v>
      </c>
      <c r="C367" s="22" t="s">
        <v>431</v>
      </c>
      <c r="D367" s="23" t="s">
        <v>1736</v>
      </c>
      <c r="E367" s="21">
        <v>1</v>
      </c>
      <c r="F367" s="21">
        <v>32</v>
      </c>
      <c r="G367" s="24">
        <v>31</v>
      </c>
      <c r="H367" s="24">
        <v>31</v>
      </c>
      <c r="I367" s="62"/>
      <c r="J367" s="62"/>
      <c r="K367" s="62"/>
      <c r="L367" s="62"/>
      <c r="M367" s="62"/>
      <c r="N367" s="62"/>
      <c r="O367" s="62"/>
    </row>
    <row r="368" spans="1:15" s="63" customFormat="1" ht="14.1" customHeight="1" x14ac:dyDescent="0.2">
      <c r="A368" s="21" t="s">
        <v>432</v>
      </c>
      <c r="B368" s="21" t="s">
        <v>365</v>
      </c>
      <c r="C368" s="22" t="s">
        <v>433</v>
      </c>
      <c r="D368" s="23" t="s">
        <v>1736</v>
      </c>
      <c r="E368" s="21">
        <v>1</v>
      </c>
      <c r="F368" s="21">
        <v>32</v>
      </c>
      <c r="G368" s="24">
        <v>33</v>
      </c>
      <c r="H368" s="24">
        <v>33</v>
      </c>
      <c r="I368" s="62"/>
      <c r="J368" s="62"/>
      <c r="K368" s="62"/>
      <c r="L368" s="62"/>
      <c r="M368" s="62"/>
      <c r="N368" s="62"/>
      <c r="O368" s="62"/>
    </row>
    <row r="369" spans="1:15" s="63" customFormat="1" ht="14.1" customHeight="1" x14ac:dyDescent="0.2">
      <c r="A369" s="21" t="s">
        <v>434</v>
      </c>
      <c r="B369" s="21" t="s">
        <v>365</v>
      </c>
      <c r="C369" s="22" t="s">
        <v>435</v>
      </c>
      <c r="D369" s="23" t="s">
        <v>1736</v>
      </c>
      <c r="E369" s="21">
        <v>1</v>
      </c>
      <c r="F369" s="21">
        <v>32</v>
      </c>
      <c r="G369" s="24">
        <v>25</v>
      </c>
      <c r="H369" s="24">
        <v>25</v>
      </c>
      <c r="I369" s="62"/>
      <c r="J369" s="62"/>
      <c r="K369" s="62"/>
      <c r="L369" s="62"/>
      <c r="M369" s="62"/>
      <c r="N369" s="62"/>
      <c r="O369" s="62"/>
    </row>
    <row r="370" spans="1:15" s="63" customFormat="1" ht="14.1" customHeight="1" x14ac:dyDescent="0.2">
      <c r="A370" s="21" t="s">
        <v>436</v>
      </c>
      <c r="B370" s="21" t="s">
        <v>365</v>
      </c>
      <c r="C370" s="22" t="s">
        <v>437</v>
      </c>
      <c r="D370" s="23" t="s">
        <v>1736</v>
      </c>
      <c r="E370" s="21">
        <v>1</v>
      </c>
      <c r="F370" s="21">
        <v>32</v>
      </c>
      <c r="G370" s="24">
        <v>30</v>
      </c>
      <c r="H370" s="24">
        <v>30</v>
      </c>
      <c r="I370" s="62"/>
      <c r="J370" s="62"/>
      <c r="K370" s="62"/>
      <c r="L370" s="62"/>
      <c r="M370" s="62"/>
      <c r="N370" s="62"/>
      <c r="O370" s="62"/>
    </row>
    <row r="371" spans="1:15" s="63" customFormat="1" ht="14.1" customHeight="1" x14ac:dyDescent="0.2">
      <c r="A371" s="21" t="s">
        <v>438</v>
      </c>
      <c r="B371" s="21" t="s">
        <v>365</v>
      </c>
      <c r="C371" s="22" t="s">
        <v>439</v>
      </c>
      <c r="D371" s="23" t="s">
        <v>1736</v>
      </c>
      <c r="E371" s="21">
        <v>1</v>
      </c>
      <c r="F371" s="21">
        <v>32</v>
      </c>
      <c r="G371" s="24">
        <v>26</v>
      </c>
      <c r="H371" s="24">
        <v>26</v>
      </c>
      <c r="I371" s="62"/>
      <c r="J371" s="62"/>
      <c r="K371" s="62"/>
      <c r="L371" s="62"/>
      <c r="M371" s="62"/>
      <c r="N371" s="62"/>
      <c r="O371" s="62"/>
    </row>
    <row r="372" spans="1:15" s="63" customFormat="1" ht="14.1" customHeight="1" x14ac:dyDescent="0.2">
      <c r="A372" s="21" t="s">
        <v>440</v>
      </c>
      <c r="B372" s="21" t="s">
        <v>365</v>
      </c>
      <c r="C372" s="22" t="s">
        <v>441</v>
      </c>
      <c r="D372" s="23" t="s">
        <v>1736</v>
      </c>
      <c r="E372" s="21">
        <v>1</v>
      </c>
      <c r="F372" s="21">
        <v>32</v>
      </c>
      <c r="G372" s="24">
        <v>39</v>
      </c>
      <c r="H372" s="24">
        <v>39</v>
      </c>
      <c r="I372" s="62"/>
      <c r="J372" s="62"/>
      <c r="K372" s="62"/>
      <c r="L372" s="62"/>
      <c r="M372" s="62"/>
      <c r="N372" s="62"/>
      <c r="O372" s="62"/>
    </row>
    <row r="373" spans="1:15" s="63" customFormat="1" ht="14.1" customHeight="1" x14ac:dyDescent="0.2">
      <c r="A373" s="21" t="s">
        <v>442</v>
      </c>
      <c r="B373" s="21" t="s">
        <v>365</v>
      </c>
      <c r="C373" s="22" t="s">
        <v>443</v>
      </c>
      <c r="D373" s="23" t="s">
        <v>1736</v>
      </c>
      <c r="E373" s="21">
        <v>1</v>
      </c>
      <c r="F373" s="21">
        <v>32</v>
      </c>
      <c r="G373" s="24">
        <v>27</v>
      </c>
      <c r="H373" s="24">
        <v>27</v>
      </c>
      <c r="I373" s="62"/>
      <c r="J373" s="62"/>
      <c r="K373" s="62"/>
      <c r="L373" s="62"/>
      <c r="M373" s="62"/>
      <c r="N373" s="62"/>
      <c r="O373" s="62"/>
    </row>
    <row r="374" spans="1:15" s="63" customFormat="1" ht="14.1" customHeight="1" x14ac:dyDescent="0.2">
      <c r="A374" s="21" t="s">
        <v>444</v>
      </c>
      <c r="B374" s="21" t="s">
        <v>445</v>
      </c>
      <c r="C374" s="22" t="s">
        <v>446</v>
      </c>
      <c r="D374" s="23" t="s">
        <v>142</v>
      </c>
      <c r="E374" s="21">
        <v>1</v>
      </c>
      <c r="F374" s="21">
        <v>40</v>
      </c>
      <c r="G374" s="24">
        <v>50</v>
      </c>
      <c r="H374" s="24">
        <v>50</v>
      </c>
      <c r="I374" s="62"/>
      <c r="J374" s="62"/>
      <c r="K374" s="62"/>
      <c r="L374" s="62"/>
      <c r="M374" s="62"/>
      <c r="N374" s="62"/>
      <c r="O374" s="62"/>
    </row>
    <row r="375" spans="1:15" ht="14.1" customHeight="1" x14ac:dyDescent="0.2">
      <c r="A375" s="21" t="s">
        <v>447</v>
      </c>
      <c r="B375" s="21" t="s">
        <v>448</v>
      </c>
      <c r="C375" s="22" t="s">
        <v>449</v>
      </c>
      <c r="D375" s="23" t="s">
        <v>1736</v>
      </c>
      <c r="E375" s="21">
        <v>1</v>
      </c>
      <c r="F375" s="21">
        <v>54</v>
      </c>
      <c r="G375" s="24">
        <v>59</v>
      </c>
      <c r="H375" s="24">
        <v>59</v>
      </c>
    </row>
    <row r="376" spans="1:15" ht="14.1" customHeight="1" x14ac:dyDescent="0.2">
      <c r="A376" s="21" t="s">
        <v>450</v>
      </c>
      <c r="B376" s="21" t="s">
        <v>451</v>
      </c>
      <c r="C376" s="22" t="s">
        <v>452</v>
      </c>
      <c r="D376" s="23" t="s">
        <v>1734</v>
      </c>
      <c r="E376" s="21">
        <v>1</v>
      </c>
      <c r="F376" s="21">
        <v>60</v>
      </c>
      <c r="G376" s="24">
        <v>85</v>
      </c>
      <c r="H376" s="24">
        <v>85</v>
      </c>
    </row>
    <row r="377" spans="1:15" ht="14.1" customHeight="1" x14ac:dyDescent="0.2">
      <c r="A377" s="21" t="s">
        <v>453</v>
      </c>
      <c r="B377" s="21" t="s">
        <v>454</v>
      </c>
      <c r="C377" s="22" t="s">
        <v>455</v>
      </c>
      <c r="D377" s="23" t="s">
        <v>1736</v>
      </c>
      <c r="E377" s="21">
        <v>1</v>
      </c>
      <c r="F377" s="21">
        <v>39</v>
      </c>
      <c r="G377" s="24">
        <v>46</v>
      </c>
      <c r="H377" s="24">
        <v>46</v>
      </c>
    </row>
    <row r="378" spans="1:15" ht="14.1" customHeight="1" x14ac:dyDescent="0.2">
      <c r="A378" s="21" t="s">
        <v>456</v>
      </c>
      <c r="B378" s="21" t="s">
        <v>454</v>
      </c>
      <c r="C378" s="22" t="s">
        <v>457</v>
      </c>
      <c r="D378" s="23" t="s">
        <v>1736</v>
      </c>
      <c r="E378" s="21">
        <v>1</v>
      </c>
      <c r="F378" s="21">
        <v>39</v>
      </c>
      <c r="G378" s="24">
        <v>37</v>
      </c>
      <c r="H378" s="24">
        <v>37</v>
      </c>
    </row>
    <row r="379" spans="1:15" ht="14.1" customHeight="1" x14ac:dyDescent="0.2">
      <c r="A379" s="21" t="s">
        <v>458</v>
      </c>
      <c r="B379" s="21" t="s">
        <v>454</v>
      </c>
      <c r="C379" s="22" t="s">
        <v>459</v>
      </c>
      <c r="D379" s="23" t="s">
        <v>1734</v>
      </c>
      <c r="E379" s="21">
        <v>1</v>
      </c>
      <c r="F379" s="21">
        <v>39</v>
      </c>
      <c r="G379" s="24">
        <v>60</v>
      </c>
      <c r="H379" s="24">
        <v>60</v>
      </c>
    </row>
    <row r="380" spans="1:15" ht="14.1" customHeight="1" x14ac:dyDescent="0.2">
      <c r="A380" s="21" t="s">
        <v>460</v>
      </c>
      <c r="B380" s="21" t="s">
        <v>454</v>
      </c>
      <c r="C380" s="22" t="s">
        <v>461</v>
      </c>
      <c r="D380" s="23" t="s">
        <v>1734</v>
      </c>
      <c r="E380" s="21">
        <v>1</v>
      </c>
      <c r="F380" s="21">
        <v>39</v>
      </c>
      <c r="G380" s="24">
        <v>52</v>
      </c>
      <c r="H380" s="24">
        <v>52</v>
      </c>
    </row>
    <row r="381" spans="1:15" ht="14.1" customHeight="1" x14ac:dyDescent="0.2">
      <c r="A381" s="21" t="s">
        <v>462</v>
      </c>
      <c r="B381" s="21" t="s">
        <v>463</v>
      </c>
      <c r="C381" s="22" t="s">
        <v>464</v>
      </c>
      <c r="D381" s="23" t="s">
        <v>1736</v>
      </c>
      <c r="E381" s="21">
        <v>1</v>
      </c>
      <c r="F381" s="21">
        <v>28</v>
      </c>
      <c r="G381" s="24">
        <v>32</v>
      </c>
      <c r="H381" s="24">
        <v>32</v>
      </c>
    </row>
    <row r="382" spans="1:15" s="63" customFormat="1" ht="14.1" customHeight="1" x14ac:dyDescent="0.2">
      <c r="A382" s="21" t="s">
        <v>465</v>
      </c>
      <c r="B382" s="21" t="s">
        <v>445</v>
      </c>
      <c r="C382" s="22" t="s">
        <v>466</v>
      </c>
      <c r="D382" s="23" t="s">
        <v>1736</v>
      </c>
      <c r="E382" s="21">
        <v>1</v>
      </c>
      <c r="F382" s="21">
        <v>40</v>
      </c>
      <c r="G382" s="24">
        <v>36</v>
      </c>
      <c r="H382" s="24">
        <v>36</v>
      </c>
      <c r="I382" s="62"/>
      <c r="J382" s="62"/>
      <c r="K382" s="62"/>
      <c r="L382" s="62"/>
      <c r="M382" s="62"/>
      <c r="N382" s="62"/>
      <c r="O382" s="62"/>
    </row>
    <row r="383" spans="1:15" s="63" customFormat="1" ht="14.1" customHeight="1" x14ac:dyDescent="0.2">
      <c r="A383" s="21" t="s">
        <v>467</v>
      </c>
      <c r="B383" s="21" t="s">
        <v>445</v>
      </c>
      <c r="C383" s="22" t="s">
        <v>446</v>
      </c>
      <c r="D383" s="23" t="s">
        <v>1734</v>
      </c>
      <c r="E383" s="21">
        <v>1</v>
      </c>
      <c r="F383" s="21">
        <v>40</v>
      </c>
      <c r="G383" s="24">
        <v>57</v>
      </c>
      <c r="H383" s="24">
        <v>57</v>
      </c>
      <c r="I383" s="62"/>
      <c r="J383" s="62"/>
      <c r="K383" s="62"/>
      <c r="L383" s="62"/>
      <c r="M383" s="62"/>
      <c r="N383" s="62"/>
      <c r="O383" s="62"/>
    </row>
    <row r="384" spans="1:15" s="63" customFormat="1" ht="14.1" customHeight="1" x14ac:dyDescent="0.2">
      <c r="A384" s="21" t="s">
        <v>468</v>
      </c>
      <c r="B384" s="21" t="s">
        <v>469</v>
      </c>
      <c r="C384" s="22" t="s">
        <v>470</v>
      </c>
      <c r="D384" s="23" t="s">
        <v>1734</v>
      </c>
      <c r="E384" s="21">
        <v>1</v>
      </c>
      <c r="F384" s="21">
        <v>110</v>
      </c>
      <c r="G384" s="24">
        <v>135</v>
      </c>
      <c r="H384" s="24">
        <v>135</v>
      </c>
      <c r="I384" s="62"/>
      <c r="J384" s="62"/>
      <c r="K384" s="62"/>
      <c r="L384" s="62"/>
      <c r="M384" s="62"/>
      <c r="N384" s="62"/>
      <c r="O384" s="62"/>
    </row>
    <row r="385" spans="1:15" s="63" customFormat="1" ht="14.1" customHeight="1" x14ac:dyDescent="0.2">
      <c r="A385" s="21" t="s">
        <v>471</v>
      </c>
      <c r="B385" s="21" t="s">
        <v>472</v>
      </c>
      <c r="C385" s="22" t="s">
        <v>473</v>
      </c>
      <c r="D385" s="23" t="s">
        <v>1734</v>
      </c>
      <c r="E385" s="21">
        <v>1</v>
      </c>
      <c r="F385" s="21">
        <v>40</v>
      </c>
      <c r="G385" s="24">
        <v>51</v>
      </c>
      <c r="H385" s="24">
        <v>51</v>
      </c>
      <c r="I385" s="62"/>
      <c r="J385" s="62"/>
      <c r="K385" s="62"/>
      <c r="L385" s="62"/>
      <c r="M385" s="62"/>
      <c r="N385" s="62"/>
      <c r="O385" s="62"/>
    </row>
    <row r="386" spans="1:15" s="63" customFormat="1" ht="14.1" customHeight="1" x14ac:dyDescent="0.2">
      <c r="A386" s="21" t="s">
        <v>474</v>
      </c>
      <c r="B386" s="21" t="s">
        <v>337</v>
      </c>
      <c r="C386" s="22" t="s">
        <v>475</v>
      </c>
      <c r="D386" s="23" t="s">
        <v>142</v>
      </c>
      <c r="E386" s="21">
        <v>2</v>
      </c>
      <c r="F386" s="21">
        <v>34</v>
      </c>
      <c r="G386" s="24">
        <v>72</v>
      </c>
      <c r="H386" s="24">
        <v>72</v>
      </c>
      <c r="I386" s="62"/>
      <c r="J386" s="62"/>
      <c r="K386" s="62"/>
      <c r="L386" s="62"/>
      <c r="M386" s="62"/>
      <c r="N386" s="62"/>
      <c r="O386" s="62"/>
    </row>
    <row r="387" spans="1:15" s="63" customFormat="1" ht="14.1" customHeight="1" x14ac:dyDescent="0.2">
      <c r="A387" s="21" t="s">
        <v>476</v>
      </c>
      <c r="B387" s="21" t="s">
        <v>337</v>
      </c>
      <c r="C387" s="22" t="s">
        <v>477</v>
      </c>
      <c r="D387" s="23" t="s">
        <v>142</v>
      </c>
      <c r="E387" s="21">
        <v>2</v>
      </c>
      <c r="F387" s="21">
        <v>34</v>
      </c>
      <c r="G387" s="24">
        <v>76</v>
      </c>
      <c r="H387" s="24">
        <v>76</v>
      </c>
      <c r="I387" s="62"/>
      <c r="J387" s="62"/>
      <c r="K387" s="62"/>
      <c r="L387" s="62"/>
      <c r="M387" s="62"/>
      <c r="N387" s="62"/>
      <c r="O387" s="62"/>
    </row>
    <row r="388" spans="1:15" s="63" customFormat="1" ht="14.1" customHeight="1" x14ac:dyDescent="0.2">
      <c r="A388" s="21" t="s">
        <v>478</v>
      </c>
      <c r="B388" s="21" t="s">
        <v>344</v>
      </c>
      <c r="C388" s="22" t="s">
        <v>479</v>
      </c>
      <c r="D388" s="23" t="s">
        <v>1734</v>
      </c>
      <c r="E388" s="21">
        <v>2</v>
      </c>
      <c r="F388" s="21">
        <v>55</v>
      </c>
      <c r="G388" s="24">
        <v>135</v>
      </c>
      <c r="H388" s="24">
        <v>135</v>
      </c>
      <c r="I388" s="62"/>
      <c r="J388" s="62"/>
      <c r="K388" s="62"/>
      <c r="L388" s="62"/>
      <c r="M388" s="62"/>
      <c r="N388" s="62"/>
      <c r="O388" s="62"/>
    </row>
    <row r="389" spans="1:15" s="63" customFormat="1" ht="14.1" customHeight="1" x14ac:dyDescent="0.2">
      <c r="A389" s="21" t="s">
        <v>480</v>
      </c>
      <c r="B389" s="21" t="s">
        <v>347</v>
      </c>
      <c r="C389" s="22" t="s">
        <v>481</v>
      </c>
      <c r="D389" s="23" t="s">
        <v>1734</v>
      </c>
      <c r="E389" s="21">
        <v>2</v>
      </c>
      <c r="F389" s="21">
        <v>30</v>
      </c>
      <c r="G389" s="24">
        <v>82</v>
      </c>
      <c r="H389" s="24">
        <v>82</v>
      </c>
      <c r="I389" s="62"/>
      <c r="J389" s="62"/>
      <c r="K389" s="62"/>
      <c r="L389" s="62"/>
      <c r="M389" s="62"/>
      <c r="N389" s="62"/>
      <c r="O389" s="62"/>
    </row>
    <row r="390" spans="1:15" s="63" customFormat="1" ht="14.1" customHeight="1" x14ac:dyDescent="0.2">
      <c r="A390" s="21" t="s">
        <v>482</v>
      </c>
      <c r="B390" s="21" t="s">
        <v>337</v>
      </c>
      <c r="C390" s="22" t="s">
        <v>483</v>
      </c>
      <c r="D390" s="23" t="s">
        <v>1736</v>
      </c>
      <c r="E390" s="21">
        <v>2</v>
      </c>
      <c r="F390" s="21">
        <v>34</v>
      </c>
      <c r="G390" s="24">
        <v>60</v>
      </c>
      <c r="H390" s="24">
        <v>60</v>
      </c>
      <c r="I390" s="62"/>
      <c r="J390" s="62"/>
      <c r="K390" s="62"/>
      <c r="L390" s="62"/>
      <c r="M390" s="62"/>
      <c r="N390" s="62"/>
      <c r="O390" s="62"/>
    </row>
    <row r="391" spans="1:15" s="63" customFormat="1" ht="14.1" customHeight="1" x14ac:dyDescent="0.2">
      <c r="A391" s="21" t="s">
        <v>484</v>
      </c>
      <c r="B391" s="21" t="s">
        <v>337</v>
      </c>
      <c r="C391" s="22" t="s">
        <v>475</v>
      </c>
      <c r="D391" s="23" t="s">
        <v>1734</v>
      </c>
      <c r="E391" s="21">
        <v>2</v>
      </c>
      <c r="F391" s="21">
        <v>34</v>
      </c>
      <c r="G391" s="24">
        <v>80</v>
      </c>
      <c r="H391" s="24">
        <v>80</v>
      </c>
      <c r="I391" s="62"/>
      <c r="J391" s="62"/>
      <c r="K391" s="62"/>
      <c r="L391" s="62"/>
      <c r="M391" s="62"/>
      <c r="N391" s="62"/>
      <c r="O391" s="62"/>
    </row>
    <row r="392" spans="1:15" s="63" customFormat="1" ht="14.1" customHeight="1" x14ac:dyDescent="0.2">
      <c r="A392" s="21" t="s">
        <v>485</v>
      </c>
      <c r="B392" s="21" t="s">
        <v>355</v>
      </c>
      <c r="C392" s="22" t="s">
        <v>486</v>
      </c>
      <c r="D392" s="23" t="s">
        <v>1734</v>
      </c>
      <c r="E392" s="21">
        <v>2</v>
      </c>
      <c r="F392" s="21"/>
      <c r="G392" s="24">
        <v>210</v>
      </c>
      <c r="H392" s="24">
        <v>210</v>
      </c>
      <c r="I392" s="62"/>
      <c r="J392" s="62"/>
      <c r="K392" s="62"/>
      <c r="L392" s="62"/>
      <c r="M392" s="62"/>
      <c r="N392" s="62"/>
      <c r="O392" s="62"/>
    </row>
    <row r="393" spans="1:15" s="63" customFormat="1" ht="14.1" customHeight="1" x14ac:dyDescent="0.2">
      <c r="A393" s="21" t="s">
        <v>487</v>
      </c>
      <c r="B393" s="21" t="s">
        <v>358</v>
      </c>
      <c r="C393" s="22" t="s">
        <v>488</v>
      </c>
      <c r="D393" s="21" t="s">
        <v>1736</v>
      </c>
      <c r="E393" s="21">
        <v>2</v>
      </c>
      <c r="F393" s="21">
        <v>25</v>
      </c>
      <c r="G393" s="30">
        <v>40</v>
      </c>
      <c r="H393" s="30">
        <v>40</v>
      </c>
      <c r="I393" s="62"/>
      <c r="J393" s="62"/>
      <c r="K393" s="62"/>
      <c r="L393" s="62"/>
      <c r="M393" s="62"/>
      <c r="N393" s="62"/>
      <c r="O393" s="62"/>
    </row>
    <row r="394" spans="1:15" s="63" customFormat="1" ht="14.1" customHeight="1" x14ac:dyDescent="0.2">
      <c r="A394" s="21" t="s">
        <v>489</v>
      </c>
      <c r="B394" s="21" t="s">
        <v>358</v>
      </c>
      <c r="C394" s="22" t="s">
        <v>490</v>
      </c>
      <c r="D394" s="21" t="s">
        <v>1736</v>
      </c>
      <c r="E394" s="21">
        <v>2</v>
      </c>
      <c r="F394" s="21">
        <v>25</v>
      </c>
      <c r="G394" s="30">
        <v>39</v>
      </c>
      <c r="H394" s="30">
        <v>39</v>
      </c>
      <c r="I394" s="62"/>
      <c r="J394" s="62"/>
      <c r="K394" s="62"/>
      <c r="L394" s="62"/>
      <c r="M394" s="62"/>
      <c r="N394" s="62"/>
      <c r="O394" s="62"/>
    </row>
    <row r="395" spans="1:15" s="63" customFormat="1" ht="14.1" customHeight="1" x14ac:dyDescent="0.2">
      <c r="A395" s="21" t="s">
        <v>1725</v>
      </c>
      <c r="B395" s="21" t="s">
        <v>365</v>
      </c>
      <c r="C395" s="22" t="s">
        <v>491</v>
      </c>
      <c r="D395" s="23" t="s">
        <v>1736</v>
      </c>
      <c r="E395" s="21">
        <v>2</v>
      </c>
      <c r="F395" s="21">
        <v>32</v>
      </c>
      <c r="G395" s="24">
        <v>59</v>
      </c>
      <c r="H395" s="24">
        <v>59</v>
      </c>
      <c r="I395" s="62"/>
      <c r="J395" s="62"/>
      <c r="K395" s="62"/>
      <c r="L395" s="62"/>
      <c r="M395" s="62"/>
      <c r="N395" s="62"/>
      <c r="O395" s="62"/>
    </row>
    <row r="396" spans="1:15" s="63" customFormat="1" ht="14.1" customHeight="1" x14ac:dyDescent="0.2">
      <c r="A396" s="21" t="s">
        <v>492</v>
      </c>
      <c r="B396" s="21" t="s">
        <v>368</v>
      </c>
      <c r="C396" s="22" t="s">
        <v>493</v>
      </c>
      <c r="D396" s="23" t="s">
        <v>1736</v>
      </c>
      <c r="E396" s="21">
        <v>2</v>
      </c>
      <c r="F396" s="21">
        <v>30</v>
      </c>
      <c r="G396" s="24">
        <v>53</v>
      </c>
      <c r="H396" s="24">
        <v>53</v>
      </c>
      <c r="I396" s="62"/>
      <c r="J396" s="62"/>
      <c r="K396" s="62"/>
      <c r="L396" s="62"/>
      <c r="M396" s="62"/>
      <c r="N396" s="62"/>
      <c r="O396" s="62"/>
    </row>
    <row r="397" spans="1:15" s="63" customFormat="1" ht="14.1" customHeight="1" x14ac:dyDescent="0.2">
      <c r="A397" s="21" t="s">
        <v>2050</v>
      </c>
      <c r="B397" s="21" t="s">
        <v>368</v>
      </c>
      <c r="C397" s="22" t="s">
        <v>494</v>
      </c>
      <c r="D397" s="23" t="s">
        <v>1736</v>
      </c>
      <c r="E397" s="21">
        <v>2</v>
      </c>
      <c r="F397" s="21">
        <v>30</v>
      </c>
      <c r="G397" s="24">
        <v>52</v>
      </c>
      <c r="H397" s="24">
        <v>52</v>
      </c>
      <c r="I397" s="62"/>
      <c r="J397" s="62"/>
      <c r="K397" s="62"/>
      <c r="L397" s="62"/>
      <c r="M397" s="62"/>
      <c r="N397" s="62"/>
      <c r="O397" s="62"/>
    </row>
    <row r="398" spans="1:15" s="63" customFormat="1" ht="14.1" customHeight="1" x14ac:dyDescent="0.2">
      <c r="A398" s="21" t="s">
        <v>495</v>
      </c>
      <c r="B398" s="21" t="s">
        <v>368</v>
      </c>
      <c r="C398" s="22" t="s">
        <v>496</v>
      </c>
      <c r="D398" s="23" t="s">
        <v>1736</v>
      </c>
      <c r="E398" s="21">
        <v>2</v>
      </c>
      <c r="F398" s="21">
        <v>30</v>
      </c>
      <c r="G398" s="24">
        <v>47</v>
      </c>
      <c r="H398" s="24">
        <v>47</v>
      </c>
      <c r="I398" s="62"/>
      <c r="J398" s="62"/>
      <c r="K398" s="62"/>
      <c r="L398" s="62"/>
      <c r="M398" s="62"/>
      <c r="N398" s="62"/>
      <c r="O398" s="62"/>
    </row>
    <row r="399" spans="1:15" s="63" customFormat="1" ht="14.1" customHeight="1" x14ac:dyDescent="0.2">
      <c r="A399" s="26" t="s">
        <v>2051</v>
      </c>
      <c r="B399" s="21" t="s">
        <v>368</v>
      </c>
      <c r="C399" s="27" t="s">
        <v>497</v>
      </c>
      <c r="D399" s="28" t="s">
        <v>1736</v>
      </c>
      <c r="E399" s="26">
        <v>2</v>
      </c>
      <c r="F399" s="26">
        <v>30</v>
      </c>
      <c r="G399" s="29">
        <v>46</v>
      </c>
      <c r="H399" s="29">
        <v>46</v>
      </c>
      <c r="I399" s="62"/>
      <c r="J399" s="62"/>
      <c r="K399" s="62"/>
      <c r="L399" s="62"/>
      <c r="M399" s="62"/>
      <c r="N399" s="62"/>
      <c r="O399" s="62"/>
    </row>
    <row r="400" spans="1:15" s="63" customFormat="1" ht="14.1" customHeight="1" x14ac:dyDescent="0.2">
      <c r="A400" s="21" t="s">
        <v>498</v>
      </c>
      <c r="B400" s="21" t="s">
        <v>368</v>
      </c>
      <c r="C400" s="22" t="s">
        <v>499</v>
      </c>
      <c r="D400" s="23" t="s">
        <v>1736</v>
      </c>
      <c r="E400" s="21">
        <v>2</v>
      </c>
      <c r="F400" s="21">
        <v>30</v>
      </c>
      <c r="G400" s="24">
        <v>72</v>
      </c>
      <c r="H400" s="24">
        <v>72</v>
      </c>
      <c r="I400" s="62"/>
      <c r="J400" s="62"/>
      <c r="K400" s="62"/>
      <c r="L400" s="62"/>
      <c r="M400" s="62"/>
      <c r="N400" s="62"/>
      <c r="O400" s="62"/>
    </row>
    <row r="401" spans="1:15" s="63" customFormat="1" ht="14.1" customHeight="1" x14ac:dyDescent="0.2">
      <c r="A401" s="21" t="s">
        <v>500</v>
      </c>
      <c r="B401" s="21" t="s">
        <v>391</v>
      </c>
      <c r="C401" s="22" t="s">
        <v>493</v>
      </c>
      <c r="D401" s="23" t="s">
        <v>1736</v>
      </c>
      <c r="E401" s="21">
        <v>2</v>
      </c>
      <c r="F401" s="21">
        <v>28</v>
      </c>
      <c r="G401" s="24">
        <v>48</v>
      </c>
      <c r="H401" s="24">
        <v>48</v>
      </c>
      <c r="I401" s="62"/>
      <c r="J401" s="62"/>
      <c r="K401" s="62"/>
      <c r="L401" s="62"/>
      <c r="M401" s="62"/>
      <c r="N401" s="62"/>
      <c r="O401" s="62"/>
    </row>
    <row r="402" spans="1:15" s="63" customFormat="1" ht="14.1" customHeight="1" x14ac:dyDescent="0.2">
      <c r="A402" s="21" t="s">
        <v>2052</v>
      </c>
      <c r="B402" s="21" t="s">
        <v>391</v>
      </c>
      <c r="C402" s="22" t="s">
        <v>494</v>
      </c>
      <c r="D402" s="23" t="s">
        <v>1736</v>
      </c>
      <c r="E402" s="21">
        <v>2</v>
      </c>
      <c r="F402" s="21">
        <v>28</v>
      </c>
      <c r="G402" s="24">
        <v>47</v>
      </c>
      <c r="H402" s="24">
        <v>47</v>
      </c>
      <c r="I402" s="62"/>
      <c r="J402" s="62"/>
      <c r="K402" s="62"/>
      <c r="L402" s="62"/>
      <c r="M402" s="62"/>
      <c r="N402" s="62"/>
      <c r="O402" s="62"/>
    </row>
    <row r="403" spans="1:15" s="63" customFormat="1" ht="14.1" customHeight="1" x14ac:dyDescent="0.2">
      <c r="A403" s="21" t="s">
        <v>501</v>
      </c>
      <c r="B403" s="21" t="s">
        <v>391</v>
      </c>
      <c r="C403" s="22" t="s">
        <v>496</v>
      </c>
      <c r="D403" s="23" t="s">
        <v>1736</v>
      </c>
      <c r="E403" s="21">
        <v>2</v>
      </c>
      <c r="F403" s="21">
        <v>28</v>
      </c>
      <c r="G403" s="24">
        <v>45</v>
      </c>
      <c r="H403" s="24">
        <v>45</v>
      </c>
      <c r="I403" s="62"/>
      <c r="J403" s="62"/>
      <c r="K403" s="62"/>
      <c r="L403" s="62"/>
      <c r="M403" s="62"/>
      <c r="N403" s="62"/>
      <c r="O403" s="62"/>
    </row>
    <row r="404" spans="1:15" s="63" customFormat="1" ht="14.1" customHeight="1" x14ac:dyDescent="0.2">
      <c r="A404" s="26" t="s">
        <v>2053</v>
      </c>
      <c r="B404" s="21" t="s">
        <v>391</v>
      </c>
      <c r="C404" s="27" t="s">
        <v>497</v>
      </c>
      <c r="D404" s="28" t="s">
        <v>1736</v>
      </c>
      <c r="E404" s="26">
        <v>2</v>
      </c>
      <c r="F404" s="26">
        <v>28</v>
      </c>
      <c r="G404" s="29">
        <v>44</v>
      </c>
      <c r="H404" s="29">
        <v>44</v>
      </c>
      <c r="I404" s="62"/>
      <c r="J404" s="62"/>
      <c r="K404" s="62"/>
      <c r="L404" s="62"/>
      <c r="M404" s="62"/>
      <c r="N404" s="62"/>
      <c r="O404" s="62"/>
    </row>
    <row r="405" spans="1:15" ht="14.1" customHeight="1" x14ac:dyDescent="0.2">
      <c r="A405" s="21" t="s">
        <v>502</v>
      </c>
      <c r="B405" s="21" t="s">
        <v>391</v>
      </c>
      <c r="C405" s="22" t="s">
        <v>499</v>
      </c>
      <c r="D405" s="23" t="s">
        <v>1736</v>
      </c>
      <c r="E405" s="21">
        <v>2</v>
      </c>
      <c r="F405" s="21">
        <v>28</v>
      </c>
      <c r="G405" s="24">
        <v>67</v>
      </c>
      <c r="H405" s="24">
        <v>67</v>
      </c>
    </row>
    <row r="406" spans="1:15" ht="14.1" customHeight="1" x14ac:dyDescent="0.2">
      <c r="A406" s="21" t="s">
        <v>503</v>
      </c>
      <c r="B406" s="21" t="s">
        <v>365</v>
      </c>
      <c r="C406" s="22" t="s">
        <v>504</v>
      </c>
      <c r="D406" s="23" t="s">
        <v>1736</v>
      </c>
      <c r="E406" s="21">
        <v>2</v>
      </c>
      <c r="F406" s="21">
        <v>32</v>
      </c>
      <c r="G406" s="24">
        <v>56</v>
      </c>
      <c r="H406" s="24">
        <v>56</v>
      </c>
    </row>
    <row r="407" spans="1:15" s="63" customFormat="1" ht="14.1" customHeight="1" x14ac:dyDescent="0.2">
      <c r="A407" s="21" t="s">
        <v>505</v>
      </c>
      <c r="B407" s="21" t="s">
        <v>365</v>
      </c>
      <c r="C407" s="22" t="s">
        <v>506</v>
      </c>
      <c r="D407" s="23" t="s">
        <v>1736</v>
      </c>
      <c r="E407" s="21">
        <v>2</v>
      </c>
      <c r="F407" s="21">
        <v>32</v>
      </c>
      <c r="G407" s="24">
        <v>51</v>
      </c>
      <c r="H407" s="24">
        <v>51</v>
      </c>
      <c r="I407" s="62"/>
      <c r="J407" s="62"/>
      <c r="K407" s="62"/>
      <c r="L407" s="62"/>
      <c r="M407" s="62"/>
      <c r="N407" s="62"/>
      <c r="O407" s="62"/>
    </row>
    <row r="408" spans="1:15" s="63" customFormat="1" ht="14.1" customHeight="1" x14ac:dyDescent="0.2">
      <c r="A408" s="21" t="s">
        <v>507</v>
      </c>
      <c r="B408" s="21" t="s">
        <v>365</v>
      </c>
      <c r="C408" s="22" t="s">
        <v>508</v>
      </c>
      <c r="D408" s="23" t="s">
        <v>1736</v>
      </c>
      <c r="E408" s="21">
        <v>2</v>
      </c>
      <c r="F408" s="21">
        <v>32</v>
      </c>
      <c r="G408" s="24">
        <v>65</v>
      </c>
      <c r="H408" s="24">
        <v>65</v>
      </c>
      <c r="I408" s="62"/>
      <c r="J408" s="62"/>
      <c r="K408" s="62"/>
      <c r="L408" s="62"/>
      <c r="M408" s="62"/>
      <c r="N408" s="62"/>
      <c r="O408" s="62"/>
    </row>
    <row r="409" spans="1:15" ht="14.1" customHeight="1" x14ac:dyDescent="0.2">
      <c r="A409" s="21" t="s">
        <v>509</v>
      </c>
      <c r="B409" s="21" t="s">
        <v>365</v>
      </c>
      <c r="C409" s="22" t="s">
        <v>510</v>
      </c>
      <c r="D409" s="23" t="s">
        <v>1736</v>
      </c>
      <c r="E409" s="21">
        <v>2</v>
      </c>
      <c r="F409" s="21">
        <v>32</v>
      </c>
      <c r="G409" s="24">
        <v>52</v>
      </c>
      <c r="H409" s="24">
        <v>52</v>
      </c>
    </row>
    <row r="410" spans="1:15" ht="14.1" customHeight="1" x14ac:dyDescent="0.2">
      <c r="A410" s="21" t="s">
        <v>511</v>
      </c>
      <c r="B410" s="21" t="s">
        <v>365</v>
      </c>
      <c r="C410" s="22" t="s">
        <v>512</v>
      </c>
      <c r="D410" s="23" t="s">
        <v>1736</v>
      </c>
      <c r="E410" s="21">
        <v>2</v>
      </c>
      <c r="F410" s="21">
        <v>32</v>
      </c>
      <c r="G410" s="24">
        <v>79</v>
      </c>
      <c r="H410" s="24">
        <v>79</v>
      </c>
    </row>
    <row r="411" spans="1:15" ht="14.1" customHeight="1" x14ac:dyDescent="0.2">
      <c r="A411" s="21" t="s">
        <v>513</v>
      </c>
      <c r="B411" s="21" t="s">
        <v>365</v>
      </c>
      <c r="C411" s="22" t="s">
        <v>514</v>
      </c>
      <c r="D411" s="23" t="s">
        <v>142</v>
      </c>
      <c r="E411" s="21">
        <v>2</v>
      </c>
      <c r="F411" s="21">
        <v>32</v>
      </c>
      <c r="G411" s="24">
        <v>71</v>
      </c>
      <c r="H411" s="24">
        <v>71</v>
      </c>
    </row>
    <row r="412" spans="1:15" ht="14.1" customHeight="1" x14ac:dyDescent="0.2">
      <c r="A412" s="21" t="s">
        <v>515</v>
      </c>
      <c r="B412" s="21" t="s">
        <v>365</v>
      </c>
      <c r="C412" s="22" t="s">
        <v>516</v>
      </c>
      <c r="D412" s="23" t="s">
        <v>1736</v>
      </c>
      <c r="E412" s="21">
        <v>2</v>
      </c>
      <c r="F412" s="21">
        <v>32</v>
      </c>
      <c r="G412" s="24">
        <v>60</v>
      </c>
      <c r="H412" s="24">
        <v>60</v>
      </c>
    </row>
    <row r="413" spans="1:15" ht="14.1" customHeight="1" x14ac:dyDescent="0.2">
      <c r="A413" s="21" t="s">
        <v>517</v>
      </c>
      <c r="B413" s="21" t="s">
        <v>365</v>
      </c>
      <c r="C413" s="22" t="s">
        <v>518</v>
      </c>
      <c r="D413" s="23" t="s">
        <v>1736</v>
      </c>
      <c r="E413" s="21">
        <v>2</v>
      </c>
      <c r="F413" s="21">
        <v>32</v>
      </c>
      <c r="G413" s="24">
        <v>59</v>
      </c>
      <c r="H413" s="24">
        <v>59</v>
      </c>
    </row>
    <row r="414" spans="1:15" ht="14.1" customHeight="1" x14ac:dyDescent="0.2">
      <c r="A414" s="21" t="s">
        <v>519</v>
      </c>
      <c r="B414" s="21" t="s">
        <v>365</v>
      </c>
      <c r="C414" s="22" t="s">
        <v>520</v>
      </c>
      <c r="D414" s="23" t="s">
        <v>1736</v>
      </c>
      <c r="E414" s="21">
        <v>2</v>
      </c>
      <c r="F414" s="21">
        <v>32</v>
      </c>
      <c r="G414" s="24">
        <v>53</v>
      </c>
      <c r="H414" s="24">
        <v>53</v>
      </c>
    </row>
    <row r="415" spans="1:15" ht="14.1" customHeight="1" x14ac:dyDescent="0.2">
      <c r="A415" s="21" t="s">
        <v>521</v>
      </c>
      <c r="B415" s="21" t="s">
        <v>365</v>
      </c>
      <c r="C415" s="22" t="s">
        <v>522</v>
      </c>
      <c r="D415" s="23" t="s">
        <v>1736</v>
      </c>
      <c r="E415" s="21">
        <v>2</v>
      </c>
      <c r="F415" s="21">
        <v>32</v>
      </c>
      <c r="G415" s="24">
        <v>70</v>
      </c>
      <c r="H415" s="24">
        <v>70</v>
      </c>
    </row>
    <row r="416" spans="1:15" ht="14.1" customHeight="1" x14ac:dyDescent="0.2">
      <c r="A416" s="21" t="s">
        <v>523</v>
      </c>
      <c r="B416" s="21" t="s">
        <v>365</v>
      </c>
      <c r="C416" s="22" t="s">
        <v>524</v>
      </c>
      <c r="D416" s="23" t="s">
        <v>1736</v>
      </c>
      <c r="E416" s="21">
        <v>2</v>
      </c>
      <c r="F416" s="21">
        <v>32</v>
      </c>
      <c r="G416" s="24">
        <v>54</v>
      </c>
      <c r="H416" s="24">
        <v>54</v>
      </c>
    </row>
    <row r="417" spans="1:8" ht="14.1" customHeight="1" x14ac:dyDescent="0.2">
      <c r="A417" s="21" t="s">
        <v>525</v>
      </c>
      <c r="B417" s="21" t="s">
        <v>365</v>
      </c>
      <c r="C417" s="22" t="s">
        <v>526</v>
      </c>
      <c r="D417" s="23" t="s">
        <v>1736</v>
      </c>
      <c r="E417" s="21">
        <v>2</v>
      </c>
      <c r="F417" s="21">
        <v>32</v>
      </c>
      <c r="G417" s="24">
        <v>85</v>
      </c>
      <c r="H417" s="24">
        <v>85</v>
      </c>
    </row>
    <row r="418" spans="1:8" ht="14.1" customHeight="1" x14ac:dyDescent="0.2">
      <c r="A418" s="21" t="s">
        <v>527</v>
      </c>
      <c r="B418" s="21" t="s">
        <v>445</v>
      </c>
      <c r="C418" s="22" t="s">
        <v>528</v>
      </c>
      <c r="D418" s="23" t="s">
        <v>142</v>
      </c>
      <c r="E418" s="21">
        <v>2</v>
      </c>
      <c r="F418" s="21">
        <v>40</v>
      </c>
      <c r="G418" s="24">
        <v>86</v>
      </c>
      <c r="H418" s="24">
        <v>86</v>
      </c>
    </row>
    <row r="419" spans="1:8" ht="14.1" customHeight="1" x14ac:dyDescent="0.2">
      <c r="A419" s="21" t="s">
        <v>529</v>
      </c>
      <c r="B419" s="21" t="s">
        <v>448</v>
      </c>
      <c r="C419" s="22" t="s">
        <v>530</v>
      </c>
      <c r="D419" s="23" t="s">
        <v>1736</v>
      </c>
      <c r="E419" s="21">
        <v>2</v>
      </c>
      <c r="F419" s="21">
        <v>54</v>
      </c>
      <c r="G419" s="24">
        <v>117</v>
      </c>
      <c r="H419" s="24">
        <v>117</v>
      </c>
    </row>
    <row r="420" spans="1:8" ht="14.1" customHeight="1" x14ac:dyDescent="0.2">
      <c r="A420" s="21" t="s">
        <v>531</v>
      </c>
      <c r="B420" s="21" t="s">
        <v>451</v>
      </c>
      <c r="C420" s="22" t="s">
        <v>532</v>
      </c>
      <c r="D420" s="23" t="s">
        <v>1734</v>
      </c>
      <c r="E420" s="21">
        <v>2</v>
      </c>
      <c r="F420" s="21">
        <v>60</v>
      </c>
      <c r="G420" s="24">
        <v>145</v>
      </c>
      <c r="H420" s="24">
        <v>145</v>
      </c>
    </row>
    <row r="421" spans="1:8" ht="14.1" customHeight="1" x14ac:dyDescent="0.2">
      <c r="A421" s="21" t="s">
        <v>533</v>
      </c>
      <c r="B421" s="21" t="s">
        <v>454</v>
      </c>
      <c r="C421" s="22" t="s">
        <v>534</v>
      </c>
      <c r="D421" s="23" t="s">
        <v>1736</v>
      </c>
      <c r="E421" s="21">
        <v>2</v>
      </c>
      <c r="F421" s="21">
        <v>39</v>
      </c>
      <c r="G421" s="24">
        <v>74</v>
      </c>
      <c r="H421" s="24">
        <v>74</v>
      </c>
    </row>
    <row r="422" spans="1:8" ht="14.1" customHeight="1" x14ac:dyDescent="0.2">
      <c r="A422" s="21" t="s">
        <v>535</v>
      </c>
      <c r="B422" s="21" t="s">
        <v>454</v>
      </c>
      <c r="C422" s="22" t="s">
        <v>536</v>
      </c>
      <c r="D422" s="23" t="s">
        <v>1734</v>
      </c>
      <c r="E422" s="21">
        <v>2</v>
      </c>
      <c r="F422" s="21">
        <v>39</v>
      </c>
      <c r="G422" s="24">
        <v>103</v>
      </c>
      <c r="H422" s="24">
        <v>103</v>
      </c>
    </row>
    <row r="423" spans="1:8" ht="14.1" customHeight="1" x14ac:dyDescent="0.2">
      <c r="A423" s="21" t="s">
        <v>537</v>
      </c>
      <c r="B423" s="21" t="s">
        <v>463</v>
      </c>
      <c r="C423" s="22" t="s">
        <v>538</v>
      </c>
      <c r="D423" s="23" t="s">
        <v>1736</v>
      </c>
      <c r="E423" s="21">
        <v>2</v>
      </c>
      <c r="F423" s="21">
        <v>28</v>
      </c>
      <c r="G423" s="24">
        <v>63</v>
      </c>
      <c r="H423" s="24">
        <v>63</v>
      </c>
    </row>
    <row r="424" spans="1:8" ht="14.1" customHeight="1" x14ac:dyDescent="0.2">
      <c r="A424" s="26" t="s">
        <v>539</v>
      </c>
      <c r="B424" s="26" t="s">
        <v>445</v>
      </c>
      <c r="C424" s="27" t="s">
        <v>528</v>
      </c>
      <c r="D424" s="28" t="s">
        <v>1734</v>
      </c>
      <c r="E424" s="26">
        <v>2</v>
      </c>
      <c r="F424" s="26">
        <v>40</v>
      </c>
      <c r="G424" s="29">
        <v>94</v>
      </c>
      <c r="H424" s="29">
        <v>94</v>
      </c>
    </row>
    <row r="425" spans="1:8" ht="14.1" customHeight="1" x14ac:dyDescent="0.2">
      <c r="A425" s="21" t="s">
        <v>540</v>
      </c>
      <c r="B425" s="21" t="s">
        <v>469</v>
      </c>
      <c r="C425" s="22" t="s">
        <v>541</v>
      </c>
      <c r="D425" s="23" t="s">
        <v>1734</v>
      </c>
      <c r="E425" s="21">
        <v>2</v>
      </c>
      <c r="F425" s="21">
        <v>110</v>
      </c>
      <c r="G425" s="24">
        <v>242</v>
      </c>
      <c r="H425" s="24">
        <v>242</v>
      </c>
    </row>
    <row r="426" spans="1:8" ht="14.1" customHeight="1" x14ac:dyDescent="0.2">
      <c r="A426" s="21" t="s">
        <v>542</v>
      </c>
      <c r="B426" s="21" t="s">
        <v>337</v>
      </c>
      <c r="C426" s="22" t="s">
        <v>543</v>
      </c>
      <c r="D426" s="23" t="s">
        <v>142</v>
      </c>
      <c r="E426" s="21">
        <v>3</v>
      </c>
      <c r="F426" s="21">
        <v>34</v>
      </c>
      <c r="G426" s="24">
        <v>115</v>
      </c>
      <c r="H426" s="24">
        <v>115</v>
      </c>
    </row>
    <row r="427" spans="1:8" ht="14.1" customHeight="1" x14ac:dyDescent="0.2">
      <c r="A427" s="21" t="s">
        <v>544</v>
      </c>
      <c r="B427" s="21" t="s">
        <v>344</v>
      </c>
      <c r="C427" s="22" t="s">
        <v>545</v>
      </c>
      <c r="D427" s="23" t="s">
        <v>1734</v>
      </c>
      <c r="E427" s="21">
        <v>3</v>
      </c>
      <c r="F427" s="21">
        <v>55</v>
      </c>
      <c r="G427" s="24">
        <v>215</v>
      </c>
      <c r="H427" s="24">
        <v>215</v>
      </c>
    </row>
    <row r="428" spans="1:8" ht="14.1" customHeight="1" x14ac:dyDescent="0.2">
      <c r="A428" s="21" t="s">
        <v>546</v>
      </c>
      <c r="B428" s="21" t="s">
        <v>347</v>
      </c>
      <c r="C428" s="22" t="s">
        <v>547</v>
      </c>
      <c r="D428" s="23" t="s">
        <v>1734</v>
      </c>
      <c r="E428" s="21">
        <v>3</v>
      </c>
      <c r="F428" s="21">
        <v>30</v>
      </c>
      <c r="G428" s="24">
        <v>133</v>
      </c>
      <c r="H428" s="24">
        <v>133</v>
      </c>
    </row>
    <row r="429" spans="1:8" ht="14.1" customHeight="1" x14ac:dyDescent="0.2">
      <c r="A429" s="21" t="s">
        <v>548</v>
      </c>
      <c r="B429" s="21" t="s">
        <v>337</v>
      </c>
      <c r="C429" s="22" t="s">
        <v>549</v>
      </c>
      <c r="D429" s="23" t="s">
        <v>1736</v>
      </c>
      <c r="E429" s="21">
        <v>3</v>
      </c>
      <c r="F429" s="21">
        <v>34</v>
      </c>
      <c r="G429" s="24">
        <v>92</v>
      </c>
      <c r="H429" s="24">
        <v>92</v>
      </c>
    </row>
    <row r="430" spans="1:8" ht="14.1" customHeight="1" x14ac:dyDescent="0.2">
      <c r="A430" s="21" t="s">
        <v>550</v>
      </c>
      <c r="B430" s="21" t="s">
        <v>337</v>
      </c>
      <c r="C430" s="22" t="s">
        <v>543</v>
      </c>
      <c r="D430" s="23" t="s">
        <v>1734</v>
      </c>
      <c r="E430" s="21">
        <v>3</v>
      </c>
      <c r="F430" s="21">
        <v>34</v>
      </c>
      <c r="G430" s="24">
        <v>130</v>
      </c>
      <c r="H430" s="24">
        <v>130</v>
      </c>
    </row>
    <row r="431" spans="1:8" ht="14.1" customHeight="1" x14ac:dyDescent="0.2">
      <c r="A431" s="21" t="s">
        <v>551</v>
      </c>
      <c r="B431" s="21" t="s">
        <v>355</v>
      </c>
      <c r="C431" s="22" t="s">
        <v>552</v>
      </c>
      <c r="D431" s="23" t="s">
        <v>1734</v>
      </c>
      <c r="E431" s="21">
        <v>3</v>
      </c>
      <c r="F431" s="21"/>
      <c r="G431" s="24">
        <v>333</v>
      </c>
      <c r="H431" s="24">
        <v>333</v>
      </c>
    </row>
    <row r="432" spans="1:8" ht="14.1" customHeight="1" x14ac:dyDescent="0.2">
      <c r="A432" s="21" t="s">
        <v>553</v>
      </c>
      <c r="B432" s="21" t="s">
        <v>358</v>
      </c>
      <c r="C432" s="22" t="s">
        <v>554</v>
      </c>
      <c r="D432" s="21" t="s">
        <v>1736</v>
      </c>
      <c r="E432" s="21">
        <v>3</v>
      </c>
      <c r="F432" s="21">
        <v>25</v>
      </c>
      <c r="G432" s="30">
        <v>60</v>
      </c>
      <c r="H432" s="30">
        <v>60</v>
      </c>
    </row>
    <row r="433" spans="1:8" ht="14.1" customHeight="1" x14ac:dyDescent="0.2">
      <c r="A433" s="21" t="s">
        <v>555</v>
      </c>
      <c r="B433" s="21" t="s">
        <v>365</v>
      </c>
      <c r="C433" s="22" t="s">
        <v>556</v>
      </c>
      <c r="D433" s="23" t="s">
        <v>1736</v>
      </c>
      <c r="E433" s="21">
        <v>3</v>
      </c>
      <c r="F433" s="21">
        <v>32</v>
      </c>
      <c r="G433" s="24">
        <v>89</v>
      </c>
      <c r="H433" s="24">
        <v>89</v>
      </c>
    </row>
    <row r="434" spans="1:8" ht="14.1" customHeight="1" x14ac:dyDescent="0.2">
      <c r="A434" s="21" t="s">
        <v>557</v>
      </c>
      <c r="B434" s="21" t="s">
        <v>368</v>
      </c>
      <c r="C434" s="22" t="s">
        <v>558</v>
      </c>
      <c r="D434" s="23" t="s">
        <v>1736</v>
      </c>
      <c r="E434" s="21">
        <v>3</v>
      </c>
      <c r="F434" s="21">
        <v>30</v>
      </c>
      <c r="G434" s="24">
        <v>78</v>
      </c>
      <c r="H434" s="24">
        <v>78</v>
      </c>
    </row>
    <row r="435" spans="1:8" ht="14.1" customHeight="1" x14ac:dyDescent="0.2">
      <c r="A435" s="21" t="s">
        <v>559</v>
      </c>
      <c r="B435" s="21" t="s">
        <v>368</v>
      </c>
      <c r="C435" s="22" t="s">
        <v>560</v>
      </c>
      <c r="D435" s="23" t="s">
        <v>1736</v>
      </c>
      <c r="E435" s="21">
        <v>3</v>
      </c>
      <c r="F435" s="21">
        <v>30</v>
      </c>
      <c r="G435" s="24">
        <v>70</v>
      </c>
      <c r="H435" s="24">
        <v>70</v>
      </c>
    </row>
    <row r="436" spans="1:8" ht="14.1" customHeight="1" x14ac:dyDescent="0.2">
      <c r="A436" s="21" t="s">
        <v>561</v>
      </c>
      <c r="B436" s="21" t="s">
        <v>368</v>
      </c>
      <c r="C436" s="22" t="s">
        <v>562</v>
      </c>
      <c r="D436" s="23" t="s">
        <v>1736</v>
      </c>
      <c r="E436" s="21">
        <v>3</v>
      </c>
      <c r="F436" s="21">
        <v>30</v>
      </c>
      <c r="G436" s="24">
        <v>105</v>
      </c>
      <c r="H436" s="24">
        <v>105</v>
      </c>
    </row>
    <row r="437" spans="1:8" ht="14.1" customHeight="1" x14ac:dyDescent="0.2">
      <c r="A437" s="21" t="s">
        <v>563</v>
      </c>
      <c r="B437" s="21" t="s">
        <v>391</v>
      </c>
      <c r="C437" s="22" t="s">
        <v>558</v>
      </c>
      <c r="D437" s="23" t="s">
        <v>1736</v>
      </c>
      <c r="E437" s="21">
        <v>3</v>
      </c>
      <c r="F437" s="21">
        <v>28</v>
      </c>
      <c r="G437" s="24">
        <v>72</v>
      </c>
      <c r="H437" s="24">
        <v>72</v>
      </c>
    </row>
    <row r="438" spans="1:8" ht="14.1" customHeight="1" x14ac:dyDescent="0.2">
      <c r="A438" s="21" t="s">
        <v>564</v>
      </c>
      <c r="B438" s="21" t="s">
        <v>391</v>
      </c>
      <c r="C438" s="22" t="s">
        <v>560</v>
      </c>
      <c r="D438" s="23" t="s">
        <v>1736</v>
      </c>
      <c r="E438" s="21">
        <v>3</v>
      </c>
      <c r="F438" s="21">
        <v>28</v>
      </c>
      <c r="G438" s="24">
        <v>66</v>
      </c>
      <c r="H438" s="24">
        <v>66</v>
      </c>
    </row>
    <row r="439" spans="1:8" ht="14.1" customHeight="1" x14ac:dyDescent="0.2">
      <c r="A439" s="21" t="s">
        <v>565</v>
      </c>
      <c r="B439" s="21" t="s">
        <v>391</v>
      </c>
      <c r="C439" s="22" t="s">
        <v>562</v>
      </c>
      <c r="D439" s="23" t="s">
        <v>1736</v>
      </c>
      <c r="E439" s="21">
        <v>3</v>
      </c>
      <c r="F439" s="21">
        <v>28</v>
      </c>
      <c r="G439" s="24">
        <v>98</v>
      </c>
      <c r="H439" s="24">
        <v>98</v>
      </c>
    </row>
    <row r="440" spans="1:8" ht="14.1" customHeight="1" x14ac:dyDescent="0.2">
      <c r="A440" s="21" t="s">
        <v>566</v>
      </c>
      <c r="B440" s="21" t="s">
        <v>365</v>
      </c>
      <c r="C440" s="22" t="s">
        <v>567</v>
      </c>
      <c r="D440" s="23" t="s">
        <v>1736</v>
      </c>
      <c r="E440" s="21">
        <v>3</v>
      </c>
      <c r="F440" s="21">
        <v>32</v>
      </c>
      <c r="G440" s="24">
        <v>90</v>
      </c>
      <c r="H440" s="24">
        <v>90</v>
      </c>
    </row>
    <row r="441" spans="1:8" ht="14.1" customHeight="1" x14ac:dyDescent="0.2">
      <c r="A441" s="21" t="s">
        <v>568</v>
      </c>
      <c r="B441" s="21" t="s">
        <v>365</v>
      </c>
      <c r="C441" s="22" t="s">
        <v>569</v>
      </c>
      <c r="D441" s="23" t="s">
        <v>1736</v>
      </c>
      <c r="E441" s="21">
        <v>3</v>
      </c>
      <c r="F441" s="21">
        <v>32</v>
      </c>
      <c r="G441" s="24">
        <v>93</v>
      </c>
      <c r="H441" s="24">
        <v>93</v>
      </c>
    </row>
    <row r="442" spans="1:8" ht="14.1" customHeight="1" x14ac:dyDescent="0.2">
      <c r="A442" s="21" t="s">
        <v>570</v>
      </c>
      <c r="B442" s="21" t="s">
        <v>365</v>
      </c>
      <c r="C442" s="22" t="s">
        <v>571</v>
      </c>
      <c r="D442" s="23" t="s">
        <v>1736</v>
      </c>
      <c r="E442" s="21">
        <v>3</v>
      </c>
      <c r="F442" s="21">
        <v>32</v>
      </c>
      <c r="G442" s="24">
        <v>78</v>
      </c>
      <c r="H442" s="24">
        <v>78</v>
      </c>
    </row>
    <row r="443" spans="1:8" ht="14.1" customHeight="1" x14ac:dyDescent="0.2">
      <c r="A443" s="21" t="s">
        <v>572</v>
      </c>
      <c r="B443" s="21" t="s">
        <v>365</v>
      </c>
      <c r="C443" s="22" t="s">
        <v>573</v>
      </c>
      <c r="D443" s="23" t="s">
        <v>1736</v>
      </c>
      <c r="E443" s="21">
        <v>3</v>
      </c>
      <c r="F443" s="21">
        <v>32</v>
      </c>
      <c r="G443" s="24">
        <v>112</v>
      </c>
      <c r="H443" s="24">
        <v>112</v>
      </c>
    </row>
    <row r="444" spans="1:8" ht="14.1" customHeight="1" x14ac:dyDescent="0.2">
      <c r="A444" s="21" t="s">
        <v>574</v>
      </c>
      <c r="B444" s="21" t="s">
        <v>365</v>
      </c>
      <c r="C444" s="22" t="s">
        <v>575</v>
      </c>
      <c r="D444" s="23" t="s">
        <v>142</v>
      </c>
      <c r="E444" s="21">
        <v>3</v>
      </c>
      <c r="F444" s="21">
        <v>32</v>
      </c>
      <c r="G444" s="24">
        <v>110</v>
      </c>
      <c r="H444" s="24">
        <v>110</v>
      </c>
    </row>
    <row r="445" spans="1:8" ht="14.1" customHeight="1" x14ac:dyDescent="0.2">
      <c r="A445" s="21" t="s">
        <v>576</v>
      </c>
      <c r="B445" s="21" t="s">
        <v>365</v>
      </c>
      <c r="C445" s="22" t="s">
        <v>577</v>
      </c>
      <c r="D445" s="23" t="s">
        <v>1736</v>
      </c>
      <c r="E445" s="21">
        <v>3</v>
      </c>
      <c r="F445" s="21">
        <v>32</v>
      </c>
      <c r="G445" s="24">
        <v>93</v>
      </c>
      <c r="H445" s="24">
        <v>93</v>
      </c>
    </row>
    <row r="446" spans="1:8" ht="14.1" customHeight="1" x14ac:dyDescent="0.2">
      <c r="A446" s="21" t="s">
        <v>578</v>
      </c>
      <c r="B446" s="21" t="s">
        <v>365</v>
      </c>
      <c r="C446" s="22" t="s">
        <v>579</v>
      </c>
      <c r="D446" s="23" t="s">
        <v>1736</v>
      </c>
      <c r="E446" s="21">
        <v>3</v>
      </c>
      <c r="F446" s="21">
        <v>32</v>
      </c>
      <c r="G446" s="24">
        <v>92</v>
      </c>
      <c r="H446" s="24">
        <v>92</v>
      </c>
    </row>
    <row r="447" spans="1:8" ht="14.1" customHeight="1" x14ac:dyDescent="0.2">
      <c r="A447" s="21" t="s">
        <v>580</v>
      </c>
      <c r="B447" s="21" t="s">
        <v>365</v>
      </c>
      <c r="C447" s="22" t="s">
        <v>581</v>
      </c>
      <c r="D447" s="23" t="s">
        <v>1736</v>
      </c>
      <c r="E447" s="21">
        <v>3</v>
      </c>
      <c r="F447" s="21">
        <v>32</v>
      </c>
      <c r="G447" s="24">
        <v>98</v>
      </c>
      <c r="H447" s="24">
        <v>98</v>
      </c>
    </row>
    <row r="448" spans="1:8" ht="14.1" customHeight="1" x14ac:dyDescent="0.2">
      <c r="A448" s="21" t="s">
        <v>582</v>
      </c>
      <c r="B448" s="21" t="s">
        <v>365</v>
      </c>
      <c r="C448" s="22" t="s">
        <v>583</v>
      </c>
      <c r="D448" s="23" t="s">
        <v>1736</v>
      </c>
      <c r="E448" s="21">
        <v>3</v>
      </c>
      <c r="F448" s="21">
        <v>32</v>
      </c>
      <c r="G448" s="24">
        <v>76</v>
      </c>
      <c r="H448" s="24">
        <v>76</v>
      </c>
    </row>
    <row r="449" spans="1:8" ht="14.1" customHeight="1" x14ac:dyDescent="0.2">
      <c r="A449" s="21" t="s">
        <v>584</v>
      </c>
      <c r="B449" s="21" t="s">
        <v>445</v>
      </c>
      <c r="C449" s="22" t="s">
        <v>585</v>
      </c>
      <c r="D449" s="23" t="s">
        <v>142</v>
      </c>
      <c r="E449" s="21">
        <v>3</v>
      </c>
      <c r="F449" s="21">
        <v>40</v>
      </c>
      <c r="G449" s="24">
        <v>136</v>
      </c>
      <c r="H449" s="24">
        <v>136</v>
      </c>
    </row>
    <row r="450" spans="1:8" ht="14.1" customHeight="1" x14ac:dyDescent="0.2">
      <c r="A450" s="21" t="s">
        <v>586</v>
      </c>
      <c r="B450" s="21" t="s">
        <v>448</v>
      </c>
      <c r="C450" s="22" t="s">
        <v>587</v>
      </c>
      <c r="D450" s="23" t="s">
        <v>1736</v>
      </c>
      <c r="E450" s="21">
        <v>3</v>
      </c>
      <c r="F450" s="21">
        <v>54</v>
      </c>
      <c r="G450" s="24">
        <v>177</v>
      </c>
      <c r="H450" s="24">
        <v>177</v>
      </c>
    </row>
    <row r="451" spans="1:8" ht="14.1" customHeight="1" x14ac:dyDescent="0.2">
      <c r="A451" s="21" t="s">
        <v>588</v>
      </c>
      <c r="B451" s="21" t="s">
        <v>451</v>
      </c>
      <c r="C451" s="22" t="s">
        <v>589</v>
      </c>
      <c r="D451" s="23" t="s">
        <v>1734</v>
      </c>
      <c r="E451" s="21">
        <v>3</v>
      </c>
      <c r="F451" s="21">
        <v>60</v>
      </c>
      <c r="G451" s="24">
        <v>230</v>
      </c>
      <c r="H451" s="24">
        <v>230</v>
      </c>
    </row>
    <row r="452" spans="1:8" ht="14.1" customHeight="1" x14ac:dyDescent="0.2">
      <c r="A452" s="21" t="s">
        <v>590</v>
      </c>
      <c r="B452" s="21" t="s">
        <v>445</v>
      </c>
      <c r="C452" s="22" t="s">
        <v>591</v>
      </c>
      <c r="D452" s="23" t="s">
        <v>1736</v>
      </c>
      <c r="E452" s="21">
        <v>3</v>
      </c>
      <c r="F452" s="21">
        <v>39</v>
      </c>
      <c r="G452" s="24">
        <v>120</v>
      </c>
      <c r="H452" s="24">
        <v>120</v>
      </c>
    </row>
    <row r="453" spans="1:8" ht="14.1" customHeight="1" x14ac:dyDescent="0.2">
      <c r="A453" s="21" t="s">
        <v>592</v>
      </c>
      <c r="B453" s="21" t="s">
        <v>454</v>
      </c>
      <c r="C453" s="22" t="s">
        <v>593</v>
      </c>
      <c r="D453" s="23" t="s">
        <v>1734</v>
      </c>
      <c r="E453" s="21">
        <v>3</v>
      </c>
      <c r="F453" s="21">
        <v>39</v>
      </c>
      <c r="G453" s="24">
        <v>162</v>
      </c>
      <c r="H453" s="24">
        <v>162</v>
      </c>
    </row>
    <row r="454" spans="1:8" ht="14.1" customHeight="1" x14ac:dyDescent="0.2">
      <c r="A454" s="21" t="s">
        <v>594</v>
      </c>
      <c r="B454" s="21" t="s">
        <v>445</v>
      </c>
      <c r="C454" s="22" t="s">
        <v>585</v>
      </c>
      <c r="D454" s="23" t="s">
        <v>1734</v>
      </c>
      <c r="E454" s="21">
        <v>3</v>
      </c>
      <c r="F454" s="21">
        <v>40</v>
      </c>
      <c r="G454" s="24">
        <v>151</v>
      </c>
      <c r="H454" s="24">
        <v>151</v>
      </c>
    </row>
    <row r="455" spans="1:8" ht="14.1" customHeight="1" x14ac:dyDescent="0.2">
      <c r="A455" s="21" t="s">
        <v>595</v>
      </c>
      <c r="B455" s="21" t="s">
        <v>469</v>
      </c>
      <c r="C455" s="22" t="s">
        <v>596</v>
      </c>
      <c r="D455" s="23" t="s">
        <v>1734</v>
      </c>
      <c r="E455" s="21">
        <v>3</v>
      </c>
      <c r="F455" s="21">
        <v>110</v>
      </c>
      <c r="G455" s="24">
        <v>377</v>
      </c>
      <c r="H455" s="24">
        <v>377</v>
      </c>
    </row>
    <row r="456" spans="1:8" ht="14.1" customHeight="1" x14ac:dyDescent="0.2">
      <c r="A456" s="21" t="s">
        <v>597</v>
      </c>
      <c r="B456" s="21" t="s">
        <v>337</v>
      </c>
      <c r="C456" s="22" t="s">
        <v>598</v>
      </c>
      <c r="D456" s="23" t="s">
        <v>142</v>
      </c>
      <c r="E456" s="21">
        <v>4</v>
      </c>
      <c r="F456" s="21">
        <v>34</v>
      </c>
      <c r="G456" s="24">
        <v>144</v>
      </c>
      <c r="H456" s="24">
        <v>144</v>
      </c>
    </row>
    <row r="457" spans="1:8" ht="14.1" customHeight="1" x14ac:dyDescent="0.2">
      <c r="A457" s="21" t="s">
        <v>599</v>
      </c>
      <c r="B457" s="21" t="s">
        <v>337</v>
      </c>
      <c r="C457" s="22" t="s">
        <v>600</v>
      </c>
      <c r="D457" s="23" t="s">
        <v>142</v>
      </c>
      <c r="E457" s="21">
        <v>4</v>
      </c>
      <c r="F457" s="21">
        <v>34</v>
      </c>
      <c r="G457" s="24">
        <v>152</v>
      </c>
      <c r="H457" s="24">
        <v>152</v>
      </c>
    </row>
    <row r="458" spans="1:8" ht="14.1" customHeight="1" x14ac:dyDescent="0.2">
      <c r="A458" s="21" t="s">
        <v>601</v>
      </c>
      <c r="B458" s="26" t="s">
        <v>344</v>
      </c>
      <c r="C458" s="22" t="s">
        <v>602</v>
      </c>
      <c r="D458" s="23" t="s">
        <v>1734</v>
      </c>
      <c r="E458" s="21">
        <v>4</v>
      </c>
      <c r="F458" s="21">
        <v>55</v>
      </c>
      <c r="G458" s="24">
        <v>270</v>
      </c>
      <c r="H458" s="24">
        <v>270</v>
      </c>
    </row>
    <row r="459" spans="1:8" ht="14.1" customHeight="1" x14ac:dyDescent="0.2">
      <c r="A459" s="21" t="s">
        <v>603</v>
      </c>
      <c r="B459" s="26" t="s">
        <v>347</v>
      </c>
      <c r="C459" s="22" t="s">
        <v>604</v>
      </c>
      <c r="D459" s="23" t="s">
        <v>1734</v>
      </c>
      <c r="E459" s="21">
        <v>4</v>
      </c>
      <c r="F459" s="21">
        <v>30</v>
      </c>
      <c r="G459" s="24">
        <v>164</v>
      </c>
      <c r="H459" s="24">
        <v>164</v>
      </c>
    </row>
    <row r="460" spans="1:8" ht="14.1" customHeight="1" x14ac:dyDescent="0.2">
      <c r="A460" s="21" t="s">
        <v>605</v>
      </c>
      <c r="B460" s="26" t="s">
        <v>337</v>
      </c>
      <c r="C460" s="22" t="s">
        <v>606</v>
      </c>
      <c r="D460" s="23" t="s">
        <v>1736</v>
      </c>
      <c r="E460" s="21">
        <v>4</v>
      </c>
      <c r="F460" s="21">
        <v>34</v>
      </c>
      <c r="G460" s="24">
        <v>120</v>
      </c>
      <c r="H460" s="24">
        <v>120</v>
      </c>
    </row>
    <row r="461" spans="1:8" ht="14.1" customHeight="1" x14ac:dyDescent="0.2">
      <c r="A461" s="21" t="s">
        <v>607</v>
      </c>
      <c r="B461" s="26" t="s">
        <v>337</v>
      </c>
      <c r="C461" s="22" t="s">
        <v>598</v>
      </c>
      <c r="D461" s="23" t="s">
        <v>1734</v>
      </c>
      <c r="E461" s="21">
        <v>4</v>
      </c>
      <c r="F461" s="21">
        <v>34</v>
      </c>
      <c r="G461" s="24">
        <v>160</v>
      </c>
      <c r="H461" s="24">
        <v>160</v>
      </c>
    </row>
    <row r="462" spans="1:8" ht="14.1" customHeight="1" x14ac:dyDescent="0.2">
      <c r="A462" s="21" t="s">
        <v>608</v>
      </c>
      <c r="B462" s="26" t="s">
        <v>355</v>
      </c>
      <c r="C462" s="22" t="s">
        <v>609</v>
      </c>
      <c r="D462" s="23" t="s">
        <v>1734</v>
      </c>
      <c r="E462" s="21">
        <v>4</v>
      </c>
      <c r="F462" s="21"/>
      <c r="G462" s="24">
        <v>420</v>
      </c>
      <c r="H462" s="24">
        <v>420</v>
      </c>
    </row>
    <row r="463" spans="1:8" ht="14.1" customHeight="1" x14ac:dyDescent="0.2">
      <c r="A463" s="21" t="s">
        <v>610</v>
      </c>
      <c r="B463" s="26" t="s">
        <v>358</v>
      </c>
      <c r="C463" s="22" t="s">
        <v>611</v>
      </c>
      <c r="D463" s="21" t="s">
        <v>1736</v>
      </c>
      <c r="E463" s="21">
        <v>4</v>
      </c>
      <c r="F463" s="21">
        <v>25</v>
      </c>
      <c r="G463" s="30">
        <v>80</v>
      </c>
      <c r="H463" s="30">
        <v>80</v>
      </c>
    </row>
    <row r="464" spans="1:8" ht="14.1" customHeight="1" x14ac:dyDescent="0.2">
      <c r="A464" s="21" t="s">
        <v>612</v>
      </c>
      <c r="B464" s="26" t="s">
        <v>365</v>
      </c>
      <c r="C464" s="22" t="s">
        <v>613</v>
      </c>
      <c r="D464" s="23" t="s">
        <v>1736</v>
      </c>
      <c r="E464" s="21">
        <v>4</v>
      </c>
      <c r="F464" s="21">
        <v>32</v>
      </c>
      <c r="G464" s="24">
        <v>112</v>
      </c>
      <c r="H464" s="24">
        <v>112</v>
      </c>
    </row>
    <row r="465" spans="1:8" ht="14.1" customHeight="1" x14ac:dyDescent="0.2">
      <c r="A465" s="21" t="s">
        <v>614</v>
      </c>
      <c r="B465" s="21" t="s">
        <v>368</v>
      </c>
      <c r="C465" s="22" t="s">
        <v>615</v>
      </c>
      <c r="D465" s="23" t="s">
        <v>1736</v>
      </c>
      <c r="E465" s="21">
        <v>4</v>
      </c>
      <c r="F465" s="21">
        <v>30</v>
      </c>
      <c r="G465" s="24">
        <v>105</v>
      </c>
      <c r="H465" s="24">
        <v>105</v>
      </c>
    </row>
    <row r="466" spans="1:8" ht="14.1" customHeight="1" x14ac:dyDescent="0.2">
      <c r="A466" s="21" t="s">
        <v>616</v>
      </c>
      <c r="B466" s="21" t="s">
        <v>368</v>
      </c>
      <c r="C466" s="22" t="s">
        <v>617</v>
      </c>
      <c r="D466" s="23" t="s">
        <v>1736</v>
      </c>
      <c r="E466" s="21">
        <v>4</v>
      </c>
      <c r="F466" s="21">
        <v>30</v>
      </c>
      <c r="G466" s="24">
        <v>91</v>
      </c>
      <c r="H466" s="24">
        <v>91</v>
      </c>
    </row>
    <row r="467" spans="1:8" ht="14.1" customHeight="1" x14ac:dyDescent="0.2">
      <c r="A467" s="21" t="s">
        <v>618</v>
      </c>
      <c r="B467" s="21" t="s">
        <v>368</v>
      </c>
      <c r="C467" s="22" t="s">
        <v>619</v>
      </c>
      <c r="D467" s="23" t="s">
        <v>1736</v>
      </c>
      <c r="E467" s="21">
        <v>4</v>
      </c>
      <c r="F467" s="21">
        <v>30</v>
      </c>
      <c r="G467" s="24">
        <v>140</v>
      </c>
      <c r="H467" s="24">
        <v>140</v>
      </c>
    </row>
    <row r="468" spans="1:8" ht="14.1" customHeight="1" x14ac:dyDescent="0.2">
      <c r="A468" s="21" t="s">
        <v>620</v>
      </c>
      <c r="B468" s="21" t="s">
        <v>391</v>
      </c>
      <c r="C468" s="22" t="s">
        <v>615</v>
      </c>
      <c r="D468" s="23" t="s">
        <v>1736</v>
      </c>
      <c r="E468" s="21">
        <v>4</v>
      </c>
      <c r="F468" s="21">
        <v>28</v>
      </c>
      <c r="G468" s="24">
        <v>96</v>
      </c>
      <c r="H468" s="24">
        <v>96</v>
      </c>
    </row>
    <row r="469" spans="1:8" ht="14.1" customHeight="1" x14ac:dyDescent="0.2">
      <c r="A469" s="21" t="s">
        <v>621</v>
      </c>
      <c r="B469" s="21" t="s">
        <v>391</v>
      </c>
      <c r="C469" s="22" t="s">
        <v>617</v>
      </c>
      <c r="D469" s="23" t="s">
        <v>1736</v>
      </c>
      <c r="E469" s="21">
        <v>4</v>
      </c>
      <c r="F469" s="21">
        <v>28</v>
      </c>
      <c r="G469" s="24">
        <v>86</v>
      </c>
      <c r="H469" s="24">
        <v>86</v>
      </c>
    </row>
    <row r="470" spans="1:8" ht="14.1" customHeight="1" x14ac:dyDescent="0.2">
      <c r="A470" s="21" t="s">
        <v>622</v>
      </c>
      <c r="B470" s="21" t="s">
        <v>391</v>
      </c>
      <c r="C470" s="22" t="s">
        <v>619</v>
      </c>
      <c r="D470" s="23" t="s">
        <v>1736</v>
      </c>
      <c r="E470" s="21">
        <v>4</v>
      </c>
      <c r="F470" s="21">
        <v>28</v>
      </c>
      <c r="G470" s="24">
        <v>131</v>
      </c>
      <c r="H470" s="24">
        <v>131</v>
      </c>
    </row>
    <row r="471" spans="1:8" ht="14.1" customHeight="1" x14ac:dyDescent="0.2">
      <c r="A471" s="21" t="s">
        <v>623</v>
      </c>
      <c r="B471" s="26" t="s">
        <v>365</v>
      </c>
      <c r="C471" s="22" t="s">
        <v>624</v>
      </c>
      <c r="D471" s="23" t="s">
        <v>1736</v>
      </c>
      <c r="E471" s="21">
        <v>4</v>
      </c>
      <c r="F471" s="21">
        <v>32</v>
      </c>
      <c r="G471" s="24">
        <v>118</v>
      </c>
      <c r="H471" s="24">
        <v>118</v>
      </c>
    </row>
    <row r="472" spans="1:8" ht="14.1" customHeight="1" x14ac:dyDescent="0.2">
      <c r="A472" s="21" t="s">
        <v>625</v>
      </c>
      <c r="B472" s="21" t="s">
        <v>365</v>
      </c>
      <c r="C472" s="22" t="s">
        <v>626</v>
      </c>
      <c r="D472" s="23" t="s">
        <v>1736</v>
      </c>
      <c r="E472" s="21">
        <v>4</v>
      </c>
      <c r="F472" s="21">
        <v>32</v>
      </c>
      <c r="G472" s="24">
        <v>102</v>
      </c>
      <c r="H472" s="24">
        <v>102</v>
      </c>
    </row>
    <row r="473" spans="1:8" ht="14.1" customHeight="1" x14ac:dyDescent="0.2">
      <c r="A473" s="21" t="s">
        <v>627</v>
      </c>
      <c r="B473" s="21" t="s">
        <v>365</v>
      </c>
      <c r="C473" s="22" t="s">
        <v>628</v>
      </c>
      <c r="D473" s="23" t="s">
        <v>142</v>
      </c>
      <c r="E473" s="21">
        <v>4</v>
      </c>
      <c r="F473" s="21">
        <v>32</v>
      </c>
      <c r="G473" s="24">
        <v>142</v>
      </c>
      <c r="H473" s="24">
        <v>142</v>
      </c>
    </row>
    <row r="474" spans="1:8" ht="14.1" customHeight="1" x14ac:dyDescent="0.2">
      <c r="A474" s="21" t="s">
        <v>629</v>
      </c>
      <c r="B474" s="21" t="s">
        <v>365</v>
      </c>
      <c r="C474" s="22" t="s">
        <v>630</v>
      </c>
      <c r="D474" s="23" t="s">
        <v>1736</v>
      </c>
      <c r="E474" s="21">
        <v>4</v>
      </c>
      <c r="F474" s="21">
        <v>32</v>
      </c>
      <c r="G474" s="24">
        <v>118</v>
      </c>
      <c r="H474" s="24">
        <v>118</v>
      </c>
    </row>
    <row r="475" spans="1:8" ht="14.1" customHeight="1" x14ac:dyDescent="0.2">
      <c r="A475" s="21" t="s">
        <v>631</v>
      </c>
      <c r="B475" s="21" t="s">
        <v>365</v>
      </c>
      <c r="C475" s="22" t="s">
        <v>632</v>
      </c>
      <c r="D475" s="23" t="s">
        <v>1736</v>
      </c>
      <c r="E475" s="21">
        <v>4</v>
      </c>
      <c r="F475" s="21">
        <v>32</v>
      </c>
      <c r="G475" s="24">
        <v>120</v>
      </c>
      <c r="H475" s="24">
        <v>120</v>
      </c>
    </row>
    <row r="476" spans="1:8" ht="14.1" customHeight="1" x14ac:dyDescent="0.2">
      <c r="A476" s="21" t="s">
        <v>633</v>
      </c>
      <c r="B476" s="21" t="s">
        <v>365</v>
      </c>
      <c r="C476" s="22" t="s">
        <v>634</v>
      </c>
      <c r="D476" s="23" t="s">
        <v>1736</v>
      </c>
      <c r="E476" s="21">
        <v>4</v>
      </c>
      <c r="F476" s="21">
        <v>32</v>
      </c>
      <c r="G476" s="24">
        <v>105</v>
      </c>
      <c r="H476" s="24">
        <v>105</v>
      </c>
    </row>
    <row r="477" spans="1:8" ht="14.1" customHeight="1" x14ac:dyDescent="0.2">
      <c r="A477" s="21" t="s">
        <v>635</v>
      </c>
      <c r="B477" s="21" t="s">
        <v>445</v>
      </c>
      <c r="C477" s="22" t="s">
        <v>636</v>
      </c>
      <c r="D477" s="23" t="s">
        <v>142</v>
      </c>
      <c r="E477" s="21">
        <v>4</v>
      </c>
      <c r="F477" s="21">
        <v>40</v>
      </c>
      <c r="G477" s="24">
        <v>172</v>
      </c>
      <c r="H477" s="24">
        <v>172</v>
      </c>
    </row>
    <row r="478" spans="1:8" ht="14.1" customHeight="1" x14ac:dyDescent="0.2">
      <c r="A478" s="21" t="s">
        <v>637</v>
      </c>
      <c r="B478" s="21" t="s">
        <v>448</v>
      </c>
      <c r="C478" s="22" t="s">
        <v>638</v>
      </c>
      <c r="D478" s="23" t="s">
        <v>1736</v>
      </c>
      <c r="E478" s="21">
        <v>4</v>
      </c>
      <c r="F478" s="21">
        <v>54</v>
      </c>
      <c r="G478" s="24">
        <v>234</v>
      </c>
      <c r="H478" s="24">
        <v>234</v>
      </c>
    </row>
    <row r="479" spans="1:8" ht="14.1" customHeight="1" x14ac:dyDescent="0.2">
      <c r="A479" s="21" t="s">
        <v>639</v>
      </c>
      <c r="B479" s="21" t="s">
        <v>451</v>
      </c>
      <c r="C479" s="22" t="s">
        <v>640</v>
      </c>
      <c r="D479" s="23" t="s">
        <v>1734</v>
      </c>
      <c r="E479" s="21">
        <v>4</v>
      </c>
      <c r="F479" s="21">
        <v>60</v>
      </c>
      <c r="G479" s="24">
        <v>290</v>
      </c>
      <c r="H479" s="24">
        <v>290</v>
      </c>
    </row>
    <row r="480" spans="1:8" ht="14.1" customHeight="1" x14ac:dyDescent="0.2">
      <c r="A480" s="21" t="s">
        <v>641</v>
      </c>
      <c r="B480" s="21" t="s">
        <v>454</v>
      </c>
      <c r="C480" s="22" t="s">
        <v>642</v>
      </c>
      <c r="D480" s="23" t="s">
        <v>1736</v>
      </c>
      <c r="E480" s="21">
        <v>4</v>
      </c>
      <c r="F480" s="21">
        <v>39</v>
      </c>
      <c r="G480" s="24">
        <v>148</v>
      </c>
      <c r="H480" s="24">
        <v>148</v>
      </c>
    </row>
    <row r="481" spans="1:8" ht="14.1" customHeight="1" x14ac:dyDescent="0.2">
      <c r="A481" s="21" t="s">
        <v>643</v>
      </c>
      <c r="B481" s="21" t="s">
        <v>454</v>
      </c>
      <c r="C481" s="22" t="s">
        <v>644</v>
      </c>
      <c r="D481" s="23" t="s">
        <v>1734</v>
      </c>
      <c r="E481" s="21">
        <v>4</v>
      </c>
      <c r="F481" s="21">
        <v>39</v>
      </c>
      <c r="G481" s="24">
        <v>204</v>
      </c>
      <c r="H481" s="24">
        <v>204</v>
      </c>
    </row>
    <row r="482" spans="1:8" ht="14.1" customHeight="1" x14ac:dyDescent="0.2">
      <c r="A482" s="21" t="s">
        <v>645</v>
      </c>
      <c r="B482" s="21" t="s">
        <v>445</v>
      </c>
      <c r="C482" s="22" t="s">
        <v>636</v>
      </c>
      <c r="D482" s="23" t="s">
        <v>1734</v>
      </c>
      <c r="E482" s="21">
        <v>4</v>
      </c>
      <c r="F482" s="21">
        <v>40</v>
      </c>
      <c r="G482" s="24">
        <v>188</v>
      </c>
      <c r="H482" s="24">
        <v>188</v>
      </c>
    </row>
    <row r="483" spans="1:8" ht="14.1" customHeight="1" x14ac:dyDescent="0.2">
      <c r="A483" s="21" t="s">
        <v>646</v>
      </c>
      <c r="B483" s="21" t="s">
        <v>469</v>
      </c>
      <c r="C483" s="22" t="s">
        <v>647</v>
      </c>
      <c r="D483" s="23" t="s">
        <v>1734</v>
      </c>
      <c r="E483" s="21">
        <v>4</v>
      </c>
      <c r="F483" s="21">
        <v>110</v>
      </c>
      <c r="G483" s="24">
        <v>484</v>
      </c>
      <c r="H483" s="24">
        <v>484</v>
      </c>
    </row>
    <row r="484" spans="1:8" ht="14.1" customHeight="1" x14ac:dyDescent="0.2">
      <c r="A484" s="21" t="s">
        <v>648</v>
      </c>
      <c r="B484" s="21" t="s">
        <v>365</v>
      </c>
      <c r="C484" s="22" t="s">
        <v>649</v>
      </c>
      <c r="D484" s="23" t="s">
        <v>1736</v>
      </c>
      <c r="E484" s="21">
        <v>5</v>
      </c>
      <c r="F484" s="21">
        <v>32</v>
      </c>
      <c r="G484" s="24">
        <v>148</v>
      </c>
      <c r="H484" s="24">
        <v>148</v>
      </c>
    </row>
    <row r="485" spans="1:8" ht="14.1" customHeight="1" x14ac:dyDescent="0.2">
      <c r="A485" s="21" t="s">
        <v>650</v>
      </c>
      <c r="B485" s="21" t="s">
        <v>448</v>
      </c>
      <c r="C485" s="22" t="s">
        <v>651</v>
      </c>
      <c r="D485" s="23" t="s">
        <v>1736</v>
      </c>
      <c r="E485" s="21">
        <v>5</v>
      </c>
      <c r="F485" s="21">
        <v>54</v>
      </c>
      <c r="G485" s="24">
        <v>294</v>
      </c>
      <c r="H485" s="24">
        <v>294</v>
      </c>
    </row>
    <row r="486" spans="1:8" ht="14.1" customHeight="1" x14ac:dyDescent="0.2">
      <c r="A486" s="21" t="s">
        <v>652</v>
      </c>
      <c r="B486" s="21" t="s">
        <v>337</v>
      </c>
      <c r="C486" s="22" t="s">
        <v>653</v>
      </c>
      <c r="D486" s="23" t="s">
        <v>142</v>
      </c>
      <c r="E486" s="21">
        <v>6</v>
      </c>
      <c r="F486" s="21">
        <v>34</v>
      </c>
      <c r="G486" s="24">
        <v>216</v>
      </c>
      <c r="H486" s="24">
        <v>216</v>
      </c>
    </row>
    <row r="487" spans="1:8" ht="14.1" customHeight="1" x14ac:dyDescent="0.2">
      <c r="A487" s="21" t="s">
        <v>654</v>
      </c>
      <c r="B487" s="21" t="s">
        <v>337</v>
      </c>
      <c r="C487" s="22" t="s">
        <v>653</v>
      </c>
      <c r="D487" s="23" t="s">
        <v>1736</v>
      </c>
      <c r="E487" s="21">
        <v>6</v>
      </c>
      <c r="F487" s="21">
        <v>34</v>
      </c>
      <c r="G487" s="24">
        <v>186</v>
      </c>
      <c r="H487" s="24">
        <v>186</v>
      </c>
    </row>
    <row r="488" spans="1:8" ht="14.1" customHeight="1" x14ac:dyDescent="0.2">
      <c r="A488" s="21" t="s">
        <v>655</v>
      </c>
      <c r="B488" s="21" t="s">
        <v>337</v>
      </c>
      <c r="C488" s="22" t="s">
        <v>653</v>
      </c>
      <c r="D488" s="23" t="s">
        <v>1734</v>
      </c>
      <c r="E488" s="21">
        <v>6</v>
      </c>
      <c r="F488" s="21">
        <v>34</v>
      </c>
      <c r="G488" s="24">
        <v>236</v>
      </c>
      <c r="H488" s="24">
        <v>236</v>
      </c>
    </row>
    <row r="489" spans="1:8" ht="14.1" customHeight="1" x14ac:dyDescent="0.2">
      <c r="A489" s="21" t="s">
        <v>656</v>
      </c>
      <c r="B489" s="21" t="s">
        <v>344</v>
      </c>
      <c r="C489" s="22" t="s">
        <v>657</v>
      </c>
      <c r="D489" s="21" t="s">
        <v>1734</v>
      </c>
      <c r="E489" s="21">
        <v>6</v>
      </c>
      <c r="F489" s="21">
        <v>55</v>
      </c>
      <c r="G489" s="24">
        <v>405</v>
      </c>
      <c r="H489" s="24">
        <v>405</v>
      </c>
    </row>
    <row r="490" spans="1:8" ht="14.1" customHeight="1" x14ac:dyDescent="0.2">
      <c r="A490" s="21" t="s">
        <v>658</v>
      </c>
      <c r="B490" s="21" t="s">
        <v>365</v>
      </c>
      <c r="C490" s="22" t="s">
        <v>659</v>
      </c>
      <c r="D490" s="23" t="s">
        <v>1736</v>
      </c>
      <c r="E490" s="21">
        <v>6</v>
      </c>
      <c r="F490" s="21">
        <v>32</v>
      </c>
      <c r="G490" s="24">
        <v>175</v>
      </c>
      <c r="H490" s="24">
        <v>175</v>
      </c>
    </row>
    <row r="491" spans="1:8" ht="14.1" customHeight="1" x14ac:dyDescent="0.2">
      <c r="A491" s="21" t="s">
        <v>660</v>
      </c>
      <c r="B491" s="21" t="s">
        <v>365</v>
      </c>
      <c r="C491" s="22" t="s">
        <v>661</v>
      </c>
      <c r="D491" s="23" t="s">
        <v>1736</v>
      </c>
      <c r="E491" s="21">
        <v>6</v>
      </c>
      <c r="F491" s="21">
        <v>32</v>
      </c>
      <c r="G491" s="24">
        <v>156</v>
      </c>
      <c r="H491" s="24">
        <v>156</v>
      </c>
    </row>
    <row r="492" spans="1:8" ht="14.1" customHeight="1" x14ac:dyDescent="0.2">
      <c r="A492" s="21" t="s">
        <v>662</v>
      </c>
      <c r="B492" s="21" t="s">
        <v>365</v>
      </c>
      <c r="C492" s="22" t="s">
        <v>663</v>
      </c>
      <c r="D492" s="23" t="s">
        <v>1736</v>
      </c>
      <c r="E492" s="21">
        <v>6</v>
      </c>
      <c r="F492" s="21">
        <v>32</v>
      </c>
      <c r="G492" s="24">
        <v>182</v>
      </c>
      <c r="H492" s="24">
        <v>182</v>
      </c>
    </row>
    <row r="493" spans="1:8" ht="14.1" customHeight="1" x14ac:dyDescent="0.2">
      <c r="A493" s="21" t="s">
        <v>664</v>
      </c>
      <c r="B493" s="21" t="s">
        <v>448</v>
      </c>
      <c r="C493" s="22" t="s">
        <v>665</v>
      </c>
      <c r="D493" s="23" t="s">
        <v>1736</v>
      </c>
      <c r="E493" s="21">
        <v>6</v>
      </c>
      <c r="F493" s="21">
        <v>54</v>
      </c>
      <c r="G493" s="24">
        <v>351</v>
      </c>
      <c r="H493" s="24">
        <v>351</v>
      </c>
    </row>
    <row r="494" spans="1:8" ht="14.1" customHeight="1" x14ac:dyDescent="0.2">
      <c r="A494" s="21" t="s">
        <v>666</v>
      </c>
      <c r="B494" s="21" t="s">
        <v>445</v>
      </c>
      <c r="C494" s="22" t="s">
        <v>667</v>
      </c>
      <c r="D494" s="23" t="s">
        <v>142</v>
      </c>
      <c r="E494" s="21">
        <v>6</v>
      </c>
      <c r="F494" s="21">
        <v>40</v>
      </c>
      <c r="G494" s="24">
        <v>258</v>
      </c>
      <c r="H494" s="24">
        <v>258</v>
      </c>
    </row>
    <row r="495" spans="1:8" ht="14.1" customHeight="1" x14ac:dyDescent="0.2">
      <c r="A495" s="21" t="s">
        <v>668</v>
      </c>
      <c r="B495" s="21" t="s">
        <v>445</v>
      </c>
      <c r="C495" s="22" t="s">
        <v>667</v>
      </c>
      <c r="D495" s="23" t="s">
        <v>1734</v>
      </c>
      <c r="E495" s="21">
        <v>6</v>
      </c>
      <c r="F495" s="21">
        <v>40</v>
      </c>
      <c r="G495" s="24">
        <v>282</v>
      </c>
      <c r="H495" s="24">
        <v>282</v>
      </c>
    </row>
    <row r="496" spans="1:8" ht="14.1" customHeight="1" x14ac:dyDescent="0.2">
      <c r="A496" s="21" t="s">
        <v>669</v>
      </c>
      <c r="B496" s="21" t="s">
        <v>337</v>
      </c>
      <c r="C496" s="22" t="s">
        <v>670</v>
      </c>
      <c r="D496" s="23" t="s">
        <v>142</v>
      </c>
      <c r="E496" s="21">
        <v>8</v>
      </c>
      <c r="F496" s="21">
        <v>34</v>
      </c>
      <c r="G496" s="24">
        <v>288</v>
      </c>
      <c r="H496" s="24">
        <v>288</v>
      </c>
    </row>
    <row r="497" spans="1:8" ht="14.1" customHeight="1" x14ac:dyDescent="0.2">
      <c r="A497" s="21" t="s">
        <v>671</v>
      </c>
      <c r="B497" s="21" t="s">
        <v>344</v>
      </c>
      <c r="C497" s="22" t="s">
        <v>672</v>
      </c>
      <c r="D497" s="21" t="s">
        <v>1734</v>
      </c>
      <c r="E497" s="21">
        <v>8</v>
      </c>
      <c r="F497" s="21">
        <v>55</v>
      </c>
      <c r="G497" s="24">
        <v>540</v>
      </c>
      <c r="H497" s="24">
        <v>540</v>
      </c>
    </row>
    <row r="498" spans="1:8" ht="14.1" customHeight="1" x14ac:dyDescent="0.2">
      <c r="A498" s="21" t="s">
        <v>673</v>
      </c>
      <c r="B498" s="21" t="s">
        <v>365</v>
      </c>
      <c r="C498" s="22" t="s">
        <v>674</v>
      </c>
      <c r="D498" s="23" t="s">
        <v>1736</v>
      </c>
      <c r="E498" s="21">
        <v>8</v>
      </c>
      <c r="F498" s="21">
        <v>32</v>
      </c>
      <c r="G498" s="24">
        <v>224</v>
      </c>
      <c r="H498" s="24">
        <v>224</v>
      </c>
    </row>
    <row r="499" spans="1:8" ht="14.1" customHeight="1" x14ac:dyDescent="0.2">
      <c r="A499" s="21" t="s">
        <v>675</v>
      </c>
      <c r="B499" s="21" t="s">
        <v>365</v>
      </c>
      <c r="C499" s="22" t="s">
        <v>676</v>
      </c>
      <c r="D499" s="23" t="s">
        <v>1736</v>
      </c>
      <c r="E499" s="21">
        <v>8</v>
      </c>
      <c r="F499" s="21">
        <v>32</v>
      </c>
      <c r="G499" s="24">
        <v>204</v>
      </c>
      <c r="H499" s="24">
        <v>204</v>
      </c>
    </row>
    <row r="500" spans="1:8" ht="14.1" customHeight="1" x14ac:dyDescent="0.2">
      <c r="A500" s="21" t="s">
        <v>677</v>
      </c>
      <c r="B500" s="21" t="s">
        <v>448</v>
      </c>
      <c r="C500" s="22" t="s">
        <v>678</v>
      </c>
      <c r="D500" s="23" t="s">
        <v>1736</v>
      </c>
      <c r="E500" s="21">
        <v>8</v>
      </c>
      <c r="F500" s="21">
        <v>54</v>
      </c>
      <c r="G500" s="24">
        <v>468</v>
      </c>
      <c r="H500" s="24">
        <v>468</v>
      </c>
    </row>
    <row r="501" spans="1:8" ht="14.1" customHeight="1" x14ac:dyDescent="0.2">
      <c r="A501" s="21" t="s">
        <v>679</v>
      </c>
      <c r="B501" s="21" t="s">
        <v>680</v>
      </c>
      <c r="C501" s="22" t="s">
        <v>681</v>
      </c>
      <c r="D501" s="23" t="s">
        <v>1736</v>
      </c>
      <c r="E501" s="21">
        <v>1</v>
      </c>
      <c r="F501" s="21">
        <v>55</v>
      </c>
      <c r="G501" s="24">
        <v>59</v>
      </c>
      <c r="H501" s="24">
        <v>59</v>
      </c>
    </row>
    <row r="502" spans="1:8" ht="14.1" customHeight="1" x14ac:dyDescent="0.2">
      <c r="A502" s="21" t="s">
        <v>682</v>
      </c>
      <c r="B502" s="21" t="s">
        <v>683</v>
      </c>
      <c r="C502" s="22" t="s">
        <v>684</v>
      </c>
      <c r="D502" s="23" t="s">
        <v>1736</v>
      </c>
      <c r="E502" s="21">
        <v>1</v>
      </c>
      <c r="F502" s="21">
        <v>40</v>
      </c>
      <c r="G502" s="24">
        <v>36</v>
      </c>
      <c r="H502" s="24">
        <v>36</v>
      </c>
    </row>
    <row r="503" spans="1:8" ht="14.1" customHeight="1" x14ac:dyDescent="0.2">
      <c r="A503" s="21" t="s">
        <v>685</v>
      </c>
      <c r="B503" s="21" t="s">
        <v>683</v>
      </c>
      <c r="C503" s="22" t="s">
        <v>686</v>
      </c>
      <c r="D503" s="23" t="s">
        <v>1736</v>
      </c>
      <c r="E503" s="21">
        <v>1</v>
      </c>
      <c r="F503" s="21">
        <v>40</v>
      </c>
      <c r="G503" s="24">
        <v>36</v>
      </c>
      <c r="H503" s="24">
        <v>36</v>
      </c>
    </row>
    <row r="504" spans="1:8" ht="14.1" customHeight="1" x14ac:dyDescent="0.2">
      <c r="A504" s="21" t="s">
        <v>687</v>
      </c>
      <c r="B504" s="21" t="s">
        <v>683</v>
      </c>
      <c r="C504" s="22" t="s">
        <v>688</v>
      </c>
      <c r="D504" s="23" t="s">
        <v>1736</v>
      </c>
      <c r="E504" s="21">
        <v>1</v>
      </c>
      <c r="F504" s="21">
        <v>40</v>
      </c>
      <c r="G504" s="24">
        <v>35</v>
      </c>
      <c r="H504" s="24">
        <v>35</v>
      </c>
    </row>
    <row r="505" spans="1:8" ht="14.1" customHeight="1" x14ac:dyDescent="0.2">
      <c r="A505" s="21" t="s">
        <v>689</v>
      </c>
      <c r="B505" s="21" t="s">
        <v>683</v>
      </c>
      <c r="C505" s="22" t="s">
        <v>690</v>
      </c>
      <c r="D505" s="23" t="s">
        <v>1736</v>
      </c>
      <c r="E505" s="21">
        <v>1</v>
      </c>
      <c r="F505" s="21">
        <v>40</v>
      </c>
      <c r="G505" s="24">
        <v>34</v>
      </c>
      <c r="H505" s="24">
        <v>34</v>
      </c>
    </row>
    <row r="506" spans="1:8" ht="14.1" customHeight="1" x14ac:dyDescent="0.2">
      <c r="A506" s="21" t="s">
        <v>691</v>
      </c>
      <c r="B506" s="21" t="s">
        <v>683</v>
      </c>
      <c r="C506" s="22" t="s">
        <v>692</v>
      </c>
      <c r="D506" s="23" t="s">
        <v>1736</v>
      </c>
      <c r="E506" s="21">
        <v>1</v>
      </c>
      <c r="F506" s="21">
        <v>40</v>
      </c>
      <c r="G506" s="24">
        <v>43</v>
      </c>
      <c r="H506" s="24">
        <v>43</v>
      </c>
    </row>
    <row r="507" spans="1:8" ht="14.1" customHeight="1" x14ac:dyDescent="0.2">
      <c r="A507" s="21" t="s">
        <v>693</v>
      </c>
      <c r="B507" s="21" t="s">
        <v>680</v>
      </c>
      <c r="C507" s="22" t="s">
        <v>694</v>
      </c>
      <c r="D507" s="23" t="s">
        <v>142</v>
      </c>
      <c r="E507" s="21">
        <v>1</v>
      </c>
      <c r="F507" s="21">
        <v>75</v>
      </c>
      <c r="G507" s="24">
        <v>88</v>
      </c>
      <c r="H507" s="24">
        <v>88</v>
      </c>
    </row>
    <row r="508" spans="1:8" ht="14.1" customHeight="1" x14ac:dyDescent="0.2">
      <c r="A508" s="21" t="s">
        <v>695</v>
      </c>
      <c r="B508" s="21" t="s">
        <v>680</v>
      </c>
      <c r="C508" s="22" t="s">
        <v>694</v>
      </c>
      <c r="D508" s="23" t="s">
        <v>1736</v>
      </c>
      <c r="E508" s="21">
        <v>1</v>
      </c>
      <c r="F508" s="21">
        <v>75</v>
      </c>
      <c r="G508" s="24">
        <v>69</v>
      </c>
      <c r="H508" s="24">
        <v>69</v>
      </c>
    </row>
    <row r="509" spans="1:8" ht="14.1" customHeight="1" x14ac:dyDescent="0.2">
      <c r="A509" s="21" t="s">
        <v>696</v>
      </c>
      <c r="B509" s="21" t="s">
        <v>697</v>
      </c>
      <c r="C509" s="22" t="s">
        <v>698</v>
      </c>
      <c r="D509" s="23" t="s">
        <v>1736</v>
      </c>
      <c r="E509" s="21">
        <v>1</v>
      </c>
      <c r="F509" s="21">
        <v>80</v>
      </c>
      <c r="G509" s="24">
        <v>89</v>
      </c>
      <c r="H509" s="24">
        <v>89</v>
      </c>
    </row>
    <row r="510" spans="1:8" ht="14.1" customHeight="1" x14ac:dyDescent="0.2">
      <c r="A510" s="21" t="s">
        <v>699</v>
      </c>
      <c r="B510" s="21" t="s">
        <v>680</v>
      </c>
      <c r="C510" s="22" t="s">
        <v>694</v>
      </c>
      <c r="D510" s="23" t="s">
        <v>1734</v>
      </c>
      <c r="E510" s="21">
        <v>1</v>
      </c>
      <c r="F510" s="21">
        <v>75</v>
      </c>
      <c r="G510" s="24">
        <v>92</v>
      </c>
      <c r="H510" s="24">
        <v>92</v>
      </c>
    </row>
    <row r="511" spans="1:8" ht="14.1" customHeight="1" x14ac:dyDescent="0.2">
      <c r="A511" s="21" t="s">
        <v>700</v>
      </c>
      <c r="B511" s="21" t="s">
        <v>701</v>
      </c>
      <c r="C511" s="22" t="s">
        <v>702</v>
      </c>
      <c r="D511" s="23" t="s">
        <v>1736</v>
      </c>
      <c r="E511" s="21">
        <v>1</v>
      </c>
      <c r="F511" s="21">
        <v>50</v>
      </c>
      <c r="G511" s="24">
        <v>44</v>
      </c>
      <c r="H511" s="24">
        <v>44</v>
      </c>
    </row>
    <row r="512" spans="1:8" ht="14.1" customHeight="1" x14ac:dyDescent="0.2">
      <c r="A512" s="21" t="s">
        <v>703</v>
      </c>
      <c r="B512" s="21" t="s">
        <v>704</v>
      </c>
      <c r="C512" s="22" t="s">
        <v>705</v>
      </c>
      <c r="D512" s="23" t="s">
        <v>1736</v>
      </c>
      <c r="E512" s="21">
        <v>1</v>
      </c>
      <c r="F512" s="21">
        <v>35</v>
      </c>
      <c r="G512" s="24">
        <v>39</v>
      </c>
      <c r="H512" s="24">
        <v>39</v>
      </c>
    </row>
    <row r="513" spans="1:8" ht="14.1" customHeight="1" x14ac:dyDescent="0.2">
      <c r="A513" s="21" t="s">
        <v>706</v>
      </c>
      <c r="B513" s="21" t="s">
        <v>701</v>
      </c>
      <c r="C513" s="22" t="s">
        <v>702</v>
      </c>
      <c r="D513" s="23" t="s">
        <v>1734</v>
      </c>
      <c r="E513" s="21">
        <v>1</v>
      </c>
      <c r="F513" s="21">
        <v>50</v>
      </c>
      <c r="G513" s="24">
        <v>63</v>
      </c>
      <c r="H513" s="24">
        <v>63</v>
      </c>
    </row>
    <row r="514" spans="1:8" ht="14.1" customHeight="1" x14ac:dyDescent="0.2">
      <c r="A514" s="21" t="s">
        <v>707</v>
      </c>
      <c r="B514" s="21" t="s">
        <v>708</v>
      </c>
      <c r="C514" s="22" t="s">
        <v>709</v>
      </c>
      <c r="D514" s="23" t="s">
        <v>1734</v>
      </c>
      <c r="E514" s="21">
        <v>1</v>
      </c>
      <c r="F514" s="21">
        <v>135</v>
      </c>
      <c r="G514" s="24">
        <v>165</v>
      </c>
      <c r="H514" s="24">
        <v>165</v>
      </c>
    </row>
    <row r="515" spans="1:8" ht="14.1" customHeight="1" x14ac:dyDescent="0.2">
      <c r="A515" s="21" t="s">
        <v>710</v>
      </c>
      <c r="B515" s="21" t="s">
        <v>680</v>
      </c>
      <c r="C515" s="22" t="s">
        <v>711</v>
      </c>
      <c r="D515" s="23" t="s">
        <v>1736</v>
      </c>
      <c r="E515" s="21">
        <v>2</v>
      </c>
      <c r="F515" s="21">
        <v>55</v>
      </c>
      <c r="G515" s="24">
        <v>123</v>
      </c>
      <c r="H515" s="24">
        <v>123</v>
      </c>
    </row>
    <row r="516" spans="1:8" ht="14.1" customHeight="1" x14ac:dyDescent="0.2">
      <c r="A516" s="21" t="s">
        <v>712</v>
      </c>
      <c r="B516" s="21" t="s">
        <v>683</v>
      </c>
      <c r="C516" s="22" t="s">
        <v>713</v>
      </c>
      <c r="D516" s="23" t="s">
        <v>1736</v>
      </c>
      <c r="E516" s="21">
        <v>2</v>
      </c>
      <c r="F516" s="21">
        <v>40</v>
      </c>
      <c r="G516" s="24">
        <v>72</v>
      </c>
      <c r="H516" s="24">
        <v>72</v>
      </c>
    </row>
    <row r="517" spans="1:8" ht="14.1" customHeight="1" x14ac:dyDescent="0.2">
      <c r="A517" s="21" t="s">
        <v>714</v>
      </c>
      <c r="B517" s="21" t="s">
        <v>683</v>
      </c>
      <c r="C517" s="22" t="s">
        <v>715</v>
      </c>
      <c r="D517" s="23" t="s">
        <v>1736</v>
      </c>
      <c r="E517" s="21">
        <v>2</v>
      </c>
      <c r="F517" s="21">
        <v>40</v>
      </c>
      <c r="G517" s="24">
        <v>67</v>
      </c>
      <c r="H517" s="24">
        <v>67</v>
      </c>
    </row>
    <row r="518" spans="1:8" ht="14.1" customHeight="1" x14ac:dyDescent="0.2">
      <c r="A518" s="21" t="s">
        <v>716</v>
      </c>
      <c r="B518" s="21" t="s">
        <v>683</v>
      </c>
      <c r="C518" s="22" t="s">
        <v>717</v>
      </c>
      <c r="D518" s="23" t="s">
        <v>1736</v>
      </c>
      <c r="E518" s="21">
        <v>2</v>
      </c>
      <c r="F518" s="21">
        <v>40</v>
      </c>
      <c r="G518" s="24">
        <v>80</v>
      </c>
      <c r="H518" s="24">
        <v>80</v>
      </c>
    </row>
    <row r="519" spans="1:8" ht="14.1" customHeight="1" x14ac:dyDescent="0.2">
      <c r="A519" s="26" t="s">
        <v>718</v>
      </c>
      <c r="B519" s="26" t="s">
        <v>683</v>
      </c>
      <c r="C519" s="27" t="s">
        <v>719</v>
      </c>
      <c r="D519" s="28" t="s">
        <v>1736</v>
      </c>
      <c r="E519" s="26">
        <v>2</v>
      </c>
      <c r="F519" s="26">
        <v>40</v>
      </c>
      <c r="G519" s="29">
        <v>73</v>
      </c>
      <c r="H519" s="29">
        <v>73</v>
      </c>
    </row>
    <row r="520" spans="1:8" ht="14.1" customHeight="1" x14ac:dyDescent="0.2">
      <c r="A520" s="21" t="s">
        <v>720</v>
      </c>
      <c r="B520" s="21" t="s">
        <v>680</v>
      </c>
      <c r="C520" s="22" t="s">
        <v>721</v>
      </c>
      <c r="D520" s="23" t="s">
        <v>142</v>
      </c>
      <c r="E520" s="21">
        <v>2</v>
      </c>
      <c r="F520" s="21">
        <v>75</v>
      </c>
      <c r="G520" s="24">
        <v>176</v>
      </c>
      <c r="H520" s="24">
        <v>176</v>
      </c>
    </row>
    <row r="521" spans="1:8" ht="14.1" customHeight="1" x14ac:dyDescent="0.2">
      <c r="A521" s="21" t="s">
        <v>722</v>
      </c>
      <c r="B521" s="21" t="s">
        <v>680</v>
      </c>
      <c r="C521" s="22" t="s">
        <v>721</v>
      </c>
      <c r="D521" s="23" t="s">
        <v>1736</v>
      </c>
      <c r="E521" s="21">
        <v>2</v>
      </c>
      <c r="F521" s="21">
        <v>75</v>
      </c>
      <c r="G521" s="24">
        <v>138</v>
      </c>
      <c r="H521" s="24">
        <v>138</v>
      </c>
    </row>
    <row r="522" spans="1:8" ht="14.1" customHeight="1" x14ac:dyDescent="0.2">
      <c r="A522" s="21" t="s">
        <v>723</v>
      </c>
      <c r="B522" s="21" t="s">
        <v>680</v>
      </c>
      <c r="C522" s="22" t="s">
        <v>721</v>
      </c>
      <c r="D522" s="23" t="s">
        <v>1734</v>
      </c>
      <c r="E522" s="21">
        <v>2</v>
      </c>
      <c r="F522" s="21">
        <v>75</v>
      </c>
      <c r="G522" s="24">
        <v>168</v>
      </c>
      <c r="H522" s="24">
        <v>168</v>
      </c>
    </row>
    <row r="523" spans="1:8" ht="14.1" customHeight="1" x14ac:dyDescent="0.2">
      <c r="A523" s="21" t="s">
        <v>724</v>
      </c>
      <c r="B523" s="21" t="s">
        <v>701</v>
      </c>
      <c r="C523" s="22" t="s">
        <v>725</v>
      </c>
      <c r="D523" s="23" t="s">
        <v>1736</v>
      </c>
      <c r="E523" s="21">
        <v>2</v>
      </c>
      <c r="F523" s="21">
        <v>50</v>
      </c>
      <c r="G523" s="24">
        <v>88</v>
      </c>
      <c r="H523" s="24">
        <v>88</v>
      </c>
    </row>
    <row r="524" spans="1:8" ht="14.1" customHeight="1" x14ac:dyDescent="0.2">
      <c r="A524" s="21" t="s">
        <v>726</v>
      </c>
      <c r="B524" s="21" t="s">
        <v>704</v>
      </c>
      <c r="C524" s="22" t="s">
        <v>727</v>
      </c>
      <c r="D524" s="23" t="s">
        <v>1736</v>
      </c>
      <c r="E524" s="21">
        <v>2</v>
      </c>
      <c r="F524" s="21">
        <v>35</v>
      </c>
      <c r="G524" s="24">
        <v>76</v>
      </c>
      <c r="H524" s="24">
        <v>76</v>
      </c>
    </row>
    <row r="525" spans="1:8" ht="14.1" customHeight="1" x14ac:dyDescent="0.2">
      <c r="A525" s="21" t="s">
        <v>728</v>
      </c>
      <c r="B525" s="21" t="s">
        <v>701</v>
      </c>
      <c r="C525" s="22" t="s">
        <v>725</v>
      </c>
      <c r="D525" s="23" t="s">
        <v>1734</v>
      </c>
      <c r="E525" s="21">
        <v>2</v>
      </c>
      <c r="F525" s="21">
        <v>50</v>
      </c>
      <c r="G525" s="24">
        <v>128</v>
      </c>
      <c r="H525" s="24">
        <v>128</v>
      </c>
    </row>
    <row r="526" spans="1:8" ht="14.1" customHeight="1" x14ac:dyDescent="0.2">
      <c r="A526" s="21" t="s">
        <v>729</v>
      </c>
      <c r="B526" s="21" t="s">
        <v>708</v>
      </c>
      <c r="C526" s="22" t="s">
        <v>730</v>
      </c>
      <c r="D526" s="23" t="s">
        <v>1734</v>
      </c>
      <c r="E526" s="21">
        <v>2</v>
      </c>
      <c r="F526" s="21">
        <v>135</v>
      </c>
      <c r="G526" s="24">
        <v>310</v>
      </c>
      <c r="H526" s="24">
        <v>310</v>
      </c>
    </row>
    <row r="527" spans="1:8" ht="14.1" customHeight="1" x14ac:dyDescent="0.2">
      <c r="A527" s="21" t="s">
        <v>731</v>
      </c>
      <c r="B527" s="21" t="s">
        <v>683</v>
      </c>
      <c r="C527" s="22" t="s">
        <v>732</v>
      </c>
      <c r="D527" s="23" t="s">
        <v>1736</v>
      </c>
      <c r="E527" s="21">
        <v>3</v>
      </c>
      <c r="F527" s="21">
        <v>40</v>
      </c>
      <c r="G527" s="24">
        <v>106</v>
      </c>
      <c r="H527" s="24">
        <v>106</v>
      </c>
    </row>
    <row r="528" spans="1:8" ht="14.1" customHeight="1" x14ac:dyDescent="0.2">
      <c r="A528" s="21" t="s">
        <v>733</v>
      </c>
      <c r="B528" s="21" t="s">
        <v>683</v>
      </c>
      <c r="C528" s="22" t="s">
        <v>734</v>
      </c>
      <c r="D528" s="23" t="s">
        <v>1736</v>
      </c>
      <c r="E528" s="21">
        <v>3</v>
      </c>
      <c r="F528" s="21">
        <v>40</v>
      </c>
      <c r="G528" s="24">
        <v>108</v>
      </c>
      <c r="H528" s="24">
        <v>108</v>
      </c>
    </row>
    <row r="529" spans="1:8" ht="14.1" customHeight="1" x14ac:dyDescent="0.2">
      <c r="A529" s="21" t="s">
        <v>735</v>
      </c>
      <c r="B529" s="21" t="s">
        <v>683</v>
      </c>
      <c r="C529" s="22" t="s">
        <v>736</v>
      </c>
      <c r="D529" s="23" t="s">
        <v>1736</v>
      </c>
      <c r="E529" s="21">
        <v>4</v>
      </c>
      <c r="F529" s="21">
        <v>40</v>
      </c>
      <c r="G529" s="24">
        <v>134</v>
      </c>
      <c r="H529" s="24">
        <v>134</v>
      </c>
    </row>
    <row r="530" spans="1:8" ht="14.1" customHeight="1" x14ac:dyDescent="0.2">
      <c r="A530" s="21" t="s">
        <v>737</v>
      </c>
      <c r="B530" s="21" t="s">
        <v>683</v>
      </c>
      <c r="C530" s="22" t="s">
        <v>738</v>
      </c>
      <c r="D530" s="23" t="s">
        <v>1736</v>
      </c>
      <c r="E530" s="21">
        <v>4</v>
      </c>
      <c r="F530" s="21">
        <v>40</v>
      </c>
      <c r="G530" s="24">
        <v>126</v>
      </c>
      <c r="H530" s="24">
        <v>126</v>
      </c>
    </row>
    <row r="531" spans="1:8" ht="14.1" customHeight="1" x14ac:dyDescent="0.2">
      <c r="A531" s="21" t="s">
        <v>739</v>
      </c>
      <c r="B531" s="21" t="s">
        <v>740</v>
      </c>
      <c r="C531" s="22" t="s">
        <v>741</v>
      </c>
      <c r="D531" s="23" t="s">
        <v>1736</v>
      </c>
      <c r="E531" s="21">
        <v>1</v>
      </c>
      <c r="F531" s="21">
        <v>55</v>
      </c>
      <c r="G531" s="24">
        <v>68</v>
      </c>
      <c r="H531" s="24">
        <v>68</v>
      </c>
    </row>
    <row r="532" spans="1:8" ht="14.1" customHeight="1" x14ac:dyDescent="0.2">
      <c r="A532" s="21" t="s">
        <v>742</v>
      </c>
      <c r="B532" s="21" t="s">
        <v>740</v>
      </c>
      <c r="C532" s="22" t="s">
        <v>743</v>
      </c>
      <c r="D532" s="23" t="s">
        <v>142</v>
      </c>
      <c r="E532" s="21">
        <v>1</v>
      </c>
      <c r="F532" s="21">
        <v>55</v>
      </c>
      <c r="G532" s="24">
        <v>76</v>
      </c>
      <c r="H532" s="24">
        <v>76</v>
      </c>
    </row>
    <row r="533" spans="1:8" ht="14.1" customHeight="1" x14ac:dyDescent="0.2">
      <c r="A533" s="21" t="s">
        <v>744</v>
      </c>
      <c r="B533" s="21" t="s">
        <v>745</v>
      </c>
      <c r="C533" s="22" t="s">
        <v>746</v>
      </c>
      <c r="D533" s="23" t="s">
        <v>1734</v>
      </c>
      <c r="E533" s="21">
        <v>1</v>
      </c>
      <c r="F533" s="21">
        <v>85</v>
      </c>
      <c r="G533" s="24">
        <v>120</v>
      </c>
      <c r="H533" s="24">
        <v>120</v>
      </c>
    </row>
    <row r="534" spans="1:8" ht="14.1" customHeight="1" x14ac:dyDescent="0.2">
      <c r="A534" s="21" t="s">
        <v>747</v>
      </c>
      <c r="B534" s="21" t="s">
        <v>740</v>
      </c>
      <c r="C534" s="22" t="s">
        <v>743</v>
      </c>
      <c r="D534" s="23" t="s">
        <v>1734</v>
      </c>
      <c r="E534" s="21">
        <v>1</v>
      </c>
      <c r="F534" s="21">
        <v>55</v>
      </c>
      <c r="G534" s="24">
        <v>90</v>
      </c>
      <c r="H534" s="24">
        <v>90</v>
      </c>
    </row>
    <row r="535" spans="1:8" ht="14.1" customHeight="1" x14ac:dyDescent="0.2">
      <c r="A535" s="21" t="s">
        <v>748</v>
      </c>
      <c r="B535" s="21" t="s">
        <v>749</v>
      </c>
      <c r="C535" s="22" t="s">
        <v>750</v>
      </c>
      <c r="D535" s="23" t="s">
        <v>1734</v>
      </c>
      <c r="E535" s="21">
        <v>1</v>
      </c>
      <c r="F535" s="21">
        <v>160</v>
      </c>
      <c r="G535" s="24">
        <v>180</v>
      </c>
      <c r="H535" s="24">
        <v>180</v>
      </c>
    </row>
    <row r="536" spans="1:8" ht="14.1" customHeight="1" x14ac:dyDescent="0.2">
      <c r="A536" s="21" t="s">
        <v>751</v>
      </c>
      <c r="B536" s="21" t="s">
        <v>752</v>
      </c>
      <c r="C536" s="22" t="s">
        <v>753</v>
      </c>
      <c r="D536" s="23" t="s">
        <v>1736</v>
      </c>
      <c r="E536" s="21">
        <v>2</v>
      </c>
      <c r="F536" s="21">
        <v>65</v>
      </c>
      <c r="G536" s="24">
        <v>147</v>
      </c>
      <c r="H536" s="24">
        <v>147</v>
      </c>
    </row>
    <row r="537" spans="1:8" ht="14.1" customHeight="1" x14ac:dyDescent="0.2">
      <c r="A537" s="21" t="s">
        <v>754</v>
      </c>
      <c r="B537" s="21" t="s">
        <v>740</v>
      </c>
      <c r="C537" s="22" t="s">
        <v>755</v>
      </c>
      <c r="D537" s="23" t="s">
        <v>1736</v>
      </c>
      <c r="E537" s="21">
        <v>2</v>
      </c>
      <c r="F537" s="21">
        <v>55</v>
      </c>
      <c r="G537" s="24">
        <v>108</v>
      </c>
      <c r="H537" s="24">
        <v>108</v>
      </c>
    </row>
    <row r="538" spans="1:8" ht="14.1" customHeight="1" x14ac:dyDescent="0.2">
      <c r="A538" s="21" t="s">
        <v>756</v>
      </c>
      <c r="B538" s="21" t="s">
        <v>740</v>
      </c>
      <c r="C538" s="22" t="s">
        <v>757</v>
      </c>
      <c r="D538" s="23" t="s">
        <v>142</v>
      </c>
      <c r="E538" s="21">
        <v>2</v>
      </c>
      <c r="F538" s="21">
        <v>55</v>
      </c>
      <c r="G538" s="24">
        <v>122</v>
      </c>
      <c r="H538" s="24">
        <v>122</v>
      </c>
    </row>
    <row r="539" spans="1:8" ht="14.1" customHeight="1" x14ac:dyDescent="0.2">
      <c r="A539" s="21" t="s">
        <v>758</v>
      </c>
      <c r="B539" s="21" t="s">
        <v>745</v>
      </c>
      <c r="C539" s="22" t="s">
        <v>759</v>
      </c>
      <c r="D539" s="23" t="s">
        <v>142</v>
      </c>
      <c r="E539" s="21">
        <v>2</v>
      </c>
      <c r="F539" s="21">
        <v>85</v>
      </c>
      <c r="G539" s="24">
        <v>194</v>
      </c>
      <c r="H539" s="24">
        <v>194</v>
      </c>
    </row>
    <row r="540" spans="1:8" ht="14.1" customHeight="1" x14ac:dyDescent="0.2">
      <c r="A540" s="21" t="s">
        <v>760</v>
      </c>
      <c r="B540" s="21" t="s">
        <v>745</v>
      </c>
      <c r="C540" s="22" t="s">
        <v>759</v>
      </c>
      <c r="D540" s="23" t="s">
        <v>1734</v>
      </c>
      <c r="E540" s="21">
        <v>2</v>
      </c>
      <c r="F540" s="21">
        <v>85</v>
      </c>
      <c r="G540" s="24">
        <v>220</v>
      </c>
      <c r="H540" s="24">
        <v>220</v>
      </c>
    </row>
    <row r="541" spans="1:8" ht="14.1" customHeight="1" x14ac:dyDescent="0.2">
      <c r="A541" s="21" t="s">
        <v>761</v>
      </c>
      <c r="B541" s="21" t="s">
        <v>740</v>
      </c>
      <c r="C541" s="22" t="s">
        <v>757</v>
      </c>
      <c r="D541" s="23" t="s">
        <v>1736</v>
      </c>
      <c r="E541" s="21">
        <v>2</v>
      </c>
      <c r="F541" s="21">
        <v>55</v>
      </c>
      <c r="G541" s="24">
        <v>108</v>
      </c>
      <c r="H541" s="24">
        <v>108</v>
      </c>
    </row>
    <row r="542" spans="1:8" ht="14.1" customHeight="1" x14ac:dyDescent="0.2">
      <c r="A542" s="21" t="s">
        <v>762</v>
      </c>
      <c r="B542" s="21" t="s">
        <v>740</v>
      </c>
      <c r="C542" s="22" t="s">
        <v>757</v>
      </c>
      <c r="D542" s="23" t="s">
        <v>1734</v>
      </c>
      <c r="E542" s="21">
        <v>2</v>
      </c>
      <c r="F542" s="21">
        <v>55</v>
      </c>
      <c r="G542" s="24">
        <v>145</v>
      </c>
      <c r="H542" s="24">
        <v>145</v>
      </c>
    </row>
    <row r="543" spans="1:8" ht="14.1" customHeight="1" x14ac:dyDescent="0.2">
      <c r="A543" s="21" t="s">
        <v>763</v>
      </c>
      <c r="B543" s="21" t="s">
        <v>749</v>
      </c>
      <c r="C543" s="22" t="s">
        <v>764</v>
      </c>
      <c r="D543" s="23" t="s">
        <v>1734</v>
      </c>
      <c r="E543" s="21">
        <v>2</v>
      </c>
      <c r="F543" s="21">
        <v>160</v>
      </c>
      <c r="G543" s="24">
        <v>330</v>
      </c>
      <c r="H543" s="24">
        <v>330</v>
      </c>
    </row>
    <row r="544" spans="1:8" ht="14.1" customHeight="1" x14ac:dyDescent="0.2">
      <c r="A544" s="21" t="s">
        <v>765</v>
      </c>
      <c r="B544" s="21" t="s">
        <v>740</v>
      </c>
      <c r="C544" s="22" t="s">
        <v>766</v>
      </c>
      <c r="D544" s="23" t="s">
        <v>1736</v>
      </c>
      <c r="E544" s="21">
        <v>3</v>
      </c>
      <c r="F544" s="21">
        <v>55</v>
      </c>
      <c r="G544" s="24">
        <v>176</v>
      </c>
      <c r="H544" s="24">
        <v>176</v>
      </c>
    </row>
    <row r="545" spans="1:8" ht="14.1" customHeight="1" x14ac:dyDescent="0.2">
      <c r="A545" s="21" t="s">
        <v>767</v>
      </c>
      <c r="B545" s="21" t="s">
        <v>740</v>
      </c>
      <c r="C545" s="22" t="s">
        <v>768</v>
      </c>
      <c r="D545" s="23" t="s">
        <v>1734</v>
      </c>
      <c r="E545" s="21">
        <v>3</v>
      </c>
      <c r="F545" s="21">
        <v>55</v>
      </c>
      <c r="G545" s="24">
        <v>202</v>
      </c>
      <c r="H545" s="24">
        <v>202</v>
      </c>
    </row>
    <row r="546" spans="1:8" ht="14.1" customHeight="1" x14ac:dyDescent="0.2">
      <c r="A546" s="21" t="s">
        <v>769</v>
      </c>
      <c r="B546" s="21" t="s">
        <v>740</v>
      </c>
      <c r="C546" s="22" t="s">
        <v>770</v>
      </c>
      <c r="D546" s="23" t="s">
        <v>1736</v>
      </c>
      <c r="E546" s="21">
        <v>4</v>
      </c>
      <c r="F546" s="21">
        <v>55</v>
      </c>
      <c r="G546" s="24">
        <v>216</v>
      </c>
      <c r="H546" s="24">
        <v>216</v>
      </c>
    </row>
    <row r="547" spans="1:8" ht="14.1" customHeight="1" x14ac:dyDescent="0.2">
      <c r="A547" s="21" t="s">
        <v>771</v>
      </c>
      <c r="B547" s="21" t="s">
        <v>740</v>
      </c>
      <c r="C547" s="22" t="s">
        <v>772</v>
      </c>
      <c r="D547" s="23" t="s">
        <v>142</v>
      </c>
      <c r="E547" s="21">
        <v>4</v>
      </c>
      <c r="F547" s="21">
        <v>55</v>
      </c>
      <c r="G547" s="24">
        <v>230</v>
      </c>
      <c r="H547" s="24">
        <v>230</v>
      </c>
    </row>
    <row r="548" spans="1:8" ht="14.1" customHeight="1" x14ac:dyDescent="0.2">
      <c r="A548" s="21" t="s">
        <v>773</v>
      </c>
      <c r="B548" s="21" t="s">
        <v>745</v>
      </c>
      <c r="C548" s="22" t="s">
        <v>774</v>
      </c>
      <c r="D548" s="23" t="s">
        <v>142</v>
      </c>
      <c r="E548" s="21">
        <v>4</v>
      </c>
      <c r="F548" s="21">
        <v>85</v>
      </c>
      <c r="G548" s="24">
        <v>388</v>
      </c>
      <c r="H548" s="24">
        <v>388</v>
      </c>
    </row>
    <row r="549" spans="1:8" ht="14.1" customHeight="1" x14ac:dyDescent="0.2">
      <c r="A549" s="21" t="s">
        <v>775</v>
      </c>
      <c r="B549" s="21" t="s">
        <v>740</v>
      </c>
      <c r="C549" s="22" t="s">
        <v>772</v>
      </c>
      <c r="D549" s="23" t="s">
        <v>1734</v>
      </c>
      <c r="E549" s="21">
        <v>4</v>
      </c>
      <c r="F549" s="21">
        <v>55</v>
      </c>
      <c r="G549" s="24">
        <v>244</v>
      </c>
      <c r="H549" s="24">
        <v>244</v>
      </c>
    </row>
    <row r="550" spans="1:8" ht="14.1" customHeight="1" x14ac:dyDescent="0.2">
      <c r="A550" s="21" t="s">
        <v>776</v>
      </c>
      <c r="B550" s="21" t="s">
        <v>779</v>
      </c>
      <c r="C550" s="22" t="s">
        <v>780</v>
      </c>
      <c r="D550" s="23" t="s">
        <v>142</v>
      </c>
      <c r="E550" s="21">
        <v>1</v>
      </c>
      <c r="F550" s="21">
        <v>60</v>
      </c>
      <c r="G550" s="24">
        <v>61</v>
      </c>
      <c r="H550" s="24">
        <v>61</v>
      </c>
    </row>
    <row r="551" spans="1:8" ht="14.1" customHeight="1" x14ac:dyDescent="0.2">
      <c r="A551" s="21" t="s">
        <v>781</v>
      </c>
      <c r="B551" s="21" t="s">
        <v>779</v>
      </c>
      <c r="C551" s="22" t="s">
        <v>782</v>
      </c>
      <c r="D551" s="23" t="s">
        <v>142</v>
      </c>
      <c r="E551" s="21">
        <v>1</v>
      </c>
      <c r="F551" s="21">
        <v>60</v>
      </c>
      <c r="G551" s="24">
        <v>62</v>
      </c>
      <c r="H551" s="24">
        <v>62</v>
      </c>
    </row>
    <row r="552" spans="1:8" ht="14.1" customHeight="1" x14ac:dyDescent="0.2">
      <c r="A552" s="21" t="s">
        <v>783</v>
      </c>
      <c r="B552" s="21" t="s">
        <v>784</v>
      </c>
      <c r="C552" s="22" t="s">
        <v>785</v>
      </c>
      <c r="D552" s="23" t="s">
        <v>1736</v>
      </c>
      <c r="E552" s="21">
        <v>1</v>
      </c>
      <c r="F552" s="21">
        <v>95</v>
      </c>
      <c r="G552" s="24">
        <v>80</v>
      </c>
      <c r="H552" s="24">
        <v>80</v>
      </c>
    </row>
    <row r="553" spans="1:8" ht="14.1" customHeight="1" x14ac:dyDescent="0.2">
      <c r="A553" s="21" t="s">
        <v>786</v>
      </c>
      <c r="B553" s="21" t="s">
        <v>784</v>
      </c>
      <c r="C553" s="22" t="s">
        <v>787</v>
      </c>
      <c r="D553" s="23" t="s">
        <v>1736</v>
      </c>
      <c r="E553" s="21">
        <v>1</v>
      </c>
      <c r="F553" s="21">
        <v>95</v>
      </c>
      <c r="G553" s="24">
        <v>85</v>
      </c>
      <c r="H553" s="24">
        <v>85</v>
      </c>
    </row>
    <row r="554" spans="1:8" ht="14.1" customHeight="1" x14ac:dyDescent="0.2">
      <c r="A554" s="21" t="s">
        <v>788</v>
      </c>
      <c r="B554" s="21" t="s">
        <v>784</v>
      </c>
      <c r="C554" s="22" t="s">
        <v>785</v>
      </c>
      <c r="D554" s="23" t="s">
        <v>1734</v>
      </c>
      <c r="E554" s="21">
        <v>1</v>
      </c>
      <c r="F554" s="21">
        <v>95</v>
      </c>
      <c r="G554" s="24">
        <v>125</v>
      </c>
      <c r="H554" s="24">
        <v>125</v>
      </c>
    </row>
    <row r="555" spans="1:8" ht="14.1" customHeight="1" x14ac:dyDescent="0.2">
      <c r="A555" s="21" t="s">
        <v>789</v>
      </c>
      <c r="B555" s="21" t="s">
        <v>779</v>
      </c>
      <c r="C555" s="22" t="s">
        <v>780</v>
      </c>
      <c r="D555" s="23" t="s">
        <v>1736</v>
      </c>
      <c r="E555" s="21">
        <v>1</v>
      </c>
      <c r="F555" s="21">
        <v>60</v>
      </c>
      <c r="G555" s="24">
        <v>60</v>
      </c>
      <c r="H555" s="24">
        <v>60</v>
      </c>
    </row>
    <row r="556" spans="1:8" ht="14.1" customHeight="1" x14ac:dyDescent="0.2">
      <c r="A556" s="21" t="s">
        <v>790</v>
      </c>
      <c r="B556" s="21" t="s">
        <v>779</v>
      </c>
      <c r="C556" s="22" t="s">
        <v>791</v>
      </c>
      <c r="D556" s="23" t="s">
        <v>1736</v>
      </c>
      <c r="E556" s="21">
        <v>1</v>
      </c>
      <c r="F556" s="21">
        <v>60</v>
      </c>
      <c r="G556" s="24">
        <v>55</v>
      </c>
      <c r="H556" s="24">
        <v>55</v>
      </c>
    </row>
    <row r="557" spans="1:8" ht="14.1" customHeight="1" x14ac:dyDescent="0.2">
      <c r="A557" s="21" t="s">
        <v>792</v>
      </c>
      <c r="B557" s="21" t="s">
        <v>779</v>
      </c>
      <c r="C557" s="22" t="s">
        <v>780</v>
      </c>
      <c r="D557" s="23" t="s">
        <v>1734</v>
      </c>
      <c r="E557" s="21">
        <v>1</v>
      </c>
      <c r="F557" s="21">
        <v>60</v>
      </c>
      <c r="G557" s="24">
        <v>83</v>
      </c>
      <c r="H557" s="24">
        <v>83</v>
      </c>
    </row>
    <row r="558" spans="1:8" ht="14.1" customHeight="1" x14ac:dyDescent="0.2">
      <c r="A558" s="21" t="s">
        <v>793</v>
      </c>
      <c r="B558" s="21" t="s">
        <v>779</v>
      </c>
      <c r="C558" s="22" t="s">
        <v>782</v>
      </c>
      <c r="D558" s="23" t="s">
        <v>1734</v>
      </c>
      <c r="E558" s="21">
        <v>1</v>
      </c>
      <c r="F558" s="21">
        <v>60</v>
      </c>
      <c r="G558" s="24">
        <v>64</v>
      </c>
      <c r="H558" s="24">
        <v>64</v>
      </c>
    </row>
    <row r="559" spans="1:8" ht="14.1" customHeight="1" x14ac:dyDescent="0.2">
      <c r="A559" s="21" t="s">
        <v>794</v>
      </c>
      <c r="B559" s="21" t="s">
        <v>795</v>
      </c>
      <c r="C559" s="22" t="s">
        <v>796</v>
      </c>
      <c r="D559" s="23" t="s">
        <v>1734</v>
      </c>
      <c r="E559" s="21">
        <v>1</v>
      </c>
      <c r="F559" s="21">
        <v>185</v>
      </c>
      <c r="G559" s="24">
        <v>200</v>
      </c>
      <c r="H559" s="24">
        <v>200</v>
      </c>
    </row>
    <row r="560" spans="1:8" ht="14.1" customHeight="1" x14ac:dyDescent="0.2">
      <c r="A560" s="21" t="s">
        <v>797</v>
      </c>
      <c r="B560" s="21" t="s">
        <v>798</v>
      </c>
      <c r="C560" s="22" t="s">
        <v>799</v>
      </c>
      <c r="D560" s="23" t="s">
        <v>1736</v>
      </c>
      <c r="E560" s="21">
        <v>1</v>
      </c>
      <c r="F560" s="21">
        <v>59</v>
      </c>
      <c r="G560" s="24">
        <v>58</v>
      </c>
      <c r="H560" s="24">
        <v>58</v>
      </c>
    </row>
    <row r="561" spans="1:8" ht="14.1" customHeight="1" x14ac:dyDescent="0.2">
      <c r="A561" s="21" t="s">
        <v>800</v>
      </c>
      <c r="B561" s="21" t="s">
        <v>798</v>
      </c>
      <c r="C561" s="22" t="s">
        <v>801</v>
      </c>
      <c r="D561" s="23" t="s">
        <v>1736</v>
      </c>
      <c r="E561" s="21">
        <v>1</v>
      </c>
      <c r="F561" s="21">
        <v>59</v>
      </c>
      <c r="G561" s="24">
        <v>55</v>
      </c>
      <c r="H561" s="24">
        <v>55</v>
      </c>
    </row>
    <row r="562" spans="1:8" ht="14.1" customHeight="1" x14ac:dyDescent="0.2">
      <c r="A562" s="21" t="s">
        <v>802</v>
      </c>
      <c r="B562" s="21" t="s">
        <v>798</v>
      </c>
      <c r="C562" s="22" t="s">
        <v>803</v>
      </c>
      <c r="D562" s="23" t="s">
        <v>1736</v>
      </c>
      <c r="E562" s="21">
        <v>1</v>
      </c>
      <c r="F562" s="21">
        <v>59</v>
      </c>
      <c r="G562" s="24">
        <v>49</v>
      </c>
      <c r="H562" s="24">
        <v>49</v>
      </c>
    </row>
    <row r="563" spans="1:8" ht="14.1" customHeight="1" x14ac:dyDescent="0.2">
      <c r="A563" s="21" t="s">
        <v>804</v>
      </c>
      <c r="B563" s="21" t="s">
        <v>798</v>
      </c>
      <c r="C563" s="22" t="s">
        <v>805</v>
      </c>
      <c r="D563" s="23" t="s">
        <v>1736</v>
      </c>
      <c r="E563" s="21">
        <v>1</v>
      </c>
      <c r="F563" s="21">
        <v>59</v>
      </c>
      <c r="G563" s="24">
        <v>68</v>
      </c>
      <c r="H563" s="24">
        <v>68</v>
      </c>
    </row>
    <row r="564" spans="1:8" ht="14.1" customHeight="1" x14ac:dyDescent="0.2">
      <c r="A564" s="21" t="s">
        <v>806</v>
      </c>
      <c r="B564" s="21" t="s">
        <v>798</v>
      </c>
      <c r="C564" s="22" t="s">
        <v>807</v>
      </c>
      <c r="D564" s="23" t="s">
        <v>1736</v>
      </c>
      <c r="E564" s="21">
        <v>1</v>
      </c>
      <c r="F564" s="21">
        <v>59</v>
      </c>
      <c r="G564" s="24">
        <v>57</v>
      </c>
      <c r="H564" s="24">
        <v>57</v>
      </c>
    </row>
    <row r="565" spans="1:8" ht="14.1" customHeight="1" x14ac:dyDescent="0.2">
      <c r="A565" s="21" t="s">
        <v>808</v>
      </c>
      <c r="B565" s="21" t="s">
        <v>798</v>
      </c>
      <c r="C565" s="22" t="s">
        <v>809</v>
      </c>
      <c r="D565" s="23" t="s">
        <v>1736</v>
      </c>
      <c r="E565" s="21">
        <v>1</v>
      </c>
      <c r="F565" s="21">
        <v>59</v>
      </c>
      <c r="G565" s="24">
        <v>71</v>
      </c>
      <c r="H565" s="24">
        <v>71</v>
      </c>
    </row>
    <row r="566" spans="1:8" ht="14.1" customHeight="1" x14ac:dyDescent="0.2">
      <c r="A566" s="21" t="s">
        <v>810</v>
      </c>
      <c r="B566" s="21" t="s">
        <v>811</v>
      </c>
      <c r="C566" s="22" t="s">
        <v>812</v>
      </c>
      <c r="D566" s="23" t="s">
        <v>1736</v>
      </c>
      <c r="E566" s="21">
        <v>1</v>
      </c>
      <c r="F566" s="21">
        <v>86</v>
      </c>
      <c r="G566" s="24">
        <v>85</v>
      </c>
      <c r="H566" s="24">
        <v>85</v>
      </c>
    </row>
    <row r="567" spans="1:8" ht="14.1" customHeight="1" x14ac:dyDescent="0.2">
      <c r="A567" s="21" t="s">
        <v>813</v>
      </c>
      <c r="B567" s="21" t="s">
        <v>811</v>
      </c>
      <c r="C567" s="22" t="s">
        <v>838</v>
      </c>
      <c r="D567" s="23" t="s">
        <v>1736</v>
      </c>
      <c r="E567" s="21">
        <v>1</v>
      </c>
      <c r="F567" s="21">
        <v>86</v>
      </c>
      <c r="G567" s="24">
        <v>80</v>
      </c>
      <c r="H567" s="24">
        <v>80</v>
      </c>
    </row>
    <row r="568" spans="1:8" ht="14.1" customHeight="1" x14ac:dyDescent="0.2">
      <c r="A568" s="21" t="s">
        <v>839</v>
      </c>
      <c r="B568" s="21" t="s">
        <v>840</v>
      </c>
      <c r="C568" s="22" t="s">
        <v>841</v>
      </c>
      <c r="D568" s="23" t="s">
        <v>142</v>
      </c>
      <c r="E568" s="21">
        <v>1</v>
      </c>
      <c r="F568" s="21">
        <v>75</v>
      </c>
      <c r="G568" s="24">
        <v>91</v>
      </c>
      <c r="H568" s="24">
        <v>91</v>
      </c>
    </row>
    <row r="569" spans="1:8" ht="14.1" customHeight="1" x14ac:dyDescent="0.2">
      <c r="A569" s="21" t="s">
        <v>843</v>
      </c>
      <c r="B569" s="21" t="s">
        <v>842</v>
      </c>
      <c r="C569" s="22" t="s">
        <v>844</v>
      </c>
      <c r="D569" s="23" t="s">
        <v>142</v>
      </c>
      <c r="E569" s="21">
        <v>1</v>
      </c>
      <c r="F569" s="21">
        <v>110</v>
      </c>
      <c r="G569" s="24">
        <v>132</v>
      </c>
      <c r="H569" s="24">
        <v>132</v>
      </c>
    </row>
    <row r="570" spans="1:8" ht="14.1" customHeight="1" x14ac:dyDescent="0.2">
      <c r="A570" s="21" t="s">
        <v>845</v>
      </c>
      <c r="B570" s="21" t="s">
        <v>842</v>
      </c>
      <c r="C570" s="22" t="s">
        <v>846</v>
      </c>
      <c r="D570" s="23" t="s">
        <v>1736</v>
      </c>
      <c r="E570" s="21">
        <v>1</v>
      </c>
      <c r="F570" s="21">
        <v>110</v>
      </c>
      <c r="G570" s="24">
        <v>98</v>
      </c>
      <c r="H570" s="24">
        <v>98</v>
      </c>
    </row>
    <row r="571" spans="1:8" ht="14.1" customHeight="1" x14ac:dyDescent="0.2">
      <c r="A571" s="21" t="s">
        <v>847</v>
      </c>
      <c r="B571" s="21" t="s">
        <v>842</v>
      </c>
      <c r="C571" s="22" t="s">
        <v>844</v>
      </c>
      <c r="D571" s="23" t="s">
        <v>1734</v>
      </c>
      <c r="E571" s="21">
        <v>1</v>
      </c>
      <c r="F571" s="21">
        <v>110</v>
      </c>
      <c r="G571" s="24">
        <v>145</v>
      </c>
      <c r="H571" s="24">
        <v>145</v>
      </c>
    </row>
    <row r="572" spans="1:8" ht="14.1" customHeight="1" x14ac:dyDescent="0.2">
      <c r="A572" s="21" t="s">
        <v>848</v>
      </c>
      <c r="B572" s="21" t="s">
        <v>840</v>
      </c>
      <c r="C572" s="22" t="s">
        <v>849</v>
      </c>
      <c r="D572" s="23" t="s">
        <v>1736</v>
      </c>
      <c r="E572" s="21">
        <v>1</v>
      </c>
      <c r="F572" s="21">
        <v>75</v>
      </c>
      <c r="G572" s="24">
        <v>70</v>
      </c>
      <c r="H572" s="24">
        <v>70</v>
      </c>
    </row>
    <row r="573" spans="1:8" ht="14.1" customHeight="1" x14ac:dyDescent="0.2">
      <c r="A573" s="21" t="s">
        <v>850</v>
      </c>
      <c r="B573" s="21" t="s">
        <v>840</v>
      </c>
      <c r="C573" s="22" t="s">
        <v>851</v>
      </c>
      <c r="D573" s="23" t="s">
        <v>1736</v>
      </c>
      <c r="E573" s="21">
        <v>1</v>
      </c>
      <c r="F573" s="21">
        <v>75</v>
      </c>
      <c r="G573" s="24">
        <v>67</v>
      </c>
      <c r="H573" s="24">
        <v>67</v>
      </c>
    </row>
    <row r="574" spans="1:8" ht="14.1" customHeight="1" x14ac:dyDescent="0.2">
      <c r="A574" s="21" t="s">
        <v>852</v>
      </c>
      <c r="B574" s="21" t="s">
        <v>840</v>
      </c>
      <c r="C574" s="22" t="s">
        <v>841</v>
      </c>
      <c r="D574" s="23" t="s">
        <v>1734</v>
      </c>
      <c r="E574" s="21">
        <v>1</v>
      </c>
      <c r="F574" s="21">
        <v>75</v>
      </c>
      <c r="G574" s="24">
        <v>100</v>
      </c>
      <c r="H574" s="24">
        <v>100</v>
      </c>
    </row>
    <row r="575" spans="1:8" ht="14.1" customHeight="1" x14ac:dyDescent="0.2">
      <c r="A575" s="21" t="s">
        <v>853</v>
      </c>
      <c r="B575" s="21" t="s">
        <v>854</v>
      </c>
      <c r="C575" s="22" t="s">
        <v>855</v>
      </c>
      <c r="D575" s="23" t="s">
        <v>1734</v>
      </c>
      <c r="E575" s="21">
        <v>1</v>
      </c>
      <c r="F575" s="21">
        <v>215</v>
      </c>
      <c r="G575" s="24">
        <v>230</v>
      </c>
      <c r="H575" s="24">
        <v>230</v>
      </c>
    </row>
    <row r="576" spans="1:8" ht="14.1" customHeight="1" x14ac:dyDescent="0.2">
      <c r="A576" s="21" t="s">
        <v>856</v>
      </c>
      <c r="B576" s="21" t="s">
        <v>779</v>
      </c>
      <c r="C576" s="22" t="s">
        <v>857</v>
      </c>
      <c r="D576" s="23" t="s">
        <v>142</v>
      </c>
      <c r="E576" s="21">
        <v>2</v>
      </c>
      <c r="F576" s="21">
        <v>60</v>
      </c>
      <c r="G576" s="24">
        <v>123</v>
      </c>
      <c r="H576" s="24">
        <v>123</v>
      </c>
    </row>
    <row r="577" spans="1:8" ht="14.1" customHeight="1" x14ac:dyDescent="0.2">
      <c r="A577" s="21" t="s">
        <v>858</v>
      </c>
      <c r="B577" s="21" t="s">
        <v>784</v>
      </c>
      <c r="C577" s="22" t="s">
        <v>859</v>
      </c>
      <c r="D577" s="23" t="s">
        <v>142</v>
      </c>
      <c r="E577" s="21">
        <v>2</v>
      </c>
      <c r="F577" s="21">
        <v>95</v>
      </c>
      <c r="G577" s="24">
        <v>207</v>
      </c>
      <c r="H577" s="24">
        <v>207</v>
      </c>
    </row>
    <row r="578" spans="1:8" ht="14.1" customHeight="1" x14ac:dyDescent="0.2">
      <c r="A578" s="21" t="s">
        <v>860</v>
      </c>
      <c r="B578" s="21" t="s">
        <v>784</v>
      </c>
      <c r="C578" s="22" t="s">
        <v>859</v>
      </c>
      <c r="D578" s="23" t="s">
        <v>1736</v>
      </c>
      <c r="E578" s="21">
        <v>2</v>
      </c>
      <c r="F578" s="21">
        <v>95</v>
      </c>
      <c r="G578" s="24">
        <v>170</v>
      </c>
      <c r="H578" s="24">
        <v>170</v>
      </c>
    </row>
    <row r="579" spans="1:8" ht="14.1" customHeight="1" x14ac:dyDescent="0.2">
      <c r="A579" s="21" t="s">
        <v>861</v>
      </c>
      <c r="B579" s="21" t="s">
        <v>784</v>
      </c>
      <c r="C579" s="22" t="s">
        <v>859</v>
      </c>
      <c r="D579" s="23" t="s">
        <v>1734</v>
      </c>
      <c r="E579" s="21">
        <v>2</v>
      </c>
      <c r="F579" s="21">
        <v>95</v>
      </c>
      <c r="G579" s="24">
        <v>227</v>
      </c>
      <c r="H579" s="24">
        <v>227</v>
      </c>
    </row>
    <row r="580" spans="1:8" ht="14.1" customHeight="1" x14ac:dyDescent="0.2">
      <c r="A580" s="21" t="s">
        <v>862</v>
      </c>
      <c r="B580" s="21" t="s">
        <v>779</v>
      </c>
      <c r="C580" s="22" t="s">
        <v>857</v>
      </c>
      <c r="D580" s="23" t="s">
        <v>1736</v>
      </c>
      <c r="E580" s="21">
        <v>2</v>
      </c>
      <c r="F580" s="21">
        <v>60</v>
      </c>
      <c r="G580" s="24">
        <v>110</v>
      </c>
      <c r="H580" s="24">
        <v>110</v>
      </c>
    </row>
    <row r="581" spans="1:8" ht="14.1" customHeight="1" x14ac:dyDescent="0.2">
      <c r="A581" s="26" t="s">
        <v>863</v>
      </c>
      <c r="B581" s="26" t="s">
        <v>779</v>
      </c>
      <c r="C581" s="27" t="s">
        <v>857</v>
      </c>
      <c r="D581" s="28" t="s">
        <v>1734</v>
      </c>
      <c r="E581" s="26">
        <v>2</v>
      </c>
      <c r="F581" s="26">
        <v>60</v>
      </c>
      <c r="G581" s="29">
        <v>138</v>
      </c>
      <c r="H581" s="29">
        <v>138</v>
      </c>
    </row>
    <row r="582" spans="1:8" ht="14.1" customHeight="1" x14ac:dyDescent="0.2">
      <c r="A582" s="21" t="s">
        <v>864</v>
      </c>
      <c r="B582" s="21" t="s">
        <v>795</v>
      </c>
      <c r="C582" s="22" t="s">
        <v>865</v>
      </c>
      <c r="D582" s="23" t="s">
        <v>1734</v>
      </c>
      <c r="E582" s="21">
        <v>2</v>
      </c>
      <c r="F582" s="21">
        <v>185</v>
      </c>
      <c r="G582" s="24">
        <v>390</v>
      </c>
      <c r="H582" s="24">
        <v>390</v>
      </c>
    </row>
    <row r="583" spans="1:8" ht="14.1" customHeight="1" x14ac:dyDescent="0.2">
      <c r="A583" s="21" t="s">
        <v>866</v>
      </c>
      <c r="B583" s="21" t="s">
        <v>798</v>
      </c>
      <c r="C583" s="22" t="s">
        <v>867</v>
      </c>
      <c r="D583" s="23" t="s">
        <v>1736</v>
      </c>
      <c r="E583" s="21">
        <v>2</v>
      </c>
      <c r="F583" s="21">
        <v>59</v>
      </c>
      <c r="G583" s="24">
        <v>109</v>
      </c>
      <c r="H583" s="24">
        <v>109</v>
      </c>
    </row>
    <row r="584" spans="1:8" ht="14.1" customHeight="1" x14ac:dyDescent="0.2">
      <c r="A584" s="21" t="s">
        <v>868</v>
      </c>
      <c r="B584" s="21" t="s">
        <v>798</v>
      </c>
      <c r="C584" s="22" t="s">
        <v>869</v>
      </c>
      <c r="D584" s="23" t="s">
        <v>1736</v>
      </c>
      <c r="E584" s="21">
        <v>2</v>
      </c>
      <c r="F584" s="21">
        <v>59</v>
      </c>
      <c r="G584" s="24">
        <v>98</v>
      </c>
      <c r="H584" s="24">
        <v>98</v>
      </c>
    </row>
    <row r="585" spans="1:8" ht="14.1" customHeight="1" x14ac:dyDescent="0.2">
      <c r="A585" s="21" t="s">
        <v>870</v>
      </c>
      <c r="B585" s="21" t="s">
        <v>811</v>
      </c>
      <c r="C585" s="22" t="s">
        <v>871</v>
      </c>
      <c r="D585" s="23" t="s">
        <v>1736</v>
      </c>
      <c r="E585" s="21">
        <v>2</v>
      </c>
      <c r="F585" s="21">
        <v>86</v>
      </c>
      <c r="G585" s="24">
        <v>160</v>
      </c>
      <c r="H585" s="24">
        <v>160</v>
      </c>
    </row>
    <row r="586" spans="1:8" ht="14.1" customHeight="1" x14ac:dyDescent="0.2">
      <c r="A586" s="21" t="s">
        <v>872</v>
      </c>
      <c r="B586" s="21" t="s">
        <v>840</v>
      </c>
      <c r="C586" s="22" t="s">
        <v>873</v>
      </c>
      <c r="D586" s="23" t="s">
        <v>142</v>
      </c>
      <c r="E586" s="21">
        <v>2</v>
      </c>
      <c r="F586" s="21">
        <v>75</v>
      </c>
      <c r="G586" s="24">
        <v>158</v>
      </c>
      <c r="H586" s="24">
        <v>158</v>
      </c>
    </row>
    <row r="587" spans="1:8" ht="14.1" customHeight="1" x14ac:dyDescent="0.2">
      <c r="A587" s="21" t="s">
        <v>874</v>
      </c>
      <c r="B587" s="21" t="s">
        <v>842</v>
      </c>
      <c r="C587" s="22" t="s">
        <v>875</v>
      </c>
      <c r="D587" s="23" t="s">
        <v>142</v>
      </c>
      <c r="E587" s="21">
        <v>2</v>
      </c>
      <c r="F587" s="21">
        <v>110</v>
      </c>
      <c r="G587" s="24">
        <v>237</v>
      </c>
      <c r="H587" s="24">
        <v>237</v>
      </c>
    </row>
    <row r="588" spans="1:8" ht="14.1" customHeight="1" x14ac:dyDescent="0.2">
      <c r="A588" s="21" t="s">
        <v>876</v>
      </c>
      <c r="B588" s="21" t="s">
        <v>842</v>
      </c>
      <c r="C588" s="22" t="s">
        <v>875</v>
      </c>
      <c r="D588" s="23" t="s">
        <v>1736</v>
      </c>
      <c r="E588" s="21">
        <v>2</v>
      </c>
      <c r="F588" s="21">
        <v>110</v>
      </c>
      <c r="G588" s="24">
        <v>195</v>
      </c>
      <c r="H588" s="24">
        <v>195</v>
      </c>
    </row>
    <row r="589" spans="1:8" ht="14.1" customHeight="1" x14ac:dyDescent="0.2">
      <c r="A589" s="21" t="s">
        <v>877</v>
      </c>
      <c r="B589" s="21" t="s">
        <v>842</v>
      </c>
      <c r="C589" s="22" t="s">
        <v>875</v>
      </c>
      <c r="D589" s="23" t="s">
        <v>1734</v>
      </c>
      <c r="E589" s="21">
        <v>2</v>
      </c>
      <c r="F589" s="21">
        <v>110</v>
      </c>
      <c r="G589" s="24">
        <v>257</v>
      </c>
      <c r="H589" s="24">
        <v>257</v>
      </c>
    </row>
    <row r="590" spans="1:8" ht="14.1" customHeight="1" x14ac:dyDescent="0.2">
      <c r="A590" s="21" t="s">
        <v>878</v>
      </c>
      <c r="B590" s="21" t="s">
        <v>840</v>
      </c>
      <c r="C590" s="22" t="s">
        <v>879</v>
      </c>
      <c r="D590" s="23" t="s">
        <v>1736</v>
      </c>
      <c r="E590" s="21">
        <v>2</v>
      </c>
      <c r="F590" s="21">
        <v>75</v>
      </c>
      <c r="G590" s="24">
        <v>134</v>
      </c>
      <c r="H590" s="24">
        <v>134</v>
      </c>
    </row>
    <row r="591" spans="1:8" ht="14.1" customHeight="1" x14ac:dyDescent="0.2">
      <c r="A591" s="21" t="s">
        <v>880</v>
      </c>
      <c r="B591" s="21" t="s">
        <v>840</v>
      </c>
      <c r="C591" s="22" t="s">
        <v>873</v>
      </c>
      <c r="D591" s="23" t="s">
        <v>1734</v>
      </c>
      <c r="E591" s="21">
        <v>2</v>
      </c>
      <c r="F591" s="21">
        <v>75</v>
      </c>
      <c r="G591" s="24">
        <v>173</v>
      </c>
      <c r="H591" s="24">
        <v>173</v>
      </c>
    </row>
    <row r="592" spans="1:8" ht="14.1" customHeight="1" x14ac:dyDescent="0.2">
      <c r="A592" s="21" t="s">
        <v>881</v>
      </c>
      <c r="B592" s="21" t="s">
        <v>854</v>
      </c>
      <c r="C592" s="22" t="s">
        <v>882</v>
      </c>
      <c r="D592" s="23" t="s">
        <v>1734</v>
      </c>
      <c r="E592" s="21">
        <v>2</v>
      </c>
      <c r="F592" s="21">
        <v>215</v>
      </c>
      <c r="G592" s="24">
        <v>450</v>
      </c>
      <c r="H592" s="24">
        <v>450</v>
      </c>
    </row>
    <row r="593" spans="1:8" ht="14.1" customHeight="1" x14ac:dyDescent="0.2">
      <c r="A593" s="21" t="s">
        <v>883</v>
      </c>
      <c r="B593" s="21" t="s">
        <v>779</v>
      </c>
      <c r="C593" s="22" t="s">
        <v>884</v>
      </c>
      <c r="D593" s="23" t="s">
        <v>142</v>
      </c>
      <c r="E593" s="21">
        <v>3</v>
      </c>
      <c r="F593" s="21">
        <v>60</v>
      </c>
      <c r="G593" s="24">
        <v>210</v>
      </c>
      <c r="H593" s="24">
        <v>210</v>
      </c>
    </row>
    <row r="594" spans="1:8" ht="14.1" customHeight="1" x14ac:dyDescent="0.2">
      <c r="A594" s="21" t="s">
        <v>885</v>
      </c>
      <c r="B594" s="21" t="s">
        <v>784</v>
      </c>
      <c r="C594" s="22" t="s">
        <v>886</v>
      </c>
      <c r="D594" s="23" t="s">
        <v>887</v>
      </c>
      <c r="E594" s="21">
        <v>3</v>
      </c>
      <c r="F594" s="21">
        <v>95</v>
      </c>
      <c r="G594" s="24">
        <v>319</v>
      </c>
      <c r="H594" s="24">
        <v>319</v>
      </c>
    </row>
    <row r="595" spans="1:8" ht="14.1" customHeight="1" x14ac:dyDescent="0.2">
      <c r="A595" s="21" t="s">
        <v>888</v>
      </c>
      <c r="B595" s="21" t="s">
        <v>784</v>
      </c>
      <c r="C595" s="22" t="s">
        <v>889</v>
      </c>
      <c r="D595" s="23" t="s">
        <v>1734</v>
      </c>
      <c r="E595" s="21">
        <v>3</v>
      </c>
      <c r="F595" s="21">
        <v>95</v>
      </c>
      <c r="G595" s="24">
        <v>352</v>
      </c>
      <c r="H595" s="24">
        <v>352</v>
      </c>
    </row>
    <row r="596" spans="1:8" ht="14.1" customHeight="1" x14ac:dyDescent="0.2">
      <c r="A596" s="21" t="s">
        <v>890</v>
      </c>
      <c r="B596" s="21" t="s">
        <v>779</v>
      </c>
      <c r="C596" s="22" t="s">
        <v>884</v>
      </c>
      <c r="D596" s="23" t="s">
        <v>1736</v>
      </c>
      <c r="E596" s="21">
        <v>3</v>
      </c>
      <c r="F596" s="21">
        <v>60</v>
      </c>
      <c r="G596" s="24">
        <v>179</v>
      </c>
      <c r="H596" s="24">
        <v>179</v>
      </c>
    </row>
    <row r="597" spans="1:8" ht="14.1" customHeight="1" x14ac:dyDescent="0.2">
      <c r="A597" s="21" t="s">
        <v>891</v>
      </c>
      <c r="B597" s="21" t="s">
        <v>779</v>
      </c>
      <c r="C597" s="22" t="s">
        <v>884</v>
      </c>
      <c r="D597" s="23" t="s">
        <v>1734</v>
      </c>
      <c r="E597" s="21">
        <v>3</v>
      </c>
      <c r="F597" s="21">
        <v>60</v>
      </c>
      <c r="G597" s="24">
        <v>221</v>
      </c>
      <c r="H597" s="24">
        <v>221</v>
      </c>
    </row>
    <row r="598" spans="1:8" ht="14.1" customHeight="1" x14ac:dyDescent="0.2">
      <c r="A598" s="21" t="s">
        <v>892</v>
      </c>
      <c r="B598" s="21" t="s">
        <v>795</v>
      </c>
      <c r="C598" s="22" t="s">
        <v>893</v>
      </c>
      <c r="D598" s="23" t="s">
        <v>1734</v>
      </c>
      <c r="E598" s="21">
        <v>3</v>
      </c>
      <c r="F598" s="21">
        <v>185</v>
      </c>
      <c r="G598" s="24">
        <v>590</v>
      </c>
      <c r="H598" s="24">
        <v>590</v>
      </c>
    </row>
    <row r="599" spans="1:8" ht="14.1" customHeight="1" x14ac:dyDescent="0.2">
      <c r="A599" s="21" t="s">
        <v>894</v>
      </c>
      <c r="B599" s="21" t="s">
        <v>798</v>
      </c>
      <c r="C599" s="22" t="s">
        <v>895</v>
      </c>
      <c r="D599" s="23" t="s">
        <v>1736</v>
      </c>
      <c r="E599" s="21">
        <v>3</v>
      </c>
      <c r="F599" s="21">
        <v>59</v>
      </c>
      <c r="G599" s="24">
        <v>167</v>
      </c>
      <c r="H599" s="24">
        <v>167</v>
      </c>
    </row>
    <row r="600" spans="1:8" ht="14.1" customHeight="1" x14ac:dyDescent="0.2">
      <c r="A600" s="21" t="s">
        <v>896</v>
      </c>
      <c r="B600" s="21" t="s">
        <v>842</v>
      </c>
      <c r="C600" s="22" t="s">
        <v>897</v>
      </c>
      <c r="D600" s="23" t="s">
        <v>1734</v>
      </c>
      <c r="E600" s="21">
        <v>3</v>
      </c>
      <c r="F600" s="21">
        <v>110</v>
      </c>
      <c r="G600" s="24">
        <v>392</v>
      </c>
      <c r="H600" s="24">
        <v>392</v>
      </c>
    </row>
    <row r="601" spans="1:8" ht="14.1" customHeight="1" x14ac:dyDescent="0.2">
      <c r="A601" s="21" t="s">
        <v>898</v>
      </c>
      <c r="B601" s="21" t="s">
        <v>840</v>
      </c>
      <c r="C601" s="22" t="s">
        <v>899</v>
      </c>
      <c r="D601" s="23" t="s">
        <v>1734</v>
      </c>
      <c r="E601" s="21">
        <v>3</v>
      </c>
      <c r="F601" s="21">
        <v>75</v>
      </c>
      <c r="G601" s="24">
        <v>273</v>
      </c>
      <c r="H601" s="24">
        <v>273</v>
      </c>
    </row>
    <row r="602" spans="1:8" ht="14.1" customHeight="1" x14ac:dyDescent="0.2">
      <c r="A602" s="21" t="s">
        <v>900</v>
      </c>
      <c r="B602" s="21" t="s">
        <v>854</v>
      </c>
      <c r="C602" s="22" t="s">
        <v>901</v>
      </c>
      <c r="D602" s="23" t="s">
        <v>1734</v>
      </c>
      <c r="E602" s="21">
        <v>3</v>
      </c>
      <c r="F602" s="21">
        <v>215</v>
      </c>
      <c r="G602" s="24">
        <v>680</v>
      </c>
      <c r="H602" s="24">
        <v>680</v>
      </c>
    </row>
    <row r="603" spans="1:8" ht="14.1" customHeight="1" x14ac:dyDescent="0.2">
      <c r="A603" s="21" t="s">
        <v>902</v>
      </c>
      <c r="B603" s="21" t="s">
        <v>779</v>
      </c>
      <c r="C603" s="22" t="s">
        <v>903</v>
      </c>
      <c r="D603" s="23" t="s">
        <v>142</v>
      </c>
      <c r="E603" s="21">
        <v>4</v>
      </c>
      <c r="F603" s="21">
        <v>60</v>
      </c>
      <c r="G603" s="24">
        <v>246</v>
      </c>
      <c r="H603" s="24">
        <v>246</v>
      </c>
    </row>
    <row r="604" spans="1:8" ht="14.1" customHeight="1" x14ac:dyDescent="0.2">
      <c r="A604" s="21" t="s">
        <v>904</v>
      </c>
      <c r="B604" s="21" t="s">
        <v>784</v>
      </c>
      <c r="C604" s="22" t="s">
        <v>905</v>
      </c>
      <c r="D604" s="23" t="s">
        <v>142</v>
      </c>
      <c r="E604" s="21">
        <v>4</v>
      </c>
      <c r="F604" s="21">
        <v>95</v>
      </c>
      <c r="G604" s="24">
        <v>414</v>
      </c>
      <c r="H604" s="24">
        <v>414</v>
      </c>
    </row>
    <row r="605" spans="1:8" ht="14.1" customHeight="1" x14ac:dyDescent="0.2">
      <c r="A605" s="21" t="s">
        <v>906</v>
      </c>
      <c r="B605" s="21" t="s">
        <v>784</v>
      </c>
      <c r="C605" s="22" t="s">
        <v>905</v>
      </c>
      <c r="D605" s="23" t="s">
        <v>1736</v>
      </c>
      <c r="E605" s="21">
        <v>4</v>
      </c>
      <c r="F605" s="21">
        <v>95</v>
      </c>
      <c r="G605" s="24">
        <v>340</v>
      </c>
      <c r="H605" s="24">
        <v>340</v>
      </c>
    </row>
    <row r="606" spans="1:8" ht="14.1" customHeight="1" x14ac:dyDescent="0.2">
      <c r="A606" s="21" t="s">
        <v>907</v>
      </c>
      <c r="B606" s="21" t="s">
        <v>784</v>
      </c>
      <c r="C606" s="22" t="s">
        <v>905</v>
      </c>
      <c r="D606" s="23" t="s">
        <v>1734</v>
      </c>
      <c r="E606" s="21">
        <v>4</v>
      </c>
      <c r="F606" s="21">
        <v>95</v>
      </c>
      <c r="G606" s="24">
        <v>454</v>
      </c>
      <c r="H606" s="24">
        <v>454</v>
      </c>
    </row>
    <row r="607" spans="1:8" ht="14.1" customHeight="1" x14ac:dyDescent="0.2">
      <c r="A607" s="21" t="s">
        <v>908</v>
      </c>
      <c r="B607" s="21" t="s">
        <v>779</v>
      </c>
      <c r="C607" s="22" t="s">
        <v>903</v>
      </c>
      <c r="D607" s="23" t="s">
        <v>1736</v>
      </c>
      <c r="E607" s="21">
        <v>4</v>
      </c>
      <c r="F607" s="21">
        <v>60</v>
      </c>
      <c r="G607" s="24">
        <v>220</v>
      </c>
      <c r="H607" s="24">
        <v>220</v>
      </c>
    </row>
    <row r="608" spans="1:8" ht="14.1" customHeight="1" x14ac:dyDescent="0.2">
      <c r="A608" s="21" t="s">
        <v>909</v>
      </c>
      <c r="B608" s="21" t="s">
        <v>779</v>
      </c>
      <c r="C608" s="22" t="s">
        <v>903</v>
      </c>
      <c r="D608" s="23" t="s">
        <v>1734</v>
      </c>
      <c r="E608" s="21">
        <v>4</v>
      </c>
      <c r="F608" s="21">
        <v>60</v>
      </c>
      <c r="G608" s="24">
        <v>276</v>
      </c>
      <c r="H608" s="24">
        <v>276</v>
      </c>
    </row>
    <row r="609" spans="1:8" ht="14.1" customHeight="1" x14ac:dyDescent="0.2">
      <c r="A609" s="21" t="s">
        <v>910</v>
      </c>
      <c r="B609" s="21" t="s">
        <v>795</v>
      </c>
      <c r="C609" s="22" t="s">
        <v>911</v>
      </c>
      <c r="D609" s="23" t="s">
        <v>1734</v>
      </c>
      <c r="E609" s="21">
        <v>4</v>
      </c>
      <c r="F609" s="21">
        <v>185</v>
      </c>
      <c r="G609" s="24">
        <v>780</v>
      </c>
      <c r="H609" s="24">
        <v>780</v>
      </c>
    </row>
    <row r="610" spans="1:8" ht="14.1" customHeight="1" x14ac:dyDescent="0.2">
      <c r="A610" s="21" t="s">
        <v>912</v>
      </c>
      <c r="B610" s="21" t="s">
        <v>798</v>
      </c>
      <c r="C610" s="22" t="s">
        <v>913</v>
      </c>
      <c r="D610" s="23" t="s">
        <v>1736</v>
      </c>
      <c r="E610" s="21">
        <v>4</v>
      </c>
      <c r="F610" s="21">
        <v>59</v>
      </c>
      <c r="G610" s="24">
        <v>219</v>
      </c>
      <c r="H610" s="24">
        <v>219</v>
      </c>
    </row>
    <row r="611" spans="1:8" ht="14.1" customHeight="1" x14ac:dyDescent="0.2">
      <c r="A611" s="21" t="s">
        <v>914</v>
      </c>
      <c r="B611" s="21" t="s">
        <v>811</v>
      </c>
      <c r="C611" s="22" t="s">
        <v>915</v>
      </c>
      <c r="D611" s="23" t="s">
        <v>1736</v>
      </c>
      <c r="E611" s="21">
        <v>4</v>
      </c>
      <c r="F611" s="21">
        <v>86</v>
      </c>
      <c r="G611" s="24">
        <v>320</v>
      </c>
      <c r="H611" s="24">
        <v>320</v>
      </c>
    </row>
    <row r="612" spans="1:8" ht="14.1" customHeight="1" x14ac:dyDescent="0.2">
      <c r="A612" s="21" t="s">
        <v>916</v>
      </c>
      <c r="B612" s="21" t="s">
        <v>840</v>
      </c>
      <c r="C612" s="22" t="s">
        <v>917</v>
      </c>
      <c r="D612" s="23" t="s">
        <v>142</v>
      </c>
      <c r="E612" s="21">
        <v>4</v>
      </c>
      <c r="F612" s="21">
        <v>75</v>
      </c>
      <c r="G612" s="24">
        <v>316</v>
      </c>
      <c r="H612" s="24">
        <v>316</v>
      </c>
    </row>
    <row r="613" spans="1:8" ht="14.1" customHeight="1" x14ac:dyDescent="0.2">
      <c r="A613" s="21" t="s">
        <v>918</v>
      </c>
      <c r="B613" s="21" t="s">
        <v>842</v>
      </c>
      <c r="C613" s="22" t="s">
        <v>919</v>
      </c>
      <c r="D613" s="23" t="s">
        <v>142</v>
      </c>
      <c r="E613" s="21">
        <v>4</v>
      </c>
      <c r="F613" s="21">
        <v>110</v>
      </c>
      <c r="G613" s="24">
        <v>474</v>
      </c>
      <c r="H613" s="24">
        <v>474</v>
      </c>
    </row>
    <row r="614" spans="1:8" ht="14.1" customHeight="1" x14ac:dyDescent="0.2">
      <c r="A614" s="21" t="s">
        <v>920</v>
      </c>
      <c r="B614" s="21" t="s">
        <v>842</v>
      </c>
      <c r="C614" s="22" t="s">
        <v>2054</v>
      </c>
      <c r="D614" s="23" t="s">
        <v>1736</v>
      </c>
      <c r="E614" s="21">
        <v>4</v>
      </c>
      <c r="F614" s="21">
        <v>110</v>
      </c>
      <c r="G614" s="24">
        <v>390</v>
      </c>
      <c r="H614" s="24">
        <v>390</v>
      </c>
    </row>
    <row r="615" spans="1:8" ht="14.1" customHeight="1" x14ac:dyDescent="0.2">
      <c r="A615" s="21" t="s">
        <v>921</v>
      </c>
      <c r="B615" s="21" t="s">
        <v>842</v>
      </c>
      <c r="C615" s="22" t="s">
        <v>919</v>
      </c>
      <c r="D615" s="23" t="s">
        <v>1734</v>
      </c>
      <c r="E615" s="21">
        <v>4</v>
      </c>
      <c r="F615" s="21">
        <v>110</v>
      </c>
      <c r="G615" s="24">
        <v>514</v>
      </c>
      <c r="H615" s="24">
        <v>514</v>
      </c>
    </row>
    <row r="616" spans="1:8" ht="14.1" customHeight="1" x14ac:dyDescent="0.2">
      <c r="A616" s="21" t="s">
        <v>922</v>
      </c>
      <c r="B616" s="21" t="s">
        <v>840</v>
      </c>
      <c r="C616" s="22" t="s">
        <v>923</v>
      </c>
      <c r="D616" s="23" t="s">
        <v>1736</v>
      </c>
      <c r="E616" s="21">
        <v>4</v>
      </c>
      <c r="F616" s="21">
        <v>75</v>
      </c>
      <c r="G616" s="24">
        <v>268</v>
      </c>
      <c r="H616" s="24">
        <v>268</v>
      </c>
    </row>
    <row r="617" spans="1:8" ht="14.1" customHeight="1" x14ac:dyDescent="0.2">
      <c r="A617" s="21" t="s">
        <v>924</v>
      </c>
      <c r="B617" s="21" t="s">
        <v>840</v>
      </c>
      <c r="C617" s="22" t="s">
        <v>917</v>
      </c>
      <c r="D617" s="23" t="s">
        <v>1734</v>
      </c>
      <c r="E617" s="21">
        <v>4</v>
      </c>
      <c r="F617" s="21">
        <v>75</v>
      </c>
      <c r="G617" s="24">
        <v>346</v>
      </c>
      <c r="H617" s="24">
        <v>346</v>
      </c>
    </row>
    <row r="618" spans="1:8" ht="14.1" customHeight="1" x14ac:dyDescent="0.2">
      <c r="A618" s="21" t="s">
        <v>925</v>
      </c>
      <c r="B618" s="21" t="s">
        <v>854</v>
      </c>
      <c r="C618" s="22" t="s">
        <v>926</v>
      </c>
      <c r="D618" s="23" t="s">
        <v>1734</v>
      </c>
      <c r="E618" s="21">
        <v>4</v>
      </c>
      <c r="F618" s="21">
        <v>215</v>
      </c>
      <c r="G618" s="24">
        <v>900</v>
      </c>
      <c r="H618" s="24">
        <v>900</v>
      </c>
    </row>
    <row r="619" spans="1:8" ht="14.1" customHeight="1" x14ac:dyDescent="0.2">
      <c r="A619" s="21" t="s">
        <v>927</v>
      </c>
      <c r="B619" s="21" t="s">
        <v>784</v>
      </c>
      <c r="C619" s="22" t="s">
        <v>928</v>
      </c>
      <c r="D619" s="23" t="s">
        <v>1734</v>
      </c>
      <c r="E619" s="21">
        <v>6</v>
      </c>
      <c r="F619" s="21">
        <v>95</v>
      </c>
      <c r="G619" s="24">
        <v>721</v>
      </c>
      <c r="H619" s="24">
        <v>721</v>
      </c>
    </row>
    <row r="620" spans="1:8" ht="14.1" customHeight="1" x14ac:dyDescent="0.2">
      <c r="A620" s="21" t="s">
        <v>929</v>
      </c>
      <c r="B620" s="21" t="s">
        <v>798</v>
      </c>
      <c r="C620" s="22" t="s">
        <v>930</v>
      </c>
      <c r="D620" s="23" t="s">
        <v>1736</v>
      </c>
      <c r="E620" s="21">
        <v>6</v>
      </c>
      <c r="F620" s="21">
        <v>59</v>
      </c>
      <c r="G620" s="24">
        <v>328</v>
      </c>
      <c r="H620" s="24">
        <v>328</v>
      </c>
    </row>
    <row r="621" spans="1:8" ht="14.1" customHeight="1" x14ac:dyDescent="0.2">
      <c r="A621" s="21" t="s">
        <v>931</v>
      </c>
      <c r="B621" s="21" t="s">
        <v>779</v>
      </c>
      <c r="C621" s="22" t="s">
        <v>932</v>
      </c>
      <c r="D621" s="23" t="s">
        <v>142</v>
      </c>
      <c r="E621" s="21">
        <v>6</v>
      </c>
      <c r="F621" s="21">
        <v>60</v>
      </c>
      <c r="G621" s="24">
        <v>369</v>
      </c>
      <c r="H621" s="24">
        <v>369</v>
      </c>
    </row>
    <row r="622" spans="1:8" ht="14.1" customHeight="1" x14ac:dyDescent="0.2">
      <c r="A622" s="21" t="s">
        <v>933</v>
      </c>
      <c r="B622" s="21" t="s">
        <v>779</v>
      </c>
      <c r="C622" s="22" t="s">
        <v>932</v>
      </c>
      <c r="D622" s="23" t="s">
        <v>1736</v>
      </c>
      <c r="E622" s="21">
        <v>6</v>
      </c>
      <c r="F622" s="21">
        <v>60</v>
      </c>
      <c r="G622" s="24">
        <v>330</v>
      </c>
      <c r="H622" s="24">
        <v>330</v>
      </c>
    </row>
    <row r="623" spans="1:8" ht="14.1" customHeight="1" x14ac:dyDescent="0.2">
      <c r="A623" s="21"/>
      <c r="B623" s="21"/>
      <c r="C623" s="22"/>
      <c r="D623" s="23"/>
      <c r="E623" s="21"/>
      <c r="F623" s="21"/>
      <c r="G623" s="24"/>
      <c r="H623" s="24"/>
    </row>
    <row r="624" spans="1:8" ht="14.1" customHeight="1" x14ac:dyDescent="0.2">
      <c r="A624" s="21"/>
      <c r="B624" s="21"/>
      <c r="C624" s="22"/>
      <c r="D624" s="23"/>
      <c r="E624" s="21"/>
      <c r="F624" s="21"/>
      <c r="G624" s="24"/>
      <c r="H624" s="24"/>
    </row>
    <row r="625" spans="1:8" ht="14.1" customHeight="1" x14ac:dyDescent="0.2">
      <c r="A625" s="21"/>
      <c r="B625" s="21"/>
      <c r="C625" s="20" t="s">
        <v>934</v>
      </c>
      <c r="D625" s="23"/>
      <c r="E625" s="21"/>
      <c r="F625" s="21"/>
      <c r="G625" s="24"/>
      <c r="H625" s="24"/>
    </row>
    <row r="626" spans="1:8" ht="14.1" customHeight="1" x14ac:dyDescent="0.2">
      <c r="A626" s="21" t="s">
        <v>935</v>
      </c>
      <c r="B626" s="21" t="s">
        <v>936</v>
      </c>
      <c r="C626" s="22" t="s">
        <v>937</v>
      </c>
      <c r="D626" s="23" t="s">
        <v>1734</v>
      </c>
      <c r="E626" s="21">
        <v>1</v>
      </c>
      <c r="F626" s="21">
        <v>32</v>
      </c>
      <c r="G626" s="24">
        <v>31</v>
      </c>
      <c r="H626" s="24">
        <v>31</v>
      </c>
    </row>
    <row r="627" spans="1:8" ht="14.1" customHeight="1" x14ac:dyDescent="0.2">
      <c r="A627" s="21" t="s">
        <v>938</v>
      </c>
      <c r="B627" s="21" t="s">
        <v>936</v>
      </c>
      <c r="C627" s="22" t="s">
        <v>939</v>
      </c>
      <c r="D627" s="23" t="s">
        <v>1734</v>
      </c>
      <c r="E627" s="21">
        <v>2</v>
      </c>
      <c r="F627" s="21">
        <v>32</v>
      </c>
      <c r="G627" s="24">
        <v>62</v>
      </c>
      <c r="H627" s="24">
        <v>62</v>
      </c>
    </row>
    <row r="628" spans="1:8" ht="14.1" customHeight="1" x14ac:dyDescent="0.2">
      <c r="A628" s="21" t="s">
        <v>940</v>
      </c>
      <c r="B628" s="21" t="s">
        <v>941</v>
      </c>
      <c r="C628" s="22" t="s">
        <v>942</v>
      </c>
      <c r="D628" s="23" t="s">
        <v>1734</v>
      </c>
      <c r="E628" s="21">
        <v>1</v>
      </c>
      <c r="F628" s="21">
        <v>40</v>
      </c>
      <c r="G628" s="24">
        <v>35</v>
      </c>
      <c r="H628" s="24">
        <v>35</v>
      </c>
    </row>
    <row r="629" spans="1:8" ht="14.1" customHeight="1" x14ac:dyDescent="0.2">
      <c r="A629" s="21" t="s">
        <v>943</v>
      </c>
      <c r="B629" s="21" t="s">
        <v>944</v>
      </c>
      <c r="C629" s="22" t="s">
        <v>945</v>
      </c>
      <c r="D629" s="23" t="s">
        <v>1734</v>
      </c>
      <c r="E629" s="21">
        <v>1</v>
      </c>
      <c r="F629" s="21">
        <v>20</v>
      </c>
      <c r="G629" s="24">
        <v>20</v>
      </c>
      <c r="H629" s="24">
        <v>20</v>
      </c>
    </row>
    <row r="630" spans="1:8" ht="14.1" customHeight="1" x14ac:dyDescent="0.2">
      <c r="A630" s="21" t="s">
        <v>946</v>
      </c>
      <c r="B630" s="21" t="s">
        <v>947</v>
      </c>
      <c r="C630" s="22" t="s">
        <v>948</v>
      </c>
      <c r="D630" s="23" t="s">
        <v>1734</v>
      </c>
      <c r="E630" s="21">
        <v>1</v>
      </c>
      <c r="F630" s="21">
        <v>22</v>
      </c>
      <c r="G630" s="24">
        <v>20</v>
      </c>
      <c r="H630" s="24">
        <v>20</v>
      </c>
    </row>
    <row r="631" spans="1:8" ht="14.1" customHeight="1" x14ac:dyDescent="0.2">
      <c r="A631" s="21" t="s">
        <v>949</v>
      </c>
      <c r="B631" s="21" t="s">
        <v>950</v>
      </c>
      <c r="C631" s="22" t="s">
        <v>951</v>
      </c>
      <c r="D631" s="23" t="s">
        <v>1734</v>
      </c>
      <c r="E631" s="21">
        <v>1</v>
      </c>
      <c r="F631" s="21" t="s">
        <v>952</v>
      </c>
      <c r="G631" s="24">
        <v>58</v>
      </c>
      <c r="H631" s="24">
        <v>58</v>
      </c>
    </row>
    <row r="632" spans="1:8" ht="14.1" customHeight="1" x14ac:dyDescent="0.2">
      <c r="A632" s="21" t="s">
        <v>953</v>
      </c>
      <c r="B632" s="21" t="s">
        <v>936</v>
      </c>
      <c r="C632" s="22" t="s">
        <v>954</v>
      </c>
      <c r="D632" s="23" t="s">
        <v>1734</v>
      </c>
      <c r="E632" s="21">
        <v>1</v>
      </c>
      <c r="F632" s="21">
        <v>32</v>
      </c>
      <c r="G632" s="24">
        <v>40</v>
      </c>
      <c r="H632" s="24">
        <v>40</v>
      </c>
    </row>
    <row r="633" spans="1:8" ht="14.1" customHeight="1" x14ac:dyDescent="0.2">
      <c r="A633" s="21" t="s">
        <v>955</v>
      </c>
      <c r="B633" s="21" t="s">
        <v>956</v>
      </c>
      <c r="C633" s="22" t="s">
        <v>957</v>
      </c>
      <c r="D633" s="23" t="s">
        <v>1734</v>
      </c>
      <c r="E633" s="21">
        <v>1</v>
      </c>
      <c r="F633" s="21" t="s">
        <v>958</v>
      </c>
      <c r="G633" s="24">
        <v>80</v>
      </c>
      <c r="H633" s="24">
        <v>80</v>
      </c>
    </row>
    <row r="634" spans="1:8" ht="14.1" customHeight="1" x14ac:dyDescent="0.2">
      <c r="A634" s="21" t="s">
        <v>959</v>
      </c>
      <c r="B634" s="21" t="s">
        <v>941</v>
      </c>
      <c r="C634" s="22" t="s">
        <v>954</v>
      </c>
      <c r="D634" s="23" t="s">
        <v>1734</v>
      </c>
      <c r="E634" s="21">
        <v>1</v>
      </c>
      <c r="F634" s="21">
        <v>32</v>
      </c>
      <c r="G634" s="24">
        <v>42</v>
      </c>
      <c r="H634" s="24">
        <v>42</v>
      </c>
    </row>
    <row r="635" spans="1:8" ht="14.1" customHeight="1" x14ac:dyDescent="0.2">
      <c r="A635" s="21" t="s">
        <v>960</v>
      </c>
      <c r="B635" s="21" t="s">
        <v>961</v>
      </c>
      <c r="C635" s="22" t="s">
        <v>962</v>
      </c>
      <c r="D635" s="23" t="s">
        <v>1734</v>
      </c>
      <c r="E635" s="21">
        <v>1</v>
      </c>
      <c r="F635" s="21">
        <v>44</v>
      </c>
      <c r="G635" s="24">
        <v>46</v>
      </c>
      <c r="H635" s="24">
        <v>46</v>
      </c>
    </row>
    <row r="636" spans="1:8" ht="14.1" customHeight="1" x14ac:dyDescent="0.2">
      <c r="A636" s="21" t="s">
        <v>963</v>
      </c>
      <c r="B636" s="21" t="s">
        <v>944</v>
      </c>
      <c r="C636" s="22" t="s">
        <v>964</v>
      </c>
      <c r="D636" s="23" t="s">
        <v>1734</v>
      </c>
      <c r="E636" s="21">
        <v>1</v>
      </c>
      <c r="F636" s="21">
        <v>20</v>
      </c>
      <c r="G636" s="24">
        <v>25</v>
      </c>
      <c r="H636" s="24">
        <v>25</v>
      </c>
    </row>
    <row r="637" spans="1:8" ht="14.1" customHeight="1" x14ac:dyDescent="0.2">
      <c r="A637" s="21" t="s">
        <v>965</v>
      </c>
      <c r="B637" s="21" t="s">
        <v>947</v>
      </c>
      <c r="C637" s="22" t="s">
        <v>966</v>
      </c>
      <c r="D637" s="23" t="s">
        <v>1734</v>
      </c>
      <c r="E637" s="21">
        <v>1</v>
      </c>
      <c r="F637" s="21">
        <v>22</v>
      </c>
      <c r="G637" s="24">
        <v>26</v>
      </c>
      <c r="H637" s="24">
        <v>26</v>
      </c>
    </row>
    <row r="638" spans="1:8" ht="14.1" customHeight="1" x14ac:dyDescent="0.2">
      <c r="A638" s="21" t="s">
        <v>967</v>
      </c>
      <c r="B638" s="21" t="s">
        <v>947</v>
      </c>
      <c r="C638" s="22" t="s">
        <v>968</v>
      </c>
      <c r="D638" s="23" t="s">
        <v>1734</v>
      </c>
      <c r="E638" s="21">
        <v>2</v>
      </c>
      <c r="F638" s="21">
        <v>22</v>
      </c>
      <c r="G638" s="24">
        <v>52</v>
      </c>
      <c r="H638" s="24">
        <v>52</v>
      </c>
    </row>
    <row r="639" spans="1:8" ht="14.1" customHeight="1" x14ac:dyDescent="0.2">
      <c r="A639" s="21"/>
      <c r="B639" s="21"/>
      <c r="C639" s="22"/>
      <c r="D639" s="23"/>
      <c r="E639" s="21"/>
      <c r="F639" s="21"/>
      <c r="G639" s="24"/>
      <c r="H639" s="24"/>
    </row>
    <row r="640" spans="1:8" ht="14.1" customHeight="1" x14ac:dyDescent="0.2">
      <c r="A640" s="21"/>
      <c r="B640" s="21"/>
      <c r="C640" s="20" t="s">
        <v>969</v>
      </c>
      <c r="D640" s="23"/>
      <c r="E640" s="21"/>
      <c r="F640" s="21"/>
      <c r="G640" s="24"/>
      <c r="H640" s="24"/>
    </row>
    <row r="641" spans="1:8" ht="14.1" customHeight="1" x14ac:dyDescent="0.2">
      <c r="A641" s="21" t="s">
        <v>970</v>
      </c>
      <c r="B641" s="21" t="s">
        <v>971</v>
      </c>
      <c r="C641" s="22" t="s">
        <v>972</v>
      </c>
      <c r="D641" s="23" t="s">
        <v>142</v>
      </c>
      <c r="E641" s="21">
        <v>1</v>
      </c>
      <c r="F641" s="21">
        <v>34</v>
      </c>
      <c r="G641" s="24">
        <v>43</v>
      </c>
      <c r="H641" s="24">
        <v>43</v>
      </c>
    </row>
    <row r="642" spans="1:8" ht="14.1" customHeight="1" x14ac:dyDescent="0.2">
      <c r="A642" s="21" t="s">
        <v>973</v>
      </c>
      <c r="B642" s="21" t="s">
        <v>974</v>
      </c>
      <c r="C642" s="22" t="s">
        <v>975</v>
      </c>
      <c r="D642" s="23" t="s">
        <v>1736</v>
      </c>
      <c r="E642" s="21">
        <v>1</v>
      </c>
      <c r="F642" s="21">
        <v>32</v>
      </c>
      <c r="G642" s="24">
        <v>31</v>
      </c>
      <c r="H642" s="24">
        <v>31</v>
      </c>
    </row>
    <row r="643" spans="1:8" ht="14.1" customHeight="1" x14ac:dyDescent="0.2">
      <c r="A643" s="21" t="s">
        <v>976</v>
      </c>
      <c r="B643" s="21" t="s">
        <v>974</v>
      </c>
      <c r="C643" s="22" t="s">
        <v>977</v>
      </c>
      <c r="D643" s="23" t="s">
        <v>1736</v>
      </c>
      <c r="E643" s="21">
        <v>1</v>
      </c>
      <c r="F643" s="21">
        <v>32</v>
      </c>
      <c r="G643" s="24">
        <v>32</v>
      </c>
      <c r="H643" s="24">
        <v>32</v>
      </c>
    </row>
    <row r="644" spans="1:8" ht="14.1" customHeight="1" x14ac:dyDescent="0.2">
      <c r="A644" s="21" t="s">
        <v>978</v>
      </c>
      <c r="B644" s="21" t="s">
        <v>974</v>
      </c>
      <c r="C644" s="22" t="s">
        <v>979</v>
      </c>
      <c r="D644" s="21" t="s">
        <v>1736</v>
      </c>
      <c r="E644" s="21">
        <v>1</v>
      </c>
      <c r="F644" s="21">
        <v>31</v>
      </c>
      <c r="G644" s="30">
        <v>27</v>
      </c>
      <c r="H644" s="30">
        <v>27</v>
      </c>
    </row>
    <row r="645" spans="1:8" ht="14.1" customHeight="1" x14ac:dyDescent="0.2">
      <c r="A645" s="21" t="s">
        <v>980</v>
      </c>
      <c r="B645" s="21" t="s">
        <v>981</v>
      </c>
      <c r="C645" s="22" t="s">
        <v>982</v>
      </c>
      <c r="D645" s="23" t="s">
        <v>1734</v>
      </c>
      <c r="E645" s="21">
        <v>2</v>
      </c>
      <c r="F645" s="21">
        <v>40</v>
      </c>
      <c r="G645" s="24">
        <v>96</v>
      </c>
      <c r="H645" s="24">
        <v>96</v>
      </c>
    </row>
    <row r="646" spans="1:8" ht="14.1" customHeight="1" x14ac:dyDescent="0.2">
      <c r="A646" s="21" t="s">
        <v>983</v>
      </c>
      <c r="B646" s="21" t="s">
        <v>981</v>
      </c>
      <c r="C646" s="22" t="s">
        <v>982</v>
      </c>
      <c r="D646" s="23" t="s">
        <v>142</v>
      </c>
      <c r="E646" s="21">
        <v>2</v>
      </c>
      <c r="F646" s="21">
        <v>40</v>
      </c>
      <c r="G646" s="24">
        <v>85</v>
      </c>
      <c r="H646" s="24">
        <v>85</v>
      </c>
    </row>
    <row r="647" spans="1:8" ht="14.1" customHeight="1" x14ac:dyDescent="0.2">
      <c r="A647" s="21" t="s">
        <v>984</v>
      </c>
      <c r="B647" s="21" t="s">
        <v>971</v>
      </c>
      <c r="C647" s="22" t="s">
        <v>985</v>
      </c>
      <c r="D647" s="23" t="s">
        <v>142</v>
      </c>
      <c r="E647" s="21">
        <v>2</v>
      </c>
      <c r="F647" s="21">
        <v>34</v>
      </c>
      <c r="G647" s="24">
        <v>72</v>
      </c>
      <c r="H647" s="24">
        <v>72</v>
      </c>
    </row>
    <row r="648" spans="1:8" ht="14.1" customHeight="1" x14ac:dyDescent="0.2">
      <c r="A648" s="21" t="s">
        <v>986</v>
      </c>
      <c r="B648" s="21" t="s">
        <v>971</v>
      </c>
      <c r="C648" s="22" t="s">
        <v>985</v>
      </c>
      <c r="D648" s="23" t="s">
        <v>1734</v>
      </c>
      <c r="E648" s="21">
        <v>2</v>
      </c>
      <c r="F648" s="21">
        <v>34</v>
      </c>
      <c r="G648" s="24">
        <v>82</v>
      </c>
      <c r="H648" s="24">
        <v>82</v>
      </c>
    </row>
    <row r="649" spans="1:8" ht="14.1" customHeight="1" x14ac:dyDescent="0.2">
      <c r="A649" s="21" t="s">
        <v>987</v>
      </c>
      <c r="B649" s="21" t="s">
        <v>974</v>
      </c>
      <c r="C649" s="22" t="s">
        <v>988</v>
      </c>
      <c r="D649" s="23" t="s">
        <v>1736</v>
      </c>
      <c r="E649" s="21">
        <v>2</v>
      </c>
      <c r="F649" s="21">
        <v>32</v>
      </c>
      <c r="G649" s="24">
        <v>59</v>
      </c>
      <c r="H649" s="24">
        <v>59</v>
      </c>
    </row>
    <row r="650" spans="1:8" ht="14.1" customHeight="1" x14ac:dyDescent="0.2">
      <c r="A650" s="21" t="s">
        <v>989</v>
      </c>
      <c r="B650" s="21" t="s">
        <v>974</v>
      </c>
      <c r="C650" s="22" t="s">
        <v>990</v>
      </c>
      <c r="D650" s="23" t="s">
        <v>1736</v>
      </c>
      <c r="E650" s="21">
        <v>2</v>
      </c>
      <c r="F650" s="21">
        <v>32</v>
      </c>
      <c r="G650" s="24">
        <v>56</v>
      </c>
      <c r="H650" s="24">
        <v>56</v>
      </c>
    </row>
    <row r="651" spans="1:8" ht="14.1" customHeight="1" x14ac:dyDescent="0.2">
      <c r="A651" s="21" t="s">
        <v>991</v>
      </c>
      <c r="B651" s="21" t="s">
        <v>974</v>
      </c>
      <c r="C651" s="22" t="s">
        <v>992</v>
      </c>
      <c r="D651" s="23" t="s">
        <v>1736</v>
      </c>
      <c r="E651" s="21">
        <v>2</v>
      </c>
      <c r="F651" s="21">
        <v>32</v>
      </c>
      <c r="G651" s="24">
        <v>51</v>
      </c>
      <c r="H651" s="24">
        <v>51</v>
      </c>
    </row>
    <row r="652" spans="1:8" ht="14.1" customHeight="1" x14ac:dyDescent="0.2">
      <c r="A652" s="21" t="s">
        <v>993</v>
      </c>
      <c r="B652" s="21" t="s">
        <v>974</v>
      </c>
      <c r="C652" s="22" t="s">
        <v>994</v>
      </c>
      <c r="D652" s="23" t="s">
        <v>1736</v>
      </c>
      <c r="E652" s="21">
        <v>2</v>
      </c>
      <c r="F652" s="21">
        <v>32</v>
      </c>
      <c r="G652" s="24">
        <v>65</v>
      </c>
      <c r="H652" s="24">
        <v>65</v>
      </c>
    </row>
    <row r="653" spans="1:8" ht="14.1" customHeight="1" x14ac:dyDescent="0.2">
      <c r="A653" s="21" t="s">
        <v>995</v>
      </c>
      <c r="B653" s="21" t="s">
        <v>974</v>
      </c>
      <c r="C653" s="22" t="s">
        <v>996</v>
      </c>
      <c r="D653" s="23" t="s">
        <v>1736</v>
      </c>
      <c r="E653" s="21">
        <v>2</v>
      </c>
      <c r="F653" s="21">
        <v>32</v>
      </c>
      <c r="G653" s="24">
        <v>52</v>
      </c>
      <c r="H653" s="24">
        <v>52</v>
      </c>
    </row>
    <row r="654" spans="1:8" ht="14.1" customHeight="1" x14ac:dyDescent="0.2">
      <c r="A654" s="21" t="s">
        <v>997</v>
      </c>
      <c r="B654" s="21" t="s">
        <v>974</v>
      </c>
      <c r="C654" s="22" t="s">
        <v>998</v>
      </c>
      <c r="D654" s="23" t="s">
        <v>1736</v>
      </c>
      <c r="E654" s="21">
        <v>2</v>
      </c>
      <c r="F654" s="21">
        <v>32</v>
      </c>
      <c r="G654" s="24">
        <v>60</v>
      </c>
      <c r="H654" s="24">
        <v>60</v>
      </c>
    </row>
    <row r="655" spans="1:8" ht="14.1" customHeight="1" x14ac:dyDescent="0.2">
      <c r="A655" s="21" t="s">
        <v>999</v>
      </c>
      <c r="B655" s="21" t="s">
        <v>974</v>
      </c>
      <c r="C655" s="22" t="s">
        <v>1000</v>
      </c>
      <c r="D655" s="23" t="s">
        <v>1736</v>
      </c>
      <c r="E655" s="21">
        <v>2</v>
      </c>
      <c r="F655" s="21">
        <v>32</v>
      </c>
      <c r="G655" s="24">
        <v>59</v>
      </c>
      <c r="H655" s="24">
        <v>59</v>
      </c>
    </row>
    <row r="656" spans="1:8" ht="14.1" customHeight="1" x14ac:dyDescent="0.2">
      <c r="A656" s="21" t="s">
        <v>1001</v>
      </c>
      <c r="B656" s="21" t="s">
        <v>974</v>
      </c>
      <c r="C656" s="22" t="s">
        <v>1002</v>
      </c>
      <c r="D656" s="21" t="s">
        <v>1736</v>
      </c>
      <c r="E656" s="25">
        <v>2</v>
      </c>
      <c r="F656" s="21">
        <v>31</v>
      </c>
      <c r="G656" s="30">
        <v>54</v>
      </c>
      <c r="H656" s="30">
        <v>54</v>
      </c>
    </row>
    <row r="657" spans="1:8" ht="14.1" customHeight="1" x14ac:dyDescent="0.2">
      <c r="A657" s="21" t="s">
        <v>1003</v>
      </c>
      <c r="B657" s="21" t="s">
        <v>971</v>
      </c>
      <c r="C657" s="22" t="s">
        <v>1004</v>
      </c>
      <c r="D657" s="23" t="s">
        <v>142</v>
      </c>
      <c r="E657" s="21">
        <v>3</v>
      </c>
      <c r="F657" s="21">
        <v>35</v>
      </c>
      <c r="G657" s="24">
        <v>115</v>
      </c>
      <c r="H657" s="24">
        <v>115</v>
      </c>
    </row>
    <row r="658" spans="1:8" ht="14.1" customHeight="1" x14ac:dyDescent="0.2">
      <c r="A658" s="21" t="s">
        <v>1005</v>
      </c>
      <c r="B658" s="21" t="s">
        <v>974</v>
      </c>
      <c r="C658" s="22" t="s">
        <v>1006</v>
      </c>
      <c r="D658" s="23" t="s">
        <v>1736</v>
      </c>
      <c r="E658" s="21">
        <v>3</v>
      </c>
      <c r="F658" s="21">
        <v>32</v>
      </c>
      <c r="G658" s="24">
        <v>89</v>
      </c>
      <c r="H658" s="24">
        <v>89</v>
      </c>
    </row>
    <row r="659" spans="1:8" ht="14.1" customHeight="1" x14ac:dyDescent="0.2">
      <c r="A659" s="21" t="s">
        <v>1007</v>
      </c>
      <c r="B659" s="21" t="s">
        <v>974</v>
      </c>
      <c r="C659" s="22" t="s">
        <v>1008</v>
      </c>
      <c r="D659" s="23" t="s">
        <v>1736</v>
      </c>
      <c r="E659" s="21">
        <v>3</v>
      </c>
      <c r="F659" s="21">
        <v>32</v>
      </c>
      <c r="G659" s="24">
        <v>78</v>
      </c>
      <c r="H659" s="24">
        <v>78</v>
      </c>
    </row>
    <row r="660" spans="1:8" ht="14.1" customHeight="1" x14ac:dyDescent="0.2">
      <c r="A660" s="21"/>
      <c r="B660" s="21"/>
      <c r="C660" s="22"/>
      <c r="D660" s="23"/>
      <c r="E660" s="21"/>
      <c r="F660" s="21"/>
      <c r="G660" s="24"/>
      <c r="H660" s="24"/>
    </row>
    <row r="661" spans="1:8" ht="14.1" customHeight="1" x14ac:dyDescent="0.2">
      <c r="A661" s="21"/>
      <c r="B661" s="21"/>
      <c r="C661" s="20" t="s">
        <v>1009</v>
      </c>
      <c r="D661" s="23"/>
      <c r="E661" s="21"/>
      <c r="F661" s="21"/>
      <c r="G661" s="24"/>
      <c r="H661" s="24"/>
    </row>
    <row r="662" spans="1:8" ht="14.1" customHeight="1" x14ac:dyDescent="0.2">
      <c r="A662" s="21" t="s">
        <v>1010</v>
      </c>
      <c r="B662" s="21" t="s">
        <v>1011</v>
      </c>
      <c r="C662" s="22" t="s">
        <v>1012</v>
      </c>
      <c r="D662" s="23"/>
      <c r="E662" s="21">
        <v>1</v>
      </c>
      <c r="F662" s="21">
        <v>100</v>
      </c>
      <c r="G662" s="24">
        <v>100</v>
      </c>
      <c r="H662" s="24">
        <v>100</v>
      </c>
    </row>
    <row r="663" spans="1:8" ht="14.1" customHeight="1" x14ac:dyDescent="0.2">
      <c r="A663" s="21" t="s">
        <v>1013</v>
      </c>
      <c r="B663" s="21" t="s">
        <v>1011</v>
      </c>
      <c r="C663" s="22" t="s">
        <v>1014</v>
      </c>
      <c r="D663" s="23"/>
      <c r="E663" s="21">
        <v>2</v>
      </c>
      <c r="F663" s="21">
        <v>100</v>
      </c>
      <c r="G663" s="24">
        <v>200</v>
      </c>
      <c r="H663" s="24">
        <v>200</v>
      </c>
    </row>
    <row r="664" spans="1:8" ht="14.1" customHeight="1" x14ac:dyDescent="0.2">
      <c r="A664" s="21" t="s">
        <v>1015</v>
      </c>
      <c r="B664" s="21" t="s">
        <v>1011</v>
      </c>
      <c r="C664" s="22" t="s">
        <v>1016</v>
      </c>
      <c r="D664" s="23"/>
      <c r="E664" s="21">
        <v>3</v>
      </c>
      <c r="F664" s="21">
        <v>100</v>
      </c>
      <c r="G664" s="24">
        <v>300</v>
      </c>
      <c r="H664" s="24">
        <v>300</v>
      </c>
    </row>
    <row r="665" spans="1:8" ht="14.1" customHeight="1" x14ac:dyDescent="0.2">
      <c r="A665" s="21" t="s">
        <v>1017</v>
      </c>
      <c r="B665" s="21" t="s">
        <v>1011</v>
      </c>
      <c r="C665" s="22" t="s">
        <v>1018</v>
      </c>
      <c r="D665" s="23"/>
      <c r="E665" s="21">
        <v>4</v>
      </c>
      <c r="F665" s="21">
        <v>100</v>
      </c>
      <c r="G665" s="24">
        <v>400</v>
      </c>
      <c r="H665" s="24">
        <v>400</v>
      </c>
    </row>
    <row r="666" spans="1:8" ht="14.1" customHeight="1" x14ac:dyDescent="0.2">
      <c r="A666" s="21" t="s">
        <v>1019</v>
      </c>
      <c r="B666" s="21" t="s">
        <v>1011</v>
      </c>
      <c r="C666" s="22" t="s">
        <v>1020</v>
      </c>
      <c r="D666" s="23"/>
      <c r="E666" s="21">
        <v>5</v>
      </c>
      <c r="F666" s="21">
        <v>100</v>
      </c>
      <c r="G666" s="24">
        <v>500</v>
      </c>
      <c r="H666" s="24">
        <v>500</v>
      </c>
    </row>
    <row r="667" spans="1:8" ht="14.1" customHeight="1" x14ac:dyDescent="0.2">
      <c r="A667" s="21" t="s">
        <v>1021</v>
      </c>
      <c r="B667" s="21" t="s">
        <v>1022</v>
      </c>
      <c r="C667" s="22" t="s">
        <v>1023</v>
      </c>
      <c r="D667" s="23"/>
      <c r="E667" s="21">
        <v>1</v>
      </c>
      <c r="F667" s="21">
        <v>1000</v>
      </c>
      <c r="G667" s="24">
        <v>1000</v>
      </c>
      <c r="H667" s="24">
        <v>1000</v>
      </c>
    </row>
    <row r="668" spans="1:8" ht="14.1" customHeight="1" x14ac:dyDescent="0.2">
      <c r="A668" s="21" t="s">
        <v>1024</v>
      </c>
      <c r="B668" s="21" t="s">
        <v>1025</v>
      </c>
      <c r="C668" s="22" t="s">
        <v>1026</v>
      </c>
      <c r="D668" s="23"/>
      <c r="E668" s="21">
        <v>1</v>
      </c>
      <c r="F668" s="21">
        <v>90</v>
      </c>
      <c r="G668" s="24">
        <v>90</v>
      </c>
      <c r="H668" s="24">
        <v>90</v>
      </c>
    </row>
    <row r="669" spans="1:8" ht="14.1" customHeight="1" x14ac:dyDescent="0.2">
      <c r="A669" s="21" t="s">
        <v>1027</v>
      </c>
      <c r="B669" s="21" t="s">
        <v>1028</v>
      </c>
      <c r="C669" s="22" t="s">
        <v>1029</v>
      </c>
      <c r="D669" s="23"/>
      <c r="E669" s="21">
        <v>1</v>
      </c>
      <c r="F669" s="21">
        <v>90</v>
      </c>
      <c r="G669" s="24">
        <v>90</v>
      </c>
      <c r="H669" s="24">
        <v>90</v>
      </c>
    </row>
    <row r="670" spans="1:8" ht="14.1" customHeight="1" x14ac:dyDescent="0.2">
      <c r="A670" s="21" t="s">
        <v>1030</v>
      </c>
      <c r="B670" s="21" t="s">
        <v>1031</v>
      </c>
      <c r="C670" s="22" t="s">
        <v>1032</v>
      </c>
      <c r="D670" s="23"/>
      <c r="E670" s="21">
        <v>1</v>
      </c>
      <c r="F670" s="21">
        <v>120</v>
      </c>
      <c r="G670" s="24">
        <v>120</v>
      </c>
      <c r="H670" s="24">
        <v>120</v>
      </c>
    </row>
    <row r="671" spans="1:8" ht="14.1" customHeight="1" x14ac:dyDescent="0.2">
      <c r="A671" s="21" t="s">
        <v>1033</v>
      </c>
      <c r="B671" s="21" t="s">
        <v>1031</v>
      </c>
      <c r="C671" s="22" t="s">
        <v>1034</v>
      </c>
      <c r="D671" s="23"/>
      <c r="E671" s="21">
        <v>2</v>
      </c>
      <c r="F671" s="21">
        <v>120</v>
      </c>
      <c r="G671" s="24">
        <v>240</v>
      </c>
      <c r="H671" s="24">
        <v>240</v>
      </c>
    </row>
    <row r="672" spans="1:8" ht="14.1" customHeight="1" x14ac:dyDescent="0.2">
      <c r="A672" s="21" t="s">
        <v>1035</v>
      </c>
      <c r="B672" s="21" t="s">
        <v>1036</v>
      </c>
      <c r="C672" s="22" t="s">
        <v>1037</v>
      </c>
      <c r="D672" s="23"/>
      <c r="E672" s="21">
        <v>1</v>
      </c>
      <c r="F672" s="21">
        <v>125</v>
      </c>
      <c r="G672" s="24">
        <v>125</v>
      </c>
      <c r="H672" s="24">
        <v>125</v>
      </c>
    </row>
    <row r="673" spans="1:8" ht="14.1" customHeight="1" x14ac:dyDescent="0.2">
      <c r="A673" s="21" t="s">
        <v>1038</v>
      </c>
      <c r="B673" s="21" t="s">
        <v>1039</v>
      </c>
      <c r="C673" s="22" t="s">
        <v>1040</v>
      </c>
      <c r="D673" s="23"/>
      <c r="E673" s="21">
        <v>1</v>
      </c>
      <c r="F673" s="21">
        <v>135</v>
      </c>
      <c r="G673" s="24">
        <v>135</v>
      </c>
      <c r="H673" s="24">
        <v>135</v>
      </c>
    </row>
    <row r="674" spans="1:8" ht="14.1" customHeight="1" x14ac:dyDescent="0.2">
      <c r="A674" s="21" t="s">
        <v>1041</v>
      </c>
      <c r="B674" s="21" t="s">
        <v>1039</v>
      </c>
      <c r="C674" s="22" t="s">
        <v>1042</v>
      </c>
      <c r="D674" s="23"/>
      <c r="E674" s="21">
        <v>2</v>
      </c>
      <c r="F674" s="21">
        <v>135</v>
      </c>
      <c r="G674" s="24">
        <v>270</v>
      </c>
      <c r="H674" s="24">
        <v>270</v>
      </c>
    </row>
    <row r="675" spans="1:8" ht="14.1" customHeight="1" x14ac:dyDescent="0.2">
      <c r="A675" s="21" t="s">
        <v>1043</v>
      </c>
      <c r="B675" s="21" t="s">
        <v>23</v>
      </c>
      <c r="C675" s="22" t="s">
        <v>1044</v>
      </c>
      <c r="D675" s="23"/>
      <c r="E675" s="21">
        <v>1</v>
      </c>
      <c r="F675" s="21">
        <v>15</v>
      </c>
      <c r="G675" s="24">
        <v>15</v>
      </c>
      <c r="H675" s="24">
        <v>15</v>
      </c>
    </row>
    <row r="676" spans="1:8" ht="14.1" customHeight="1" x14ac:dyDescent="0.2">
      <c r="A676" s="21" t="s">
        <v>1045</v>
      </c>
      <c r="B676" s="21" t="s">
        <v>23</v>
      </c>
      <c r="C676" s="22" t="s">
        <v>1046</v>
      </c>
      <c r="D676" s="23"/>
      <c r="E676" s="21">
        <v>2</v>
      </c>
      <c r="F676" s="21">
        <v>15</v>
      </c>
      <c r="G676" s="24">
        <v>30</v>
      </c>
      <c r="H676" s="24">
        <v>30</v>
      </c>
    </row>
    <row r="677" spans="1:8" ht="14.1" customHeight="1" x14ac:dyDescent="0.2">
      <c r="A677" s="21" t="s">
        <v>1047</v>
      </c>
      <c r="B677" s="21" t="s">
        <v>1048</v>
      </c>
      <c r="C677" s="22" t="s">
        <v>1049</v>
      </c>
      <c r="D677" s="23"/>
      <c r="E677" s="21">
        <v>1</v>
      </c>
      <c r="F677" s="21">
        <v>150</v>
      </c>
      <c r="G677" s="24">
        <v>150</v>
      </c>
      <c r="H677" s="24">
        <v>150</v>
      </c>
    </row>
    <row r="678" spans="1:8" ht="14.1" customHeight="1" x14ac:dyDescent="0.2">
      <c r="A678" s="21" t="s">
        <v>1050</v>
      </c>
      <c r="B678" s="21" t="s">
        <v>1048</v>
      </c>
      <c r="C678" s="22" t="s">
        <v>1051</v>
      </c>
      <c r="D678" s="23"/>
      <c r="E678" s="21">
        <v>2</v>
      </c>
      <c r="F678" s="21">
        <v>150</v>
      </c>
      <c r="G678" s="24">
        <v>300</v>
      </c>
      <c r="H678" s="24">
        <v>300</v>
      </c>
    </row>
    <row r="679" spans="1:8" ht="14.1" customHeight="1" x14ac:dyDescent="0.2">
      <c r="A679" s="21" t="s">
        <v>1052</v>
      </c>
      <c r="B679" s="21" t="s">
        <v>1053</v>
      </c>
      <c r="C679" s="22" t="s">
        <v>1054</v>
      </c>
      <c r="D679" s="23"/>
      <c r="E679" s="21">
        <v>1</v>
      </c>
      <c r="F679" s="21">
        <v>1500</v>
      </c>
      <c r="G679" s="24">
        <v>1500</v>
      </c>
      <c r="H679" s="24">
        <v>1500</v>
      </c>
    </row>
    <row r="680" spans="1:8" ht="14.1" customHeight="1" x14ac:dyDescent="0.2">
      <c r="A680" s="21" t="s">
        <v>1055</v>
      </c>
      <c r="B680" s="21" t="s">
        <v>1056</v>
      </c>
      <c r="C680" s="22" t="s">
        <v>1057</v>
      </c>
      <c r="D680" s="23"/>
      <c r="E680" s="21">
        <v>1</v>
      </c>
      <c r="F680" s="21">
        <v>135</v>
      </c>
      <c r="G680" s="24">
        <v>135</v>
      </c>
      <c r="H680" s="24">
        <v>135</v>
      </c>
    </row>
    <row r="681" spans="1:8" ht="14.1" customHeight="1" x14ac:dyDescent="0.2">
      <c r="A681" s="21" t="s">
        <v>1058</v>
      </c>
      <c r="B681" s="21" t="s">
        <v>1059</v>
      </c>
      <c r="C681" s="22" t="s">
        <v>1060</v>
      </c>
      <c r="D681" s="23"/>
      <c r="E681" s="21">
        <v>1</v>
      </c>
      <c r="F681" s="21">
        <v>135</v>
      </c>
      <c r="G681" s="24">
        <v>135</v>
      </c>
      <c r="H681" s="24">
        <v>135</v>
      </c>
    </row>
    <row r="682" spans="1:8" ht="14.1" customHeight="1" x14ac:dyDescent="0.2">
      <c r="A682" s="21" t="s">
        <v>1061</v>
      </c>
      <c r="B682" s="21" t="s">
        <v>1062</v>
      </c>
      <c r="C682" s="22" t="s">
        <v>1063</v>
      </c>
      <c r="D682" s="23"/>
      <c r="E682" s="21">
        <v>1</v>
      </c>
      <c r="F682" s="21">
        <v>170</v>
      </c>
      <c r="G682" s="24">
        <v>170</v>
      </c>
      <c r="H682" s="24">
        <v>170</v>
      </c>
    </row>
    <row r="683" spans="1:8" ht="14.1" customHeight="1" x14ac:dyDescent="0.2">
      <c r="A683" s="21" t="s">
        <v>1064</v>
      </c>
      <c r="B683" s="21" t="s">
        <v>28</v>
      </c>
      <c r="C683" s="22" t="s">
        <v>1065</v>
      </c>
      <c r="D683" s="23"/>
      <c r="E683" s="21">
        <v>1</v>
      </c>
      <c r="F683" s="21">
        <v>20</v>
      </c>
      <c r="G683" s="24">
        <v>20</v>
      </c>
      <c r="H683" s="24">
        <v>20</v>
      </c>
    </row>
    <row r="684" spans="1:8" ht="14.1" customHeight="1" x14ac:dyDescent="0.2">
      <c r="A684" s="21" t="s">
        <v>1066</v>
      </c>
      <c r="B684" s="21" t="s">
        <v>28</v>
      </c>
      <c r="C684" s="22" t="s">
        <v>1067</v>
      </c>
      <c r="D684" s="23"/>
      <c r="E684" s="21">
        <v>2</v>
      </c>
      <c r="F684" s="21">
        <v>20</v>
      </c>
      <c r="G684" s="24">
        <v>40</v>
      </c>
      <c r="H684" s="24">
        <v>40</v>
      </c>
    </row>
    <row r="685" spans="1:8" ht="14.1" customHeight="1" x14ac:dyDescent="0.2">
      <c r="A685" s="21" t="s">
        <v>1068</v>
      </c>
      <c r="B685" s="21" t="s">
        <v>1069</v>
      </c>
      <c r="C685" s="22" t="s">
        <v>1070</v>
      </c>
      <c r="D685" s="23"/>
      <c r="E685" s="21">
        <v>1</v>
      </c>
      <c r="F685" s="21">
        <v>200</v>
      </c>
      <c r="G685" s="24">
        <v>200</v>
      </c>
      <c r="H685" s="24">
        <v>200</v>
      </c>
    </row>
    <row r="686" spans="1:8" ht="14.1" customHeight="1" x14ac:dyDescent="0.2">
      <c r="A686" s="21" t="s">
        <v>1071</v>
      </c>
      <c r="B686" s="21" t="s">
        <v>1069</v>
      </c>
      <c r="C686" s="22" t="s">
        <v>1072</v>
      </c>
      <c r="D686" s="23"/>
      <c r="E686" s="21">
        <v>2</v>
      </c>
      <c r="F686" s="21">
        <v>200</v>
      </c>
      <c r="G686" s="24">
        <v>400</v>
      </c>
      <c r="H686" s="24">
        <v>400</v>
      </c>
    </row>
    <row r="687" spans="1:8" ht="14.1" customHeight="1" x14ac:dyDescent="0.2">
      <c r="A687" s="21" t="s">
        <v>1073</v>
      </c>
      <c r="B687" s="21" t="s">
        <v>1074</v>
      </c>
      <c r="C687" s="22" t="s">
        <v>1075</v>
      </c>
      <c r="D687" s="23"/>
      <c r="E687" s="21">
        <v>1</v>
      </c>
      <c r="F687" s="21">
        <v>2000</v>
      </c>
      <c r="G687" s="24">
        <v>2000</v>
      </c>
      <c r="H687" s="24">
        <v>2000</v>
      </c>
    </row>
    <row r="688" spans="1:8" ht="14.1" customHeight="1" x14ac:dyDescent="0.2">
      <c r="A688" s="21" t="s">
        <v>1076</v>
      </c>
      <c r="B688" s="21" t="s">
        <v>1077</v>
      </c>
      <c r="C688" s="22" t="s">
        <v>1078</v>
      </c>
      <c r="D688" s="23"/>
      <c r="E688" s="21">
        <v>1</v>
      </c>
      <c r="F688" s="21">
        <v>200</v>
      </c>
      <c r="G688" s="24">
        <v>200</v>
      </c>
      <c r="H688" s="24">
        <v>200</v>
      </c>
    </row>
    <row r="689" spans="1:8" ht="14.1" customHeight="1" x14ac:dyDescent="0.2">
      <c r="A689" s="21" t="s">
        <v>1079</v>
      </c>
      <c r="B689" s="21" t="s">
        <v>33</v>
      </c>
      <c r="C689" s="22" t="s">
        <v>1080</v>
      </c>
      <c r="D689" s="23"/>
      <c r="E689" s="21">
        <v>1</v>
      </c>
      <c r="F689" s="21">
        <v>25</v>
      </c>
      <c r="G689" s="24">
        <v>25</v>
      </c>
      <c r="H689" s="24">
        <v>25</v>
      </c>
    </row>
    <row r="690" spans="1:8" ht="14.1" customHeight="1" x14ac:dyDescent="0.2">
      <c r="A690" s="21" t="s">
        <v>1081</v>
      </c>
      <c r="B690" s="21" t="s">
        <v>33</v>
      </c>
      <c r="C690" s="22" t="s">
        <v>1082</v>
      </c>
      <c r="D690" s="23"/>
      <c r="E690" s="21">
        <v>2</v>
      </c>
      <c r="F690" s="21">
        <v>25</v>
      </c>
      <c r="G690" s="24">
        <v>50</v>
      </c>
      <c r="H690" s="24">
        <v>50</v>
      </c>
    </row>
    <row r="691" spans="1:8" ht="14.1" customHeight="1" x14ac:dyDescent="0.2">
      <c r="A691" s="21" t="s">
        <v>1083</v>
      </c>
      <c r="B691" s="21" t="s">
        <v>33</v>
      </c>
      <c r="C691" s="22" t="s">
        <v>1084</v>
      </c>
      <c r="D691" s="23"/>
      <c r="E691" s="21">
        <v>4</v>
      </c>
      <c r="F691" s="21">
        <v>25</v>
      </c>
      <c r="G691" s="24">
        <v>100</v>
      </c>
      <c r="H691" s="24">
        <v>100</v>
      </c>
    </row>
    <row r="692" spans="1:8" ht="14.1" customHeight="1" x14ac:dyDescent="0.2">
      <c r="A692" s="21" t="s">
        <v>1085</v>
      </c>
      <c r="B692" s="21" t="s">
        <v>1086</v>
      </c>
      <c r="C692" s="22" t="s">
        <v>1087</v>
      </c>
      <c r="D692" s="23"/>
      <c r="E692" s="21">
        <v>1</v>
      </c>
      <c r="F692" s="21">
        <v>250</v>
      </c>
      <c r="G692" s="24">
        <v>250</v>
      </c>
      <c r="H692" s="24">
        <v>250</v>
      </c>
    </row>
    <row r="693" spans="1:8" ht="14.1" customHeight="1" x14ac:dyDescent="0.2">
      <c r="A693" s="21" t="s">
        <v>1088</v>
      </c>
      <c r="B693" s="21" t="s">
        <v>1089</v>
      </c>
      <c r="C693" s="22" t="s">
        <v>1090</v>
      </c>
      <c r="D693" s="23"/>
      <c r="E693" s="21">
        <v>1</v>
      </c>
      <c r="F693" s="21">
        <v>300</v>
      </c>
      <c r="G693" s="24">
        <v>300</v>
      </c>
      <c r="H693" s="24">
        <v>300</v>
      </c>
    </row>
    <row r="694" spans="1:8" ht="14.1" customHeight="1" x14ac:dyDescent="0.2">
      <c r="A694" s="21" t="s">
        <v>1091</v>
      </c>
      <c r="B694" s="21" t="s">
        <v>38</v>
      </c>
      <c r="C694" s="22" t="s">
        <v>1092</v>
      </c>
      <c r="D694" s="23"/>
      <c r="E694" s="21">
        <v>1</v>
      </c>
      <c r="F694" s="21">
        <v>34</v>
      </c>
      <c r="G694" s="24">
        <v>34</v>
      </c>
      <c r="H694" s="24">
        <v>34</v>
      </c>
    </row>
    <row r="695" spans="1:8" ht="14.1" customHeight="1" x14ac:dyDescent="0.2">
      <c r="A695" s="21" t="s">
        <v>1093</v>
      </c>
      <c r="B695" s="21" t="s">
        <v>38</v>
      </c>
      <c r="C695" s="22" t="s">
        <v>1094</v>
      </c>
      <c r="D695" s="23"/>
      <c r="E695" s="21">
        <v>2</v>
      </c>
      <c r="F695" s="21">
        <v>34</v>
      </c>
      <c r="G695" s="24">
        <v>68</v>
      </c>
      <c r="H695" s="24">
        <v>68</v>
      </c>
    </row>
    <row r="696" spans="1:8" ht="14.1" customHeight="1" x14ac:dyDescent="0.2">
      <c r="A696" s="21" t="s">
        <v>1095</v>
      </c>
      <c r="B696" s="21" t="s">
        <v>1096</v>
      </c>
      <c r="C696" s="22" t="s">
        <v>1097</v>
      </c>
      <c r="D696" s="23"/>
      <c r="E696" s="21">
        <v>1</v>
      </c>
      <c r="F696" s="21">
        <v>36</v>
      </c>
      <c r="G696" s="24">
        <v>36</v>
      </c>
      <c r="H696" s="24">
        <v>36</v>
      </c>
    </row>
    <row r="697" spans="1:8" ht="14.1" customHeight="1" x14ac:dyDescent="0.2">
      <c r="A697" s="21" t="s">
        <v>1098</v>
      </c>
      <c r="B697" s="21" t="s">
        <v>43</v>
      </c>
      <c r="C697" s="22" t="s">
        <v>1099</v>
      </c>
      <c r="D697" s="23"/>
      <c r="E697" s="21">
        <v>1</v>
      </c>
      <c r="F697" s="21">
        <v>40</v>
      </c>
      <c r="G697" s="24">
        <v>40</v>
      </c>
      <c r="H697" s="24">
        <v>40</v>
      </c>
    </row>
    <row r="698" spans="1:8" ht="14.1" customHeight="1" x14ac:dyDescent="0.2">
      <c r="A698" s="21" t="s">
        <v>1100</v>
      </c>
      <c r="B698" s="21" t="s">
        <v>43</v>
      </c>
      <c r="C698" s="22" t="s">
        <v>1101</v>
      </c>
      <c r="D698" s="23"/>
      <c r="E698" s="21">
        <v>2</v>
      </c>
      <c r="F698" s="21">
        <v>40</v>
      </c>
      <c r="G698" s="24">
        <v>80</v>
      </c>
      <c r="H698" s="24">
        <v>80</v>
      </c>
    </row>
    <row r="699" spans="1:8" ht="14.1" customHeight="1" x14ac:dyDescent="0.2">
      <c r="A699" s="21" t="s">
        <v>1102</v>
      </c>
      <c r="B699" s="21" t="s">
        <v>1103</v>
      </c>
      <c r="C699" s="22" t="s">
        <v>1104</v>
      </c>
      <c r="D699" s="23"/>
      <c r="E699" s="21">
        <v>1</v>
      </c>
      <c r="F699" s="21">
        <v>400</v>
      </c>
      <c r="G699" s="24">
        <v>400</v>
      </c>
      <c r="H699" s="24">
        <v>400</v>
      </c>
    </row>
    <row r="700" spans="1:8" ht="14.1" customHeight="1" x14ac:dyDescent="0.2">
      <c r="A700" s="21" t="s">
        <v>1105</v>
      </c>
      <c r="B700" s="21" t="s">
        <v>1106</v>
      </c>
      <c r="C700" s="22" t="s">
        <v>1107</v>
      </c>
      <c r="D700" s="23"/>
      <c r="E700" s="21">
        <v>1</v>
      </c>
      <c r="F700" s="21">
        <v>34</v>
      </c>
      <c r="G700" s="24">
        <v>34</v>
      </c>
      <c r="H700" s="24">
        <v>34</v>
      </c>
    </row>
    <row r="701" spans="1:8" ht="14.1" customHeight="1" x14ac:dyDescent="0.2">
      <c r="A701" s="21" t="s">
        <v>1108</v>
      </c>
      <c r="B701" s="21" t="s">
        <v>1109</v>
      </c>
      <c r="C701" s="22" t="s">
        <v>1110</v>
      </c>
      <c r="D701" s="23"/>
      <c r="E701" s="21">
        <v>1</v>
      </c>
      <c r="F701" s="21">
        <v>34</v>
      </c>
      <c r="G701" s="24">
        <v>34</v>
      </c>
      <c r="H701" s="24">
        <v>34</v>
      </c>
    </row>
    <row r="702" spans="1:8" ht="14.1" customHeight="1" x14ac:dyDescent="0.2">
      <c r="A702" s="21" t="s">
        <v>1111</v>
      </c>
      <c r="B702" s="21" t="s">
        <v>1112</v>
      </c>
      <c r="C702" s="22" t="s">
        <v>1113</v>
      </c>
      <c r="D702" s="23"/>
      <c r="E702" s="21">
        <v>1</v>
      </c>
      <c r="F702" s="21">
        <v>42</v>
      </c>
      <c r="G702" s="24">
        <v>42</v>
      </c>
      <c r="H702" s="24">
        <v>42</v>
      </c>
    </row>
    <row r="703" spans="1:8" ht="14.1" customHeight="1" x14ac:dyDescent="0.2">
      <c r="A703" s="21" t="s">
        <v>1114</v>
      </c>
      <c r="B703" s="21" t="s">
        <v>1115</v>
      </c>
      <c r="C703" s="22" t="s">
        <v>1116</v>
      </c>
      <c r="D703" s="23"/>
      <c r="E703" s="21">
        <v>1</v>
      </c>
      <c r="F703" s="21">
        <v>448</v>
      </c>
      <c r="G703" s="24">
        <v>448</v>
      </c>
      <c r="H703" s="24">
        <v>448</v>
      </c>
    </row>
    <row r="704" spans="1:8" ht="14.1" customHeight="1" x14ac:dyDescent="0.2">
      <c r="A704" s="21" t="s">
        <v>1117</v>
      </c>
      <c r="B704" s="21" t="s">
        <v>1118</v>
      </c>
      <c r="C704" s="22" t="s">
        <v>1119</v>
      </c>
      <c r="D704" s="23"/>
      <c r="E704" s="21">
        <v>1</v>
      </c>
      <c r="F704" s="21">
        <v>45</v>
      </c>
      <c r="G704" s="24">
        <v>45</v>
      </c>
      <c r="H704" s="24">
        <v>45</v>
      </c>
    </row>
    <row r="705" spans="1:8" ht="14.1" customHeight="1" x14ac:dyDescent="0.2">
      <c r="A705" s="26" t="s">
        <v>1120</v>
      </c>
      <c r="B705" s="26" t="s">
        <v>53</v>
      </c>
      <c r="C705" s="27" t="s">
        <v>1121</v>
      </c>
      <c r="D705" s="28"/>
      <c r="E705" s="26">
        <v>1</v>
      </c>
      <c r="F705" s="26">
        <v>50</v>
      </c>
      <c r="G705" s="29">
        <v>50</v>
      </c>
      <c r="H705" s="29">
        <v>50</v>
      </c>
    </row>
    <row r="706" spans="1:8" ht="14.1" customHeight="1" x14ac:dyDescent="0.2">
      <c r="A706" s="21" t="s">
        <v>1122</v>
      </c>
      <c r="B706" s="21" t="s">
        <v>53</v>
      </c>
      <c r="C706" s="22" t="s">
        <v>1123</v>
      </c>
      <c r="D706" s="23"/>
      <c r="E706" s="21">
        <v>2</v>
      </c>
      <c r="F706" s="21">
        <v>50</v>
      </c>
      <c r="G706" s="24">
        <v>100</v>
      </c>
      <c r="H706" s="24">
        <v>100</v>
      </c>
    </row>
    <row r="707" spans="1:8" ht="14.1" customHeight="1" x14ac:dyDescent="0.2">
      <c r="A707" s="21" t="s">
        <v>1124</v>
      </c>
      <c r="B707" s="21" t="s">
        <v>1125</v>
      </c>
      <c r="C707" s="22" t="s">
        <v>1126</v>
      </c>
      <c r="D707" s="23"/>
      <c r="E707" s="21">
        <v>1</v>
      </c>
      <c r="F707" s="21">
        <v>500</v>
      </c>
      <c r="G707" s="24">
        <v>500</v>
      </c>
      <c r="H707" s="24">
        <v>500</v>
      </c>
    </row>
    <row r="708" spans="1:8" ht="14.1" customHeight="1" x14ac:dyDescent="0.2">
      <c r="A708" s="21" t="s">
        <v>1127</v>
      </c>
      <c r="B708" s="21" t="s">
        <v>1128</v>
      </c>
      <c r="C708" s="22" t="s">
        <v>1129</v>
      </c>
      <c r="D708" s="23"/>
      <c r="E708" s="21">
        <v>1</v>
      </c>
      <c r="F708" s="21">
        <v>52</v>
      </c>
      <c r="G708" s="24">
        <v>52</v>
      </c>
      <c r="H708" s="24">
        <v>52</v>
      </c>
    </row>
    <row r="709" spans="1:8" ht="14.1" customHeight="1" x14ac:dyDescent="0.2">
      <c r="A709" s="21" t="s">
        <v>1130</v>
      </c>
      <c r="B709" s="21" t="s">
        <v>1128</v>
      </c>
      <c r="C709" s="22" t="s">
        <v>1131</v>
      </c>
      <c r="D709" s="23"/>
      <c r="E709" s="21">
        <v>2</v>
      </c>
      <c r="F709" s="21">
        <v>52</v>
      </c>
      <c r="G709" s="24">
        <v>104</v>
      </c>
      <c r="H709" s="24">
        <v>104</v>
      </c>
    </row>
    <row r="710" spans="1:8" ht="14.1" customHeight="1" x14ac:dyDescent="0.2">
      <c r="A710" s="21" t="s">
        <v>1132</v>
      </c>
      <c r="B710" s="21" t="s">
        <v>1133</v>
      </c>
      <c r="C710" s="22" t="s">
        <v>1134</v>
      </c>
      <c r="D710" s="23"/>
      <c r="E710" s="21">
        <v>1</v>
      </c>
      <c r="F710" s="21">
        <v>54</v>
      </c>
      <c r="G710" s="24">
        <v>54</v>
      </c>
      <c r="H710" s="24">
        <v>54</v>
      </c>
    </row>
    <row r="711" spans="1:8" ht="14.1" customHeight="1" x14ac:dyDescent="0.2">
      <c r="A711" s="21" t="s">
        <v>1135</v>
      </c>
      <c r="B711" s="21" t="s">
        <v>1133</v>
      </c>
      <c r="C711" s="22" t="s">
        <v>1136</v>
      </c>
      <c r="D711" s="23"/>
      <c r="E711" s="21">
        <v>2</v>
      </c>
      <c r="F711" s="21">
        <v>54</v>
      </c>
      <c r="G711" s="24">
        <v>108</v>
      </c>
      <c r="H711" s="24">
        <v>108</v>
      </c>
    </row>
    <row r="712" spans="1:8" ht="14.1" customHeight="1" x14ac:dyDescent="0.2">
      <c r="A712" s="21" t="s">
        <v>1137</v>
      </c>
      <c r="B712" s="21" t="s">
        <v>1138</v>
      </c>
      <c r="C712" s="22" t="s">
        <v>1139</v>
      </c>
      <c r="D712" s="23"/>
      <c r="E712" s="21">
        <v>1</v>
      </c>
      <c r="F712" s="21">
        <v>55</v>
      </c>
      <c r="G712" s="24">
        <v>55</v>
      </c>
      <c r="H712" s="24">
        <v>55</v>
      </c>
    </row>
    <row r="713" spans="1:8" ht="14.1" customHeight="1" x14ac:dyDescent="0.2">
      <c r="A713" s="21" t="s">
        <v>1140</v>
      </c>
      <c r="B713" s="21" t="s">
        <v>1138</v>
      </c>
      <c r="C713" s="22" t="s">
        <v>1141</v>
      </c>
      <c r="D713" s="23"/>
      <c r="E713" s="21">
        <v>2</v>
      </c>
      <c r="F713" s="21">
        <v>55</v>
      </c>
      <c r="G713" s="24">
        <v>110</v>
      </c>
      <c r="H713" s="24">
        <v>110</v>
      </c>
    </row>
    <row r="714" spans="1:8" ht="14.1" customHeight="1" x14ac:dyDescent="0.2">
      <c r="A714" s="21" t="s">
        <v>1142</v>
      </c>
      <c r="B714" s="21" t="s">
        <v>1143</v>
      </c>
      <c r="C714" s="22" t="s">
        <v>1144</v>
      </c>
      <c r="D714" s="23"/>
      <c r="E714" s="21">
        <v>1</v>
      </c>
      <c r="F714" s="21">
        <v>60</v>
      </c>
      <c r="G714" s="24">
        <v>60</v>
      </c>
      <c r="H714" s="24">
        <v>60</v>
      </c>
    </row>
    <row r="715" spans="1:8" ht="14.1" customHeight="1" x14ac:dyDescent="0.2">
      <c r="A715" s="21" t="s">
        <v>1145</v>
      </c>
      <c r="B715" s="21" t="s">
        <v>1143</v>
      </c>
      <c r="C715" s="22" t="s">
        <v>1146</v>
      </c>
      <c r="D715" s="23"/>
      <c r="E715" s="21">
        <v>2</v>
      </c>
      <c r="F715" s="21">
        <v>60</v>
      </c>
      <c r="G715" s="24">
        <v>120</v>
      </c>
      <c r="H715" s="24">
        <v>120</v>
      </c>
    </row>
    <row r="716" spans="1:8" ht="14.1" customHeight="1" x14ac:dyDescent="0.2">
      <c r="A716" s="21" t="s">
        <v>1147</v>
      </c>
      <c r="B716" s="21" t="s">
        <v>1143</v>
      </c>
      <c r="C716" s="22" t="s">
        <v>1148</v>
      </c>
      <c r="D716" s="23"/>
      <c r="E716" s="21">
        <v>3</v>
      </c>
      <c r="F716" s="21">
        <v>60</v>
      </c>
      <c r="G716" s="24">
        <v>180</v>
      </c>
      <c r="H716" s="24">
        <v>180</v>
      </c>
    </row>
    <row r="717" spans="1:8" ht="14.1" customHeight="1" x14ac:dyDescent="0.2">
      <c r="A717" s="21" t="s">
        <v>1149</v>
      </c>
      <c r="B717" s="21" t="s">
        <v>1143</v>
      </c>
      <c r="C717" s="22" t="s">
        <v>1150</v>
      </c>
      <c r="D717" s="23"/>
      <c r="E717" s="21">
        <v>4</v>
      </c>
      <c r="F717" s="21">
        <v>60</v>
      </c>
      <c r="G717" s="24">
        <v>240</v>
      </c>
      <c r="H717" s="24">
        <v>240</v>
      </c>
    </row>
    <row r="718" spans="1:8" ht="14.1" customHeight="1" x14ac:dyDescent="0.2">
      <c r="A718" s="21" t="s">
        <v>1151</v>
      </c>
      <c r="B718" s="21" t="s">
        <v>1143</v>
      </c>
      <c r="C718" s="22" t="s">
        <v>1152</v>
      </c>
      <c r="D718" s="23"/>
      <c r="E718" s="21">
        <v>5</v>
      </c>
      <c r="F718" s="21">
        <v>60</v>
      </c>
      <c r="G718" s="24">
        <v>300</v>
      </c>
      <c r="H718" s="24">
        <v>300</v>
      </c>
    </row>
    <row r="719" spans="1:8" ht="14.1" customHeight="1" x14ac:dyDescent="0.2">
      <c r="A719" s="21" t="s">
        <v>1153</v>
      </c>
      <c r="B719" s="21" t="s">
        <v>1154</v>
      </c>
      <c r="C719" s="22" t="s">
        <v>1155</v>
      </c>
      <c r="D719" s="23"/>
      <c r="E719" s="21">
        <v>1</v>
      </c>
      <c r="F719" s="21">
        <v>52</v>
      </c>
      <c r="G719" s="24">
        <v>52</v>
      </c>
      <c r="H719" s="24">
        <v>52</v>
      </c>
    </row>
    <row r="720" spans="1:8" ht="14.1" customHeight="1" x14ac:dyDescent="0.2">
      <c r="A720" s="21" t="s">
        <v>1156</v>
      </c>
      <c r="B720" s="21" t="s">
        <v>1157</v>
      </c>
      <c r="C720" s="22" t="s">
        <v>1158</v>
      </c>
      <c r="D720" s="23"/>
      <c r="E720" s="21">
        <v>1</v>
      </c>
      <c r="F720" s="21">
        <v>52</v>
      </c>
      <c r="G720" s="24">
        <v>52</v>
      </c>
      <c r="H720" s="24">
        <v>52</v>
      </c>
    </row>
    <row r="721" spans="1:8" ht="14.1" customHeight="1" x14ac:dyDescent="0.2">
      <c r="A721" s="21" t="s">
        <v>1159</v>
      </c>
      <c r="B721" s="21" t="s">
        <v>1160</v>
      </c>
      <c r="C721" s="22" t="s">
        <v>1161</v>
      </c>
      <c r="D721" s="23"/>
      <c r="E721" s="21">
        <v>1</v>
      </c>
      <c r="F721" s="21">
        <v>65</v>
      </c>
      <c r="G721" s="24">
        <v>65</v>
      </c>
      <c r="H721" s="24">
        <v>65</v>
      </c>
    </row>
    <row r="722" spans="1:8" ht="14.1" customHeight="1" x14ac:dyDescent="0.2">
      <c r="A722" s="21" t="s">
        <v>1162</v>
      </c>
      <c r="B722" s="21" t="s">
        <v>1160</v>
      </c>
      <c r="C722" s="22" t="s">
        <v>1163</v>
      </c>
      <c r="D722" s="23"/>
      <c r="E722" s="21">
        <v>2</v>
      </c>
      <c r="F722" s="21">
        <v>65</v>
      </c>
      <c r="G722" s="24">
        <v>130</v>
      </c>
      <c r="H722" s="24">
        <v>130</v>
      </c>
    </row>
    <row r="723" spans="1:8" ht="14.1" customHeight="1" x14ac:dyDescent="0.2">
      <c r="A723" s="21" t="s">
        <v>1164</v>
      </c>
      <c r="B723" s="21" t="s">
        <v>1165</v>
      </c>
      <c r="C723" s="22" t="s">
        <v>1166</v>
      </c>
      <c r="D723" s="23"/>
      <c r="E723" s="21">
        <v>1</v>
      </c>
      <c r="F723" s="21">
        <v>67</v>
      </c>
      <c r="G723" s="24">
        <v>67</v>
      </c>
      <c r="H723" s="24">
        <v>67</v>
      </c>
    </row>
    <row r="724" spans="1:8" ht="14.1" customHeight="1" x14ac:dyDescent="0.2">
      <c r="A724" s="21" t="s">
        <v>1167</v>
      </c>
      <c r="B724" s="21" t="s">
        <v>1165</v>
      </c>
      <c r="C724" s="22" t="s">
        <v>1168</v>
      </c>
      <c r="D724" s="23"/>
      <c r="E724" s="21">
        <v>2</v>
      </c>
      <c r="F724" s="21">
        <v>67</v>
      </c>
      <c r="G724" s="24">
        <v>134</v>
      </c>
      <c r="H724" s="24">
        <v>134</v>
      </c>
    </row>
    <row r="725" spans="1:8" ht="14.1" customHeight="1" x14ac:dyDescent="0.2">
      <c r="A725" s="21" t="s">
        <v>1169</v>
      </c>
      <c r="B725" s="21" t="s">
        <v>1165</v>
      </c>
      <c r="C725" s="22" t="s">
        <v>1170</v>
      </c>
      <c r="D725" s="23"/>
      <c r="E725" s="21">
        <v>3</v>
      </c>
      <c r="F725" s="21">
        <v>67</v>
      </c>
      <c r="G725" s="24">
        <v>201</v>
      </c>
      <c r="H725" s="24">
        <v>201</v>
      </c>
    </row>
    <row r="726" spans="1:8" ht="14.1" customHeight="1" x14ac:dyDescent="0.2">
      <c r="A726" s="21" t="s">
        <v>1171</v>
      </c>
      <c r="B726" s="21" t="s">
        <v>1172</v>
      </c>
      <c r="C726" s="22" t="s">
        <v>1173</v>
      </c>
      <c r="D726" s="23"/>
      <c r="E726" s="21">
        <v>1</v>
      </c>
      <c r="F726" s="21">
        <v>69</v>
      </c>
      <c r="G726" s="24">
        <v>69</v>
      </c>
      <c r="H726" s="24">
        <v>69</v>
      </c>
    </row>
    <row r="727" spans="1:8" ht="14.1" customHeight="1" x14ac:dyDescent="0.2">
      <c r="A727" s="21" t="s">
        <v>1174</v>
      </c>
      <c r="B727" s="21" t="s">
        <v>56</v>
      </c>
      <c r="C727" s="22" t="s">
        <v>1175</v>
      </c>
      <c r="D727" s="23"/>
      <c r="E727" s="21">
        <v>1</v>
      </c>
      <c r="F727" s="21">
        <v>7.5</v>
      </c>
      <c r="G727" s="24">
        <v>8</v>
      </c>
      <c r="H727" s="24">
        <v>8</v>
      </c>
    </row>
    <row r="728" spans="1:8" ht="14.1" customHeight="1" x14ac:dyDescent="0.2">
      <c r="A728" s="21" t="s">
        <v>1176</v>
      </c>
      <c r="B728" s="21" t="s">
        <v>56</v>
      </c>
      <c r="C728" s="22" t="s">
        <v>1177</v>
      </c>
      <c r="D728" s="23"/>
      <c r="E728" s="21">
        <v>2</v>
      </c>
      <c r="F728" s="21">
        <v>7.5</v>
      </c>
      <c r="G728" s="24">
        <v>15</v>
      </c>
      <c r="H728" s="24">
        <v>15</v>
      </c>
    </row>
    <row r="729" spans="1:8" ht="14.1" customHeight="1" x14ac:dyDescent="0.2">
      <c r="A729" s="21" t="s">
        <v>1178</v>
      </c>
      <c r="B729" s="21" t="s">
        <v>1179</v>
      </c>
      <c r="C729" s="22" t="s">
        <v>1180</v>
      </c>
      <c r="D729" s="23"/>
      <c r="E729" s="21">
        <v>1</v>
      </c>
      <c r="F729" s="21">
        <v>72</v>
      </c>
      <c r="G729" s="24">
        <v>72</v>
      </c>
      <c r="H729" s="24">
        <v>72</v>
      </c>
    </row>
    <row r="730" spans="1:8" ht="14.1" customHeight="1" x14ac:dyDescent="0.2">
      <c r="A730" s="21" t="s">
        <v>1181</v>
      </c>
      <c r="B730" s="21" t="s">
        <v>1182</v>
      </c>
      <c r="C730" s="22" t="s">
        <v>1183</v>
      </c>
      <c r="D730" s="23"/>
      <c r="E730" s="21">
        <v>1</v>
      </c>
      <c r="F730" s="21">
        <v>75</v>
      </c>
      <c r="G730" s="24">
        <v>75</v>
      </c>
      <c r="H730" s="24">
        <v>75</v>
      </c>
    </row>
    <row r="731" spans="1:8" ht="14.1" customHeight="1" x14ac:dyDescent="0.2">
      <c r="A731" s="21" t="s">
        <v>1184</v>
      </c>
      <c r="B731" s="21" t="s">
        <v>1182</v>
      </c>
      <c r="C731" s="22" t="s">
        <v>1185</v>
      </c>
      <c r="D731" s="23"/>
      <c r="E731" s="21">
        <v>2</v>
      </c>
      <c r="F731" s="21">
        <v>75</v>
      </c>
      <c r="G731" s="24">
        <v>150</v>
      </c>
      <c r="H731" s="24">
        <v>150</v>
      </c>
    </row>
    <row r="732" spans="1:8" ht="14.1" customHeight="1" x14ac:dyDescent="0.2">
      <c r="A732" s="21" t="s">
        <v>1186</v>
      </c>
      <c r="B732" s="21" t="s">
        <v>1182</v>
      </c>
      <c r="C732" s="22" t="s">
        <v>1187</v>
      </c>
      <c r="D732" s="23"/>
      <c r="E732" s="21">
        <v>3</v>
      </c>
      <c r="F732" s="21">
        <v>75</v>
      </c>
      <c r="G732" s="24">
        <v>225</v>
      </c>
      <c r="H732" s="24">
        <v>225</v>
      </c>
    </row>
    <row r="733" spans="1:8" ht="14.1" customHeight="1" x14ac:dyDescent="0.2">
      <c r="A733" s="21" t="s">
        <v>1188</v>
      </c>
      <c r="B733" s="21" t="s">
        <v>1182</v>
      </c>
      <c r="C733" s="22" t="s">
        <v>1189</v>
      </c>
      <c r="D733" s="23"/>
      <c r="E733" s="21">
        <v>4</v>
      </c>
      <c r="F733" s="21">
        <v>75</v>
      </c>
      <c r="G733" s="24">
        <v>300</v>
      </c>
      <c r="H733" s="24">
        <v>300</v>
      </c>
    </row>
    <row r="734" spans="1:8" ht="14.1" customHeight="1" x14ac:dyDescent="0.2">
      <c r="A734" s="21" t="s">
        <v>1190</v>
      </c>
      <c r="B734" s="21" t="s">
        <v>1191</v>
      </c>
      <c r="C734" s="22" t="s">
        <v>1192</v>
      </c>
      <c r="D734" s="23"/>
      <c r="E734" s="21">
        <v>1</v>
      </c>
      <c r="F734" s="21">
        <v>750</v>
      </c>
      <c r="G734" s="24">
        <v>750</v>
      </c>
      <c r="H734" s="24">
        <v>750</v>
      </c>
    </row>
    <row r="735" spans="1:8" ht="14.1" customHeight="1" x14ac:dyDescent="0.2">
      <c r="A735" s="21" t="s">
        <v>1193</v>
      </c>
      <c r="B735" s="21" t="s">
        <v>1194</v>
      </c>
      <c r="C735" s="22" t="s">
        <v>1195</v>
      </c>
      <c r="D735" s="23"/>
      <c r="E735" s="21">
        <v>1</v>
      </c>
      <c r="F735" s="21">
        <v>67</v>
      </c>
      <c r="G735" s="24">
        <v>67</v>
      </c>
      <c r="H735" s="24">
        <v>67</v>
      </c>
    </row>
    <row r="736" spans="1:8" ht="14.1" customHeight="1" x14ac:dyDescent="0.2">
      <c r="A736" s="21" t="s">
        <v>1196</v>
      </c>
      <c r="B736" s="21" t="s">
        <v>1197</v>
      </c>
      <c r="C736" s="22" t="s">
        <v>1198</v>
      </c>
      <c r="D736" s="23"/>
      <c r="E736" s="21">
        <v>1</v>
      </c>
      <c r="F736" s="21">
        <v>67</v>
      </c>
      <c r="G736" s="24">
        <v>67</v>
      </c>
      <c r="H736" s="24">
        <v>67</v>
      </c>
    </row>
    <row r="737" spans="1:8" ht="14.1" customHeight="1" x14ac:dyDescent="0.2">
      <c r="A737" s="21" t="s">
        <v>1199</v>
      </c>
      <c r="B737" s="21" t="s">
        <v>1200</v>
      </c>
      <c r="C737" s="22" t="s">
        <v>1201</v>
      </c>
      <c r="D737" s="23"/>
      <c r="E737" s="21">
        <v>1</v>
      </c>
      <c r="F737" s="21">
        <v>80</v>
      </c>
      <c r="G737" s="24">
        <v>80</v>
      </c>
      <c r="H737" s="24">
        <v>80</v>
      </c>
    </row>
    <row r="738" spans="1:8" ht="14.1" customHeight="1" x14ac:dyDescent="0.2">
      <c r="A738" s="21" t="s">
        <v>1202</v>
      </c>
      <c r="B738" s="21" t="s">
        <v>1203</v>
      </c>
      <c r="C738" s="22" t="s">
        <v>1204</v>
      </c>
      <c r="D738" s="23"/>
      <c r="E738" s="21">
        <v>1</v>
      </c>
      <c r="F738" s="21">
        <v>85</v>
      </c>
      <c r="G738" s="24">
        <v>85</v>
      </c>
      <c r="H738" s="24">
        <v>85</v>
      </c>
    </row>
    <row r="739" spans="1:8" ht="14.1" customHeight="1" x14ac:dyDescent="0.2">
      <c r="A739" s="21" t="s">
        <v>1205</v>
      </c>
      <c r="B739" s="21" t="s">
        <v>1206</v>
      </c>
      <c r="C739" s="22" t="s">
        <v>1207</v>
      </c>
      <c r="D739" s="23"/>
      <c r="E739" s="21">
        <v>1</v>
      </c>
      <c r="F739" s="21">
        <v>90</v>
      </c>
      <c r="G739" s="24">
        <v>90</v>
      </c>
      <c r="H739" s="24">
        <v>90</v>
      </c>
    </row>
    <row r="740" spans="1:8" ht="14.1" customHeight="1" x14ac:dyDescent="0.2">
      <c r="A740" s="21" t="s">
        <v>1208</v>
      </c>
      <c r="B740" s="21" t="s">
        <v>1206</v>
      </c>
      <c r="C740" s="22" t="s">
        <v>1209</v>
      </c>
      <c r="D740" s="23"/>
      <c r="E740" s="21">
        <v>2</v>
      </c>
      <c r="F740" s="21">
        <v>90</v>
      </c>
      <c r="G740" s="24">
        <v>180</v>
      </c>
      <c r="H740" s="24">
        <v>180</v>
      </c>
    </row>
    <row r="741" spans="1:8" ht="14.1" customHeight="1" x14ac:dyDescent="0.2">
      <c r="A741" s="21" t="s">
        <v>1210</v>
      </c>
      <c r="B741" s="21" t="s">
        <v>1206</v>
      </c>
      <c r="C741" s="22" t="s">
        <v>1211</v>
      </c>
      <c r="D741" s="23"/>
      <c r="E741" s="21">
        <v>3</v>
      </c>
      <c r="F741" s="21">
        <v>90</v>
      </c>
      <c r="G741" s="24">
        <v>270</v>
      </c>
      <c r="H741" s="24">
        <v>270</v>
      </c>
    </row>
    <row r="742" spans="1:8" ht="14.1" customHeight="1" x14ac:dyDescent="0.2">
      <c r="A742" s="21" t="s">
        <v>1212</v>
      </c>
      <c r="B742" s="21" t="s">
        <v>1213</v>
      </c>
      <c r="C742" s="22" t="s">
        <v>1214</v>
      </c>
      <c r="D742" s="23"/>
      <c r="E742" s="21">
        <v>1</v>
      </c>
      <c r="F742" s="21">
        <v>93</v>
      </c>
      <c r="G742" s="24">
        <v>93</v>
      </c>
      <c r="H742" s="24">
        <v>93</v>
      </c>
    </row>
    <row r="743" spans="1:8" ht="14.1" customHeight="1" x14ac:dyDescent="0.2">
      <c r="A743" s="21" t="s">
        <v>1215</v>
      </c>
      <c r="B743" s="21" t="s">
        <v>1216</v>
      </c>
      <c r="C743" s="22" t="s">
        <v>1217</v>
      </c>
      <c r="D743" s="23"/>
      <c r="E743" s="21">
        <v>1</v>
      </c>
      <c r="F743" s="21">
        <v>95</v>
      </c>
      <c r="G743" s="24">
        <v>95</v>
      </c>
      <c r="H743" s="24">
        <v>95</v>
      </c>
    </row>
    <row r="744" spans="1:8" ht="14.1" customHeight="1" x14ac:dyDescent="0.2">
      <c r="A744" s="21" t="s">
        <v>1218</v>
      </c>
      <c r="B744" s="21" t="s">
        <v>1216</v>
      </c>
      <c r="C744" s="22" t="s">
        <v>1219</v>
      </c>
      <c r="D744" s="23"/>
      <c r="E744" s="21">
        <v>2</v>
      </c>
      <c r="F744" s="21">
        <v>95</v>
      </c>
      <c r="G744" s="24">
        <v>190</v>
      </c>
      <c r="H744" s="24">
        <v>190</v>
      </c>
    </row>
    <row r="745" spans="1:8" ht="14.1" customHeight="1" x14ac:dyDescent="0.2">
      <c r="A745" s="21"/>
      <c r="B745" s="21"/>
      <c r="C745" s="22"/>
      <c r="D745" s="23"/>
      <c r="E745" s="21"/>
      <c r="F745" s="21"/>
      <c r="G745" s="24"/>
      <c r="H745" s="24"/>
    </row>
    <row r="746" spans="1:8" ht="14.1" customHeight="1" x14ac:dyDescent="0.2">
      <c r="A746" s="21"/>
      <c r="B746" s="21"/>
      <c r="C746" s="20" t="s">
        <v>1220</v>
      </c>
      <c r="D746" s="23"/>
      <c r="E746" s="21"/>
      <c r="F746" s="21"/>
      <c r="G746" s="24"/>
      <c r="H746" s="24"/>
    </row>
    <row r="747" spans="1:8" ht="14.1" customHeight="1" x14ac:dyDescent="0.2">
      <c r="A747" s="21" t="s">
        <v>1221</v>
      </c>
      <c r="B747" s="21" t="s">
        <v>1222</v>
      </c>
      <c r="C747" s="22" t="s">
        <v>1223</v>
      </c>
      <c r="D747" s="23"/>
      <c r="E747" s="21">
        <v>1</v>
      </c>
      <c r="F747" s="21">
        <v>100</v>
      </c>
      <c r="G747" s="24">
        <v>100</v>
      </c>
      <c r="H747" s="24">
        <v>100</v>
      </c>
    </row>
    <row r="748" spans="1:8" ht="14.1" customHeight="1" x14ac:dyDescent="0.2">
      <c r="A748" s="21" t="s">
        <v>1224</v>
      </c>
      <c r="B748" s="21" t="s">
        <v>1225</v>
      </c>
      <c r="C748" s="22" t="s">
        <v>1226</v>
      </c>
      <c r="D748" s="23"/>
      <c r="E748" s="21">
        <v>1</v>
      </c>
      <c r="F748" s="21">
        <v>1000</v>
      </c>
      <c r="G748" s="24">
        <v>1000</v>
      </c>
      <c r="H748" s="24">
        <v>1000</v>
      </c>
    </row>
    <row r="749" spans="1:8" ht="14.1" customHeight="1" x14ac:dyDescent="0.2">
      <c r="A749" s="21" t="s">
        <v>1227</v>
      </c>
      <c r="B749" s="21" t="s">
        <v>1228</v>
      </c>
      <c r="C749" s="22" t="s">
        <v>1229</v>
      </c>
      <c r="D749" s="23"/>
      <c r="E749" s="21">
        <v>1</v>
      </c>
      <c r="F749" s="21">
        <v>1200</v>
      </c>
      <c r="G749" s="24">
        <v>1200</v>
      </c>
      <c r="H749" s="24">
        <v>1200</v>
      </c>
    </row>
    <row r="750" spans="1:8" ht="14.1" customHeight="1" x14ac:dyDescent="0.2">
      <c r="A750" s="21" t="s">
        <v>1230</v>
      </c>
      <c r="B750" s="21" t="s">
        <v>1231</v>
      </c>
      <c r="C750" s="22" t="s">
        <v>1232</v>
      </c>
      <c r="D750" s="23"/>
      <c r="E750" s="21">
        <v>1</v>
      </c>
      <c r="F750" s="21">
        <v>150</v>
      </c>
      <c r="G750" s="24">
        <v>150</v>
      </c>
      <c r="H750" s="24">
        <v>150</v>
      </c>
    </row>
    <row r="751" spans="1:8" ht="14.1" customHeight="1" x14ac:dyDescent="0.2">
      <c r="A751" s="21" t="s">
        <v>1233</v>
      </c>
      <c r="B751" s="21" t="s">
        <v>1231</v>
      </c>
      <c r="C751" s="22" t="s">
        <v>1234</v>
      </c>
      <c r="D751" s="23"/>
      <c r="E751" s="21">
        <v>2</v>
      </c>
      <c r="F751" s="21">
        <v>150</v>
      </c>
      <c r="G751" s="24">
        <v>300</v>
      </c>
      <c r="H751" s="24">
        <v>300</v>
      </c>
    </row>
    <row r="752" spans="1:8" ht="14.1" customHeight="1" x14ac:dyDescent="0.2">
      <c r="A752" s="21" t="s">
        <v>1235</v>
      </c>
      <c r="B752" s="21" t="s">
        <v>1236</v>
      </c>
      <c r="C752" s="22" t="s">
        <v>1237</v>
      </c>
      <c r="D752" s="23"/>
      <c r="E752" s="21">
        <v>1</v>
      </c>
      <c r="F752" s="21">
        <v>1500</v>
      </c>
      <c r="G752" s="24">
        <v>1500</v>
      </c>
      <c r="H752" s="24">
        <v>1500</v>
      </c>
    </row>
    <row r="753" spans="1:8" ht="14.1" customHeight="1" x14ac:dyDescent="0.2">
      <c r="A753" s="21" t="s">
        <v>1238</v>
      </c>
      <c r="B753" s="21" t="s">
        <v>1239</v>
      </c>
      <c r="C753" s="22" t="s">
        <v>1240</v>
      </c>
      <c r="D753" s="23"/>
      <c r="E753" s="21">
        <v>1</v>
      </c>
      <c r="F753" s="21">
        <v>200</v>
      </c>
      <c r="G753" s="24">
        <v>200</v>
      </c>
      <c r="H753" s="24">
        <v>200</v>
      </c>
    </row>
    <row r="754" spans="1:8" ht="14.1" customHeight="1" x14ac:dyDescent="0.2">
      <c r="A754" s="21" t="s">
        <v>1241</v>
      </c>
      <c r="B754" s="21" t="s">
        <v>1242</v>
      </c>
      <c r="C754" s="22" t="s">
        <v>1243</v>
      </c>
      <c r="D754" s="23"/>
      <c r="E754" s="21">
        <v>1</v>
      </c>
      <c r="F754" s="21">
        <v>250</v>
      </c>
      <c r="G754" s="24">
        <v>250</v>
      </c>
      <c r="H754" s="24">
        <v>250</v>
      </c>
    </row>
    <row r="755" spans="1:8" ht="14.1" customHeight="1" x14ac:dyDescent="0.2">
      <c r="A755" s="21" t="s">
        <v>1244</v>
      </c>
      <c r="B755" s="21" t="s">
        <v>1245</v>
      </c>
      <c r="C755" s="22" t="s">
        <v>1246</v>
      </c>
      <c r="D755" s="23"/>
      <c r="E755" s="21">
        <v>1</v>
      </c>
      <c r="F755" s="21">
        <v>300</v>
      </c>
      <c r="G755" s="24">
        <v>300</v>
      </c>
      <c r="H755" s="24">
        <v>300</v>
      </c>
    </row>
    <row r="756" spans="1:8" ht="14.1" customHeight="1" x14ac:dyDescent="0.2">
      <c r="A756" s="21" t="s">
        <v>1247</v>
      </c>
      <c r="B756" s="21" t="s">
        <v>1248</v>
      </c>
      <c r="C756" s="22" t="s">
        <v>1249</v>
      </c>
      <c r="D756" s="23"/>
      <c r="E756" s="21">
        <v>1</v>
      </c>
      <c r="F756" s="21">
        <v>35</v>
      </c>
      <c r="G756" s="24">
        <v>35</v>
      </c>
      <c r="H756" s="24">
        <v>35</v>
      </c>
    </row>
    <row r="757" spans="1:8" ht="14.1" customHeight="1" x14ac:dyDescent="0.2">
      <c r="A757" s="21" t="s">
        <v>1250</v>
      </c>
      <c r="B757" s="21" t="s">
        <v>1251</v>
      </c>
      <c r="C757" s="22" t="s">
        <v>1252</v>
      </c>
      <c r="D757" s="23"/>
      <c r="E757" s="21">
        <v>1</v>
      </c>
      <c r="F757" s="21">
        <v>350</v>
      </c>
      <c r="G757" s="24">
        <v>350</v>
      </c>
      <c r="H757" s="24">
        <v>350</v>
      </c>
    </row>
    <row r="758" spans="1:8" ht="14.1" customHeight="1" x14ac:dyDescent="0.2">
      <c r="A758" s="21" t="s">
        <v>1253</v>
      </c>
      <c r="B758" s="21" t="s">
        <v>1254</v>
      </c>
      <c r="C758" s="22" t="s">
        <v>1255</v>
      </c>
      <c r="D758" s="23"/>
      <c r="E758" s="21">
        <v>1</v>
      </c>
      <c r="F758" s="21">
        <v>40</v>
      </c>
      <c r="G758" s="24">
        <v>40</v>
      </c>
      <c r="H758" s="24">
        <v>40</v>
      </c>
    </row>
    <row r="759" spans="1:8" ht="14.1" customHeight="1" x14ac:dyDescent="0.2">
      <c r="A759" s="21" t="s">
        <v>1256</v>
      </c>
      <c r="B759" s="21" t="s">
        <v>1257</v>
      </c>
      <c r="C759" s="22" t="s">
        <v>1258</v>
      </c>
      <c r="D759" s="23"/>
      <c r="E759" s="21">
        <v>1</v>
      </c>
      <c r="F759" s="21">
        <v>400</v>
      </c>
      <c r="G759" s="24">
        <v>400</v>
      </c>
      <c r="H759" s="24">
        <v>400</v>
      </c>
    </row>
    <row r="760" spans="1:8" ht="14.1" customHeight="1" x14ac:dyDescent="0.2">
      <c r="A760" s="21" t="s">
        <v>1259</v>
      </c>
      <c r="B760" s="21" t="s">
        <v>1260</v>
      </c>
      <c r="C760" s="22" t="s">
        <v>1261</v>
      </c>
      <c r="D760" s="23"/>
      <c r="E760" s="21">
        <v>1</v>
      </c>
      <c r="F760" s="21">
        <v>42</v>
      </c>
      <c r="G760" s="24">
        <v>42</v>
      </c>
      <c r="H760" s="24">
        <v>42</v>
      </c>
    </row>
    <row r="761" spans="1:8" ht="14.1" customHeight="1" x14ac:dyDescent="0.2">
      <c r="A761" s="21" t="s">
        <v>1262</v>
      </c>
      <c r="B761" s="21" t="s">
        <v>1263</v>
      </c>
      <c r="C761" s="22" t="s">
        <v>1264</v>
      </c>
      <c r="D761" s="23"/>
      <c r="E761" s="21">
        <v>1</v>
      </c>
      <c r="F761" s="21">
        <v>425</v>
      </c>
      <c r="G761" s="24">
        <v>425</v>
      </c>
      <c r="H761" s="24">
        <v>425</v>
      </c>
    </row>
    <row r="762" spans="1:8" ht="14.1" customHeight="1" x14ac:dyDescent="0.2">
      <c r="A762" s="21" t="s">
        <v>1265</v>
      </c>
      <c r="B762" s="21" t="s">
        <v>1266</v>
      </c>
      <c r="C762" s="22" t="s">
        <v>1267</v>
      </c>
      <c r="D762" s="23"/>
      <c r="E762" s="21">
        <v>1</v>
      </c>
      <c r="F762" s="21">
        <v>45</v>
      </c>
      <c r="G762" s="24">
        <v>45</v>
      </c>
      <c r="H762" s="24">
        <v>45</v>
      </c>
    </row>
    <row r="763" spans="1:8" ht="14.1" customHeight="1" x14ac:dyDescent="0.2">
      <c r="A763" s="21" t="s">
        <v>1268</v>
      </c>
      <c r="B763" s="21" t="s">
        <v>1266</v>
      </c>
      <c r="C763" s="22" t="s">
        <v>1269</v>
      </c>
      <c r="D763" s="23"/>
      <c r="E763" s="21">
        <v>2</v>
      </c>
      <c r="F763" s="21">
        <v>45</v>
      </c>
      <c r="G763" s="24">
        <v>90</v>
      </c>
      <c r="H763" s="24">
        <v>90</v>
      </c>
    </row>
    <row r="764" spans="1:8" ht="14.1" customHeight="1" x14ac:dyDescent="0.2">
      <c r="A764" s="21" t="s">
        <v>1270</v>
      </c>
      <c r="B764" s="21" t="s">
        <v>1271</v>
      </c>
      <c r="C764" s="22" t="s">
        <v>1272</v>
      </c>
      <c r="D764" s="23"/>
      <c r="E764" s="21">
        <v>1</v>
      </c>
      <c r="F764" s="21">
        <v>50</v>
      </c>
      <c r="G764" s="24">
        <v>50</v>
      </c>
      <c r="H764" s="24">
        <v>50</v>
      </c>
    </row>
    <row r="765" spans="1:8" ht="14.1" customHeight="1" x14ac:dyDescent="0.2">
      <c r="A765" s="21" t="s">
        <v>1273</v>
      </c>
      <c r="B765" s="21" t="s">
        <v>1271</v>
      </c>
      <c r="C765" s="22" t="s">
        <v>1274</v>
      </c>
      <c r="D765" s="23"/>
      <c r="E765" s="21">
        <v>2</v>
      </c>
      <c r="F765" s="21">
        <v>50</v>
      </c>
      <c r="G765" s="24">
        <v>100</v>
      </c>
      <c r="H765" s="24">
        <v>100</v>
      </c>
    </row>
    <row r="766" spans="1:8" ht="14.1" customHeight="1" x14ac:dyDescent="0.2">
      <c r="A766" s="21" t="s">
        <v>1275</v>
      </c>
      <c r="B766" s="21" t="s">
        <v>1276</v>
      </c>
      <c r="C766" s="22" t="s">
        <v>1277</v>
      </c>
      <c r="D766" s="23"/>
      <c r="E766" s="21">
        <v>1</v>
      </c>
      <c r="F766" s="21">
        <v>500</v>
      </c>
      <c r="G766" s="24">
        <v>500</v>
      </c>
      <c r="H766" s="24">
        <v>500</v>
      </c>
    </row>
    <row r="767" spans="1:8" ht="14.1" customHeight="1" x14ac:dyDescent="0.2">
      <c r="A767" s="21" t="s">
        <v>1278</v>
      </c>
      <c r="B767" s="21" t="s">
        <v>1279</v>
      </c>
      <c r="C767" s="22" t="s">
        <v>1280</v>
      </c>
      <c r="D767" s="23"/>
      <c r="E767" s="21">
        <v>1</v>
      </c>
      <c r="F767" s="21">
        <v>52</v>
      </c>
      <c r="G767" s="24">
        <v>52</v>
      </c>
      <c r="H767" s="24">
        <v>52</v>
      </c>
    </row>
    <row r="768" spans="1:8" ht="14.1" customHeight="1" x14ac:dyDescent="0.2">
      <c r="A768" s="21" t="s">
        <v>1281</v>
      </c>
      <c r="B768" s="21" t="s">
        <v>1282</v>
      </c>
      <c r="C768" s="22" t="s">
        <v>1283</v>
      </c>
      <c r="D768" s="23"/>
      <c r="E768" s="21">
        <v>1</v>
      </c>
      <c r="F768" s="21">
        <v>55</v>
      </c>
      <c r="G768" s="24">
        <v>55</v>
      </c>
      <c r="H768" s="24">
        <v>55</v>
      </c>
    </row>
    <row r="769" spans="1:8" ht="14.1" customHeight="1" x14ac:dyDescent="0.2">
      <c r="A769" s="21" t="s">
        <v>1284</v>
      </c>
      <c r="B769" s="21" t="s">
        <v>1282</v>
      </c>
      <c r="C769" s="22" t="s">
        <v>1285</v>
      </c>
      <c r="D769" s="23"/>
      <c r="E769" s="21">
        <v>2</v>
      </c>
      <c r="F769" s="21">
        <v>55</v>
      </c>
      <c r="G769" s="24">
        <v>110</v>
      </c>
      <c r="H769" s="24">
        <v>110</v>
      </c>
    </row>
    <row r="770" spans="1:8" ht="14.1" customHeight="1" x14ac:dyDescent="0.2">
      <c r="A770" s="21" t="s">
        <v>1286</v>
      </c>
      <c r="B770" s="21" t="s">
        <v>1287</v>
      </c>
      <c r="C770" s="22" t="s">
        <v>1288</v>
      </c>
      <c r="D770" s="23"/>
      <c r="E770" s="21">
        <v>1</v>
      </c>
      <c r="F770" s="21">
        <v>60</v>
      </c>
      <c r="G770" s="24">
        <v>60</v>
      </c>
      <c r="H770" s="24">
        <v>60</v>
      </c>
    </row>
    <row r="771" spans="1:8" ht="14.1" customHeight="1" x14ac:dyDescent="0.2">
      <c r="A771" s="21" t="s">
        <v>1289</v>
      </c>
      <c r="B771" s="21" t="s">
        <v>1290</v>
      </c>
      <c r="C771" s="22" t="s">
        <v>1291</v>
      </c>
      <c r="D771" s="23"/>
      <c r="E771" s="21">
        <v>1</v>
      </c>
      <c r="F771" s="21">
        <v>72</v>
      </c>
      <c r="G771" s="24">
        <v>72</v>
      </c>
      <c r="H771" s="24">
        <v>72</v>
      </c>
    </row>
    <row r="772" spans="1:8" ht="14.1" customHeight="1" x14ac:dyDescent="0.2">
      <c r="A772" s="21" t="s">
        <v>1292</v>
      </c>
      <c r="B772" s="21" t="s">
        <v>1293</v>
      </c>
      <c r="C772" s="22" t="s">
        <v>1294</v>
      </c>
      <c r="D772" s="23"/>
      <c r="E772" s="21">
        <v>1</v>
      </c>
      <c r="F772" s="21">
        <v>75</v>
      </c>
      <c r="G772" s="24">
        <v>75</v>
      </c>
      <c r="H772" s="24">
        <v>75</v>
      </c>
    </row>
    <row r="773" spans="1:8" ht="14.1" customHeight="1" x14ac:dyDescent="0.2">
      <c r="A773" s="21" t="s">
        <v>1295</v>
      </c>
      <c r="B773" s="21" t="s">
        <v>1293</v>
      </c>
      <c r="C773" s="22" t="s">
        <v>1296</v>
      </c>
      <c r="D773" s="23"/>
      <c r="E773" s="21">
        <v>2</v>
      </c>
      <c r="F773" s="21">
        <v>75</v>
      </c>
      <c r="G773" s="24">
        <v>150</v>
      </c>
      <c r="H773" s="24">
        <v>150</v>
      </c>
    </row>
    <row r="774" spans="1:8" ht="14.1" customHeight="1" x14ac:dyDescent="0.2">
      <c r="A774" s="21" t="s">
        <v>1297</v>
      </c>
      <c r="B774" s="21" t="s">
        <v>1298</v>
      </c>
      <c r="C774" s="22" t="s">
        <v>1299</v>
      </c>
      <c r="D774" s="23"/>
      <c r="E774" s="21">
        <v>1</v>
      </c>
      <c r="F774" s="21">
        <v>750</v>
      </c>
      <c r="G774" s="24">
        <v>750</v>
      </c>
      <c r="H774" s="24">
        <v>750</v>
      </c>
    </row>
    <row r="775" spans="1:8" ht="14.1" customHeight="1" x14ac:dyDescent="0.2">
      <c r="A775" s="21" t="s">
        <v>1300</v>
      </c>
      <c r="B775" s="21" t="s">
        <v>1301</v>
      </c>
      <c r="C775" s="22" t="s">
        <v>1302</v>
      </c>
      <c r="D775" s="23"/>
      <c r="E775" s="21">
        <v>1</v>
      </c>
      <c r="F775" s="21">
        <v>90</v>
      </c>
      <c r="G775" s="24">
        <v>90</v>
      </c>
      <c r="H775" s="24">
        <v>90</v>
      </c>
    </row>
    <row r="776" spans="1:8" ht="14.1" customHeight="1" x14ac:dyDescent="0.2">
      <c r="A776" s="21" t="s">
        <v>1303</v>
      </c>
      <c r="B776" s="21" t="s">
        <v>1301</v>
      </c>
      <c r="C776" s="22" t="s">
        <v>1304</v>
      </c>
      <c r="D776" s="23"/>
      <c r="E776" s="21">
        <v>2</v>
      </c>
      <c r="F776" s="21">
        <v>90</v>
      </c>
      <c r="G776" s="24">
        <v>180</v>
      </c>
      <c r="H776" s="24">
        <v>180</v>
      </c>
    </row>
    <row r="777" spans="1:8" ht="14.1" customHeight="1" x14ac:dyDescent="0.2">
      <c r="A777" s="21" t="s">
        <v>1305</v>
      </c>
      <c r="B777" s="21" t="s">
        <v>1306</v>
      </c>
      <c r="C777" s="22" t="s">
        <v>1307</v>
      </c>
      <c r="D777" s="23"/>
      <c r="E777" s="21">
        <v>1</v>
      </c>
      <c r="F777" s="21">
        <v>900</v>
      </c>
      <c r="G777" s="24">
        <v>900</v>
      </c>
      <c r="H777" s="24">
        <v>900</v>
      </c>
    </row>
    <row r="778" spans="1:8" ht="14.1" customHeight="1" x14ac:dyDescent="0.2">
      <c r="A778" s="21" t="s">
        <v>1308</v>
      </c>
      <c r="B778" s="21" t="s">
        <v>1309</v>
      </c>
      <c r="C778" s="22" t="s">
        <v>1310</v>
      </c>
      <c r="D778" s="23"/>
      <c r="E778" s="21">
        <v>1</v>
      </c>
      <c r="F778" s="21">
        <v>20</v>
      </c>
      <c r="G778" s="24">
        <v>30</v>
      </c>
      <c r="H778" s="24">
        <v>30</v>
      </c>
    </row>
    <row r="779" spans="1:8" ht="14.1" customHeight="1" x14ac:dyDescent="0.2">
      <c r="A779" s="21" t="s">
        <v>1311</v>
      </c>
      <c r="B779" s="21" t="s">
        <v>1312</v>
      </c>
      <c r="C779" s="22" t="s">
        <v>1313</v>
      </c>
      <c r="D779" s="23"/>
      <c r="E779" s="21">
        <v>1</v>
      </c>
      <c r="F779" s="21">
        <v>25</v>
      </c>
      <c r="G779" s="24">
        <v>35</v>
      </c>
      <c r="H779" s="24">
        <v>35</v>
      </c>
    </row>
    <row r="780" spans="1:8" ht="14.1" customHeight="1" x14ac:dyDescent="0.2">
      <c r="A780" s="21" t="s">
        <v>1314</v>
      </c>
      <c r="B780" s="21" t="s">
        <v>1315</v>
      </c>
      <c r="C780" s="22" t="s">
        <v>1316</v>
      </c>
      <c r="D780" s="23"/>
      <c r="E780" s="21">
        <v>1</v>
      </c>
      <c r="F780" s="21">
        <v>35</v>
      </c>
      <c r="G780" s="24">
        <v>45</v>
      </c>
      <c r="H780" s="24">
        <v>45</v>
      </c>
    </row>
    <row r="781" spans="1:8" ht="14.1" customHeight="1" x14ac:dyDescent="0.2">
      <c r="A781" s="21" t="s">
        <v>1317</v>
      </c>
      <c r="B781" s="21" t="s">
        <v>1318</v>
      </c>
      <c r="C781" s="22" t="s">
        <v>1319</v>
      </c>
      <c r="D781" s="23"/>
      <c r="E781" s="21">
        <v>1</v>
      </c>
      <c r="F781" s="21">
        <v>42</v>
      </c>
      <c r="G781" s="24">
        <v>52</v>
      </c>
      <c r="H781" s="24">
        <v>52</v>
      </c>
    </row>
    <row r="782" spans="1:8" ht="14.1" customHeight="1" x14ac:dyDescent="0.2">
      <c r="A782" s="21" t="s">
        <v>1320</v>
      </c>
      <c r="B782" s="21" t="s">
        <v>1321</v>
      </c>
      <c r="C782" s="22" t="s">
        <v>1322</v>
      </c>
      <c r="D782" s="23"/>
      <c r="E782" s="21">
        <v>1</v>
      </c>
      <c r="F782" s="21">
        <v>50</v>
      </c>
      <c r="G782" s="24">
        <v>60</v>
      </c>
      <c r="H782" s="24">
        <v>60</v>
      </c>
    </row>
    <row r="783" spans="1:8" ht="14.1" customHeight="1" x14ac:dyDescent="0.2">
      <c r="A783" s="21" t="s">
        <v>1323</v>
      </c>
      <c r="B783" s="21" t="s">
        <v>1324</v>
      </c>
      <c r="C783" s="22" t="s">
        <v>1325</v>
      </c>
      <c r="D783" s="23"/>
      <c r="E783" s="21">
        <v>1</v>
      </c>
      <c r="F783" s="21">
        <v>65</v>
      </c>
      <c r="G783" s="24">
        <v>75</v>
      </c>
      <c r="H783" s="24">
        <v>75</v>
      </c>
    </row>
    <row r="784" spans="1:8" ht="14.1" customHeight="1" x14ac:dyDescent="0.2">
      <c r="A784" s="21" t="s">
        <v>1326</v>
      </c>
      <c r="B784" s="21" t="s">
        <v>1327</v>
      </c>
      <c r="C784" s="22" t="s">
        <v>1328</v>
      </c>
      <c r="D784" s="23"/>
      <c r="E784" s="21">
        <v>1</v>
      </c>
      <c r="F784" s="21">
        <v>75</v>
      </c>
      <c r="G784" s="24">
        <v>85</v>
      </c>
      <c r="H784" s="24">
        <v>85</v>
      </c>
    </row>
    <row r="785" spans="1:8" ht="14.1" customHeight="1" x14ac:dyDescent="0.2">
      <c r="A785" s="21"/>
      <c r="B785" s="21"/>
      <c r="C785" s="22"/>
      <c r="D785" s="23"/>
      <c r="E785" s="21"/>
      <c r="F785" s="21"/>
      <c r="G785" s="24"/>
      <c r="H785" s="24"/>
    </row>
    <row r="786" spans="1:8" ht="14.1" customHeight="1" x14ac:dyDescent="0.2">
      <c r="A786" s="21"/>
      <c r="B786" s="21"/>
      <c r="C786" s="20" t="s">
        <v>1329</v>
      </c>
      <c r="D786" s="23"/>
      <c r="E786" s="21"/>
      <c r="F786" s="21"/>
      <c r="G786" s="24"/>
      <c r="H786" s="24"/>
    </row>
    <row r="787" spans="1:8" ht="14.1" customHeight="1" x14ac:dyDescent="0.2">
      <c r="A787" s="21" t="s">
        <v>1330</v>
      </c>
      <c r="B787" s="21" t="s">
        <v>1331</v>
      </c>
      <c r="C787" s="22" t="s">
        <v>1332</v>
      </c>
      <c r="D787" s="23" t="s">
        <v>1333</v>
      </c>
      <c r="E787" s="21">
        <v>1</v>
      </c>
      <c r="F787" s="21">
        <v>55</v>
      </c>
      <c r="G787" s="24">
        <v>55</v>
      </c>
      <c r="H787" s="24">
        <v>55</v>
      </c>
    </row>
    <row r="788" spans="1:8" ht="14.1" customHeight="1" x14ac:dyDescent="0.2">
      <c r="A788" s="21" t="s">
        <v>1334</v>
      </c>
      <c r="B788" s="21" t="s">
        <v>1335</v>
      </c>
      <c r="C788" s="22" t="s">
        <v>1336</v>
      </c>
      <c r="D788" s="23" t="s">
        <v>1333</v>
      </c>
      <c r="E788" s="21">
        <v>1</v>
      </c>
      <c r="F788" s="21">
        <v>85</v>
      </c>
      <c r="G788" s="24">
        <v>85</v>
      </c>
      <c r="H788" s="24">
        <v>85</v>
      </c>
    </row>
    <row r="789" spans="1:8" ht="14.1" customHeight="1" x14ac:dyDescent="0.2">
      <c r="A789" s="21" t="s">
        <v>1337</v>
      </c>
      <c r="B789" s="21" t="s">
        <v>1338</v>
      </c>
      <c r="C789" s="22" t="s">
        <v>1339</v>
      </c>
      <c r="D789" s="23" t="s">
        <v>1333</v>
      </c>
      <c r="E789" s="21">
        <v>1</v>
      </c>
      <c r="F789" s="21">
        <v>165</v>
      </c>
      <c r="G789" s="24">
        <v>165</v>
      </c>
      <c r="H789" s="24">
        <v>165</v>
      </c>
    </row>
    <row r="790" spans="1:8" ht="14.1" customHeight="1" x14ac:dyDescent="0.2">
      <c r="A790" s="26"/>
      <c r="B790" s="26"/>
      <c r="C790" s="22"/>
      <c r="D790" s="28"/>
      <c r="E790" s="26"/>
      <c r="F790" s="26"/>
      <c r="G790" s="29"/>
      <c r="H790" s="29"/>
    </row>
    <row r="791" spans="1:8" ht="14.1" customHeight="1" x14ac:dyDescent="0.2">
      <c r="A791" s="26"/>
      <c r="B791" s="26"/>
      <c r="C791" s="20" t="s">
        <v>1340</v>
      </c>
      <c r="D791" s="28"/>
      <c r="E791" s="26"/>
      <c r="F791" s="26"/>
      <c r="G791" s="29"/>
      <c r="H791" s="29"/>
    </row>
    <row r="792" spans="1:8" ht="14.1" customHeight="1" x14ac:dyDescent="0.2">
      <c r="A792" s="26" t="s">
        <v>1341</v>
      </c>
      <c r="B792" s="26" t="s">
        <v>1342</v>
      </c>
      <c r="C792" s="27" t="s">
        <v>1343</v>
      </c>
      <c r="D792" s="23" t="s">
        <v>1344</v>
      </c>
      <c r="E792" s="26">
        <v>1</v>
      </c>
      <c r="F792" s="26">
        <v>100</v>
      </c>
      <c r="G792" s="29">
        <v>138</v>
      </c>
      <c r="H792" s="29">
        <v>138</v>
      </c>
    </row>
    <row r="793" spans="1:8" ht="14.1" customHeight="1" x14ac:dyDescent="0.2">
      <c r="A793" s="21" t="s">
        <v>1345</v>
      </c>
      <c r="B793" s="21" t="s">
        <v>1346</v>
      </c>
      <c r="C793" s="22" t="s">
        <v>1347</v>
      </c>
      <c r="D793" s="23" t="s">
        <v>1344</v>
      </c>
      <c r="E793" s="21">
        <v>1</v>
      </c>
      <c r="F793" s="21">
        <v>1000</v>
      </c>
      <c r="G793" s="24">
        <v>1100</v>
      </c>
      <c r="H793" s="24">
        <v>1100</v>
      </c>
    </row>
    <row r="794" spans="1:8" ht="14.1" customHeight="1" x14ac:dyDescent="0.2">
      <c r="A794" s="21" t="s">
        <v>1348</v>
      </c>
      <c r="B794" s="21" t="s">
        <v>1349</v>
      </c>
      <c r="C794" s="22" t="s">
        <v>1350</v>
      </c>
      <c r="D794" s="23" t="s">
        <v>1344</v>
      </c>
      <c r="E794" s="21">
        <v>1</v>
      </c>
      <c r="F794" s="21">
        <v>150</v>
      </c>
      <c r="G794" s="24">
        <v>188</v>
      </c>
      <c r="H794" s="24">
        <v>188</v>
      </c>
    </row>
    <row r="795" spans="1:8" ht="14.1" customHeight="1" x14ac:dyDescent="0.2">
      <c r="A795" s="21" t="s">
        <v>1351</v>
      </c>
      <c r="B795" s="21" t="s">
        <v>1352</v>
      </c>
      <c r="C795" s="22" t="s">
        <v>1353</v>
      </c>
      <c r="D795" s="23" t="s">
        <v>1344</v>
      </c>
      <c r="E795" s="21">
        <v>1</v>
      </c>
      <c r="F795" s="21">
        <v>200</v>
      </c>
      <c r="G795" s="24">
        <v>250</v>
      </c>
      <c r="H795" s="24">
        <v>250</v>
      </c>
    </row>
    <row r="796" spans="1:8" ht="14.1" customHeight="1" x14ac:dyDescent="0.2">
      <c r="A796" s="21" t="s">
        <v>1354</v>
      </c>
      <c r="B796" s="21" t="s">
        <v>1355</v>
      </c>
      <c r="C796" s="22" t="s">
        <v>1356</v>
      </c>
      <c r="D796" s="23" t="s">
        <v>1344</v>
      </c>
      <c r="E796" s="21">
        <v>1</v>
      </c>
      <c r="F796" s="21">
        <v>225</v>
      </c>
      <c r="G796" s="24">
        <v>275</v>
      </c>
      <c r="H796" s="24">
        <v>275</v>
      </c>
    </row>
    <row r="797" spans="1:8" ht="14.1" customHeight="1" x14ac:dyDescent="0.2">
      <c r="A797" s="21" t="s">
        <v>1357</v>
      </c>
      <c r="B797" s="21" t="s">
        <v>1358</v>
      </c>
      <c r="C797" s="22" t="s">
        <v>1359</v>
      </c>
      <c r="D797" s="23" t="s">
        <v>1344</v>
      </c>
      <c r="E797" s="21">
        <v>1</v>
      </c>
      <c r="F797" s="21">
        <v>250</v>
      </c>
      <c r="G797" s="24">
        <v>295</v>
      </c>
      <c r="H797" s="24">
        <v>295</v>
      </c>
    </row>
    <row r="798" spans="1:8" ht="14.1" customHeight="1" x14ac:dyDescent="0.2">
      <c r="A798" s="21" t="s">
        <v>1360</v>
      </c>
      <c r="B798" s="21" t="s">
        <v>1361</v>
      </c>
      <c r="C798" s="22" t="s">
        <v>1362</v>
      </c>
      <c r="D798" s="23" t="s">
        <v>1344</v>
      </c>
      <c r="E798" s="21">
        <v>1</v>
      </c>
      <c r="F798" s="21">
        <v>310</v>
      </c>
      <c r="G798" s="24">
        <v>365</v>
      </c>
      <c r="H798" s="24">
        <v>365</v>
      </c>
    </row>
    <row r="799" spans="1:8" ht="14.1" customHeight="1" x14ac:dyDescent="0.2">
      <c r="A799" s="21" t="s">
        <v>1363</v>
      </c>
      <c r="B799" s="21" t="s">
        <v>1364</v>
      </c>
      <c r="C799" s="22" t="s">
        <v>1365</v>
      </c>
      <c r="D799" s="23" t="s">
        <v>1344</v>
      </c>
      <c r="E799" s="21">
        <v>1</v>
      </c>
      <c r="F799" s="21">
        <v>35</v>
      </c>
      <c r="G799" s="24">
        <v>46</v>
      </c>
      <c r="H799" s="24">
        <v>46</v>
      </c>
    </row>
    <row r="800" spans="1:8" ht="14.1" customHeight="1" x14ac:dyDescent="0.2">
      <c r="A800" s="21" t="s">
        <v>1366</v>
      </c>
      <c r="B800" s="21" t="s">
        <v>1367</v>
      </c>
      <c r="C800" s="22" t="s">
        <v>1368</v>
      </c>
      <c r="D800" s="23" t="s">
        <v>1344</v>
      </c>
      <c r="E800" s="21">
        <v>1</v>
      </c>
      <c r="F800" s="21">
        <v>360</v>
      </c>
      <c r="G800" s="24">
        <v>414</v>
      </c>
      <c r="H800" s="24">
        <v>414</v>
      </c>
    </row>
    <row r="801" spans="1:8" ht="14.1" customHeight="1" x14ac:dyDescent="0.2">
      <c r="A801" s="21" t="s">
        <v>1369</v>
      </c>
      <c r="B801" s="21" t="s">
        <v>1370</v>
      </c>
      <c r="C801" s="22" t="s">
        <v>1371</v>
      </c>
      <c r="D801" s="23" t="s">
        <v>1344</v>
      </c>
      <c r="E801" s="21">
        <v>1</v>
      </c>
      <c r="F801" s="21">
        <v>400</v>
      </c>
      <c r="G801" s="24">
        <v>465</v>
      </c>
      <c r="H801" s="24">
        <v>465</v>
      </c>
    </row>
    <row r="802" spans="1:8" ht="14.1" customHeight="1" x14ac:dyDescent="0.2">
      <c r="A802" s="21" t="s">
        <v>1372</v>
      </c>
      <c r="B802" s="21" t="s">
        <v>1373</v>
      </c>
      <c r="C802" s="22" t="s">
        <v>1374</v>
      </c>
      <c r="D802" s="23" t="s">
        <v>1344</v>
      </c>
      <c r="E802" s="21">
        <v>1</v>
      </c>
      <c r="F802" s="21">
        <v>50</v>
      </c>
      <c r="G802" s="24">
        <v>66</v>
      </c>
      <c r="H802" s="24">
        <v>66</v>
      </c>
    </row>
    <row r="803" spans="1:8" ht="14.1" customHeight="1" x14ac:dyDescent="0.2">
      <c r="A803" s="26" t="s">
        <v>1375</v>
      </c>
      <c r="B803" s="26" t="s">
        <v>1376</v>
      </c>
      <c r="C803" s="27" t="s">
        <v>1377</v>
      </c>
      <c r="D803" s="23" t="s">
        <v>1344</v>
      </c>
      <c r="E803" s="26">
        <v>1</v>
      </c>
      <c r="F803" s="26">
        <v>600</v>
      </c>
      <c r="G803" s="29">
        <v>675</v>
      </c>
      <c r="H803" s="29">
        <v>675</v>
      </c>
    </row>
    <row r="804" spans="1:8" ht="14.1" customHeight="1" x14ac:dyDescent="0.2">
      <c r="A804" s="26" t="s">
        <v>1378</v>
      </c>
      <c r="B804" s="26" t="s">
        <v>1379</v>
      </c>
      <c r="C804" s="27" t="s">
        <v>1380</v>
      </c>
      <c r="D804" s="23" t="s">
        <v>1344</v>
      </c>
      <c r="E804" s="26">
        <v>1</v>
      </c>
      <c r="F804" s="26">
        <v>70</v>
      </c>
      <c r="G804" s="29">
        <v>95</v>
      </c>
      <c r="H804" s="29">
        <v>95</v>
      </c>
    </row>
    <row r="805" spans="1:8" ht="14.1" customHeight="1" x14ac:dyDescent="0.2">
      <c r="A805" s="26" t="s">
        <v>1381</v>
      </c>
      <c r="B805" s="26" t="s">
        <v>1382</v>
      </c>
      <c r="C805" s="27" t="s">
        <v>1383</v>
      </c>
      <c r="D805" s="23" t="s">
        <v>1344</v>
      </c>
      <c r="E805" s="26">
        <v>1</v>
      </c>
      <c r="F805" s="26">
        <v>750</v>
      </c>
      <c r="G805" s="29">
        <v>835</v>
      </c>
      <c r="H805" s="29">
        <v>835</v>
      </c>
    </row>
    <row r="806" spans="1:8" ht="14.1" customHeight="1" x14ac:dyDescent="0.2">
      <c r="A806" s="26"/>
      <c r="B806" s="26"/>
      <c r="C806" s="27"/>
      <c r="D806" s="23"/>
      <c r="E806" s="26"/>
      <c r="F806" s="26"/>
      <c r="G806" s="29"/>
      <c r="H806" s="29"/>
    </row>
    <row r="807" spans="1:8" ht="14.1" customHeight="1" x14ac:dyDescent="0.2">
      <c r="A807" s="21"/>
      <c r="B807" s="21"/>
      <c r="C807" s="20" t="s">
        <v>1384</v>
      </c>
      <c r="D807" s="23"/>
      <c r="E807" s="21"/>
      <c r="F807" s="21"/>
      <c r="G807" s="24"/>
      <c r="H807" s="24"/>
    </row>
    <row r="808" spans="1:8" ht="14.1" customHeight="1" x14ac:dyDescent="0.2">
      <c r="A808" s="21" t="s">
        <v>1385</v>
      </c>
      <c r="B808" s="21" t="s">
        <v>1386</v>
      </c>
      <c r="C808" s="22" t="s">
        <v>1387</v>
      </c>
      <c r="D808" s="23" t="s">
        <v>1344</v>
      </c>
      <c r="E808" s="21">
        <v>1</v>
      </c>
      <c r="F808" s="21">
        <v>100</v>
      </c>
      <c r="G808" s="24">
        <v>128</v>
      </c>
      <c r="H808" s="24">
        <v>128</v>
      </c>
    </row>
    <row r="809" spans="1:8" ht="14.1" customHeight="1" x14ac:dyDescent="0.2">
      <c r="A809" s="21" t="s">
        <v>1388</v>
      </c>
      <c r="B809" s="21" t="s">
        <v>1389</v>
      </c>
      <c r="C809" s="22" t="s">
        <v>1390</v>
      </c>
      <c r="D809" s="23" t="s">
        <v>1344</v>
      </c>
      <c r="E809" s="21">
        <v>1</v>
      </c>
      <c r="F809" s="21">
        <v>1000</v>
      </c>
      <c r="G809" s="24">
        <v>1080</v>
      </c>
      <c r="H809" s="24">
        <v>1080</v>
      </c>
    </row>
    <row r="810" spans="1:8" ht="14.1" customHeight="1" x14ac:dyDescent="0.2">
      <c r="A810" s="21" t="s">
        <v>1391</v>
      </c>
      <c r="B810" s="21" t="s">
        <v>1392</v>
      </c>
      <c r="C810" s="22" t="s">
        <v>1393</v>
      </c>
      <c r="D810" s="23" t="s">
        <v>1344</v>
      </c>
      <c r="E810" s="21">
        <v>1</v>
      </c>
      <c r="F810" s="21">
        <v>150</v>
      </c>
      <c r="G810" s="24">
        <v>190</v>
      </c>
      <c r="H810" s="24">
        <v>190</v>
      </c>
    </row>
    <row r="811" spans="1:8" ht="14.1" customHeight="1" x14ac:dyDescent="0.2">
      <c r="A811" s="21" t="s">
        <v>1394</v>
      </c>
      <c r="B811" s="21" t="s">
        <v>1395</v>
      </c>
      <c r="C811" s="22" t="s">
        <v>1396</v>
      </c>
      <c r="D811" s="23" t="s">
        <v>1344</v>
      </c>
      <c r="E811" s="21">
        <v>1</v>
      </c>
      <c r="F811" s="21">
        <v>1500</v>
      </c>
      <c r="G811" s="24">
        <v>1610</v>
      </c>
      <c r="H811" s="24">
        <v>1610</v>
      </c>
    </row>
    <row r="812" spans="1:8" ht="14.1" customHeight="1" x14ac:dyDescent="0.2">
      <c r="A812" s="26" t="s">
        <v>1397</v>
      </c>
      <c r="B812" s="26" t="s">
        <v>1398</v>
      </c>
      <c r="C812" s="27" t="s">
        <v>1399</v>
      </c>
      <c r="D812" s="23" t="s">
        <v>1344</v>
      </c>
      <c r="E812" s="26">
        <v>1</v>
      </c>
      <c r="F812" s="26">
        <v>175</v>
      </c>
      <c r="G812" s="29">
        <v>215</v>
      </c>
      <c r="H812" s="29">
        <v>215</v>
      </c>
    </row>
    <row r="813" spans="1:8" ht="14.1" customHeight="1" x14ac:dyDescent="0.2">
      <c r="A813" s="21" t="s">
        <v>1400</v>
      </c>
      <c r="B813" s="21" t="s">
        <v>1401</v>
      </c>
      <c r="C813" s="22" t="s">
        <v>1402</v>
      </c>
      <c r="D813" s="23" t="s">
        <v>1344</v>
      </c>
      <c r="E813" s="21">
        <v>1</v>
      </c>
      <c r="F813" s="21">
        <v>1800</v>
      </c>
      <c r="G813" s="24">
        <v>1875</v>
      </c>
      <c r="H813" s="24">
        <v>1875</v>
      </c>
    </row>
    <row r="814" spans="1:8" ht="14.1" customHeight="1" x14ac:dyDescent="0.2">
      <c r="A814" s="21" t="s">
        <v>1403</v>
      </c>
      <c r="B814" s="21" t="s">
        <v>1404</v>
      </c>
      <c r="C814" s="22" t="s">
        <v>1405</v>
      </c>
      <c r="D814" s="23" t="s">
        <v>1344</v>
      </c>
      <c r="E814" s="21">
        <v>1</v>
      </c>
      <c r="F814" s="21">
        <v>200</v>
      </c>
      <c r="G814" s="24">
        <v>232</v>
      </c>
      <c r="H814" s="24">
        <v>232</v>
      </c>
    </row>
    <row r="815" spans="1:8" ht="14.1" customHeight="1" x14ac:dyDescent="0.2">
      <c r="A815" s="21" t="s">
        <v>1406</v>
      </c>
      <c r="B815" s="21" t="s">
        <v>1407</v>
      </c>
      <c r="C815" s="22" t="s">
        <v>1408</v>
      </c>
      <c r="D815" s="23" t="s">
        <v>1344</v>
      </c>
      <c r="E815" s="21">
        <v>1</v>
      </c>
      <c r="F815" s="21">
        <v>250</v>
      </c>
      <c r="G815" s="24">
        <v>295</v>
      </c>
      <c r="H815" s="24">
        <v>295</v>
      </c>
    </row>
    <row r="816" spans="1:8" ht="14.1" customHeight="1" x14ac:dyDescent="0.2">
      <c r="A816" s="21" t="s">
        <v>1409</v>
      </c>
      <c r="B816" s="21" t="s">
        <v>1410</v>
      </c>
      <c r="C816" s="22" t="s">
        <v>1411</v>
      </c>
      <c r="D816" s="23" t="s">
        <v>1344</v>
      </c>
      <c r="E816" s="21">
        <v>1</v>
      </c>
      <c r="F816" s="21">
        <v>32</v>
      </c>
      <c r="G816" s="24">
        <v>43</v>
      </c>
      <c r="H816" s="24">
        <v>43</v>
      </c>
    </row>
    <row r="817" spans="1:8" ht="14.1" customHeight="1" x14ac:dyDescent="0.2">
      <c r="A817" s="21" t="s">
        <v>1412</v>
      </c>
      <c r="B817" s="21" t="s">
        <v>1413</v>
      </c>
      <c r="C817" s="22" t="s">
        <v>1414</v>
      </c>
      <c r="D817" s="23" t="s">
        <v>1344</v>
      </c>
      <c r="E817" s="21">
        <v>1</v>
      </c>
      <c r="F817" s="21">
        <v>300</v>
      </c>
      <c r="G817" s="24">
        <v>342</v>
      </c>
      <c r="H817" s="24">
        <v>342</v>
      </c>
    </row>
    <row r="818" spans="1:8" ht="14.1" customHeight="1" x14ac:dyDescent="0.2">
      <c r="A818" s="21" t="s">
        <v>1415</v>
      </c>
      <c r="B818" s="21" t="s">
        <v>1416</v>
      </c>
      <c r="C818" s="22" t="s">
        <v>1417</v>
      </c>
      <c r="D818" s="23" t="s">
        <v>1344</v>
      </c>
      <c r="E818" s="21">
        <v>1</v>
      </c>
      <c r="F818" s="21">
        <v>320</v>
      </c>
      <c r="G818" s="24">
        <v>365</v>
      </c>
      <c r="H818" s="24">
        <v>365</v>
      </c>
    </row>
    <row r="819" spans="1:8" ht="14.1" customHeight="1" x14ac:dyDescent="0.2">
      <c r="A819" s="21" t="s">
        <v>1418</v>
      </c>
      <c r="B819" s="21" t="s">
        <v>1419</v>
      </c>
      <c r="C819" s="22" t="s">
        <v>1420</v>
      </c>
      <c r="D819" s="23" t="s">
        <v>1344</v>
      </c>
      <c r="E819" s="21">
        <v>1</v>
      </c>
      <c r="F819" s="21">
        <v>350</v>
      </c>
      <c r="G819" s="24">
        <v>400</v>
      </c>
      <c r="H819" s="24">
        <v>400</v>
      </c>
    </row>
    <row r="820" spans="1:8" ht="14.1" customHeight="1" x14ac:dyDescent="0.2">
      <c r="A820" s="21" t="s">
        <v>1421</v>
      </c>
      <c r="B820" s="21" t="s">
        <v>1422</v>
      </c>
      <c r="C820" s="22" t="s">
        <v>1423</v>
      </c>
      <c r="D820" s="23" t="s">
        <v>1344</v>
      </c>
      <c r="E820" s="21">
        <v>1</v>
      </c>
      <c r="F820" s="21">
        <v>360</v>
      </c>
      <c r="G820" s="24">
        <v>430</v>
      </c>
      <c r="H820" s="24">
        <v>430</v>
      </c>
    </row>
    <row r="821" spans="1:8" ht="14.1" customHeight="1" x14ac:dyDescent="0.2">
      <c r="A821" s="21" t="s">
        <v>1424</v>
      </c>
      <c r="B821" s="21" t="s">
        <v>1425</v>
      </c>
      <c r="C821" s="22" t="s">
        <v>1426</v>
      </c>
      <c r="D821" s="23" t="s">
        <v>1344</v>
      </c>
      <c r="E821" s="21">
        <v>1</v>
      </c>
      <c r="F821" s="21">
        <v>400</v>
      </c>
      <c r="G821" s="24">
        <v>458</v>
      </c>
      <c r="H821" s="24">
        <v>458</v>
      </c>
    </row>
    <row r="822" spans="1:8" ht="14.1" customHeight="1" x14ac:dyDescent="0.2">
      <c r="A822" s="21" t="s">
        <v>1427</v>
      </c>
      <c r="B822" s="21" t="s">
        <v>1425</v>
      </c>
      <c r="C822" s="22" t="s">
        <v>1428</v>
      </c>
      <c r="D822" s="23" t="s">
        <v>1344</v>
      </c>
      <c r="E822" s="21">
        <v>2</v>
      </c>
      <c r="F822" s="21">
        <v>400</v>
      </c>
      <c r="G822" s="24">
        <v>916</v>
      </c>
      <c r="H822" s="24">
        <v>916</v>
      </c>
    </row>
    <row r="823" spans="1:8" ht="14.1" customHeight="1" x14ac:dyDescent="0.2">
      <c r="A823" s="21" t="s">
        <v>1429</v>
      </c>
      <c r="B823" s="21" t="s">
        <v>1430</v>
      </c>
      <c r="C823" s="22" t="s">
        <v>1431</v>
      </c>
      <c r="D823" s="23" t="s">
        <v>1344</v>
      </c>
      <c r="E823" s="21">
        <v>1</v>
      </c>
      <c r="F823" s="21">
        <v>450</v>
      </c>
      <c r="G823" s="24">
        <v>508</v>
      </c>
      <c r="H823" s="24">
        <v>508</v>
      </c>
    </row>
    <row r="824" spans="1:8" ht="14.1" customHeight="1" x14ac:dyDescent="0.2">
      <c r="A824" s="21" t="s">
        <v>1432</v>
      </c>
      <c r="B824" s="21" t="s">
        <v>1433</v>
      </c>
      <c r="C824" s="22" t="s">
        <v>1434</v>
      </c>
      <c r="D824" s="23" t="s">
        <v>1344</v>
      </c>
      <c r="E824" s="21">
        <v>1</v>
      </c>
      <c r="F824" s="21">
        <v>35</v>
      </c>
      <c r="G824" s="24">
        <v>44</v>
      </c>
      <c r="H824" s="24">
        <v>44</v>
      </c>
    </row>
    <row r="825" spans="1:8" ht="14.1" customHeight="1" x14ac:dyDescent="0.2">
      <c r="A825" s="21" t="s">
        <v>1435</v>
      </c>
      <c r="B825" s="21" t="s">
        <v>1436</v>
      </c>
      <c r="C825" s="22" t="s">
        <v>1437</v>
      </c>
      <c r="D825" s="23" t="s">
        <v>1344</v>
      </c>
      <c r="E825" s="21">
        <v>1</v>
      </c>
      <c r="F825" s="21">
        <v>50</v>
      </c>
      <c r="G825" s="24">
        <v>72</v>
      </c>
      <c r="H825" s="24">
        <v>72</v>
      </c>
    </row>
    <row r="826" spans="1:8" ht="14.1" customHeight="1" x14ac:dyDescent="0.2">
      <c r="A826" s="21" t="s">
        <v>1438</v>
      </c>
      <c r="B826" s="21" t="s">
        <v>1439</v>
      </c>
      <c r="C826" s="22" t="s">
        <v>1440</v>
      </c>
      <c r="D826" s="23" t="s">
        <v>1344</v>
      </c>
      <c r="E826" s="21">
        <v>1</v>
      </c>
      <c r="F826" s="21">
        <v>70</v>
      </c>
      <c r="G826" s="24">
        <v>95</v>
      </c>
      <c r="H826" s="24">
        <v>95</v>
      </c>
    </row>
    <row r="827" spans="1:8" ht="14.1" customHeight="1" x14ac:dyDescent="0.2">
      <c r="A827" s="21" t="s">
        <v>1441</v>
      </c>
      <c r="B827" s="21" t="s">
        <v>1442</v>
      </c>
      <c r="C827" s="22" t="s">
        <v>1443</v>
      </c>
      <c r="D827" s="23" t="s">
        <v>1344</v>
      </c>
      <c r="E827" s="21">
        <v>1</v>
      </c>
      <c r="F827" s="21">
        <v>750</v>
      </c>
      <c r="G827" s="24">
        <v>850</v>
      </c>
      <c r="H827" s="24">
        <v>850</v>
      </c>
    </row>
    <row r="828" spans="1:8" ht="14.1" customHeight="1" x14ac:dyDescent="0.2">
      <c r="A828" s="21" t="s">
        <v>1444</v>
      </c>
      <c r="B828" s="21" t="s">
        <v>1445</v>
      </c>
      <c r="C828" s="22" t="s">
        <v>1446</v>
      </c>
      <c r="D828" s="23" t="s">
        <v>1447</v>
      </c>
      <c r="E828" s="21">
        <v>1</v>
      </c>
      <c r="F828" s="21">
        <v>100</v>
      </c>
      <c r="G828" s="24">
        <v>118</v>
      </c>
      <c r="H828" s="24">
        <v>118</v>
      </c>
    </row>
    <row r="829" spans="1:8" ht="14.1" customHeight="1" x14ac:dyDescent="0.2">
      <c r="A829" s="21" t="s">
        <v>1448</v>
      </c>
      <c r="B829" s="21" t="s">
        <v>1449</v>
      </c>
      <c r="C829" s="22" t="s">
        <v>1450</v>
      </c>
      <c r="D829" s="23" t="s">
        <v>1447</v>
      </c>
      <c r="E829" s="21">
        <v>1</v>
      </c>
      <c r="F829" s="21">
        <v>150</v>
      </c>
      <c r="G829" s="24">
        <v>170</v>
      </c>
      <c r="H829" s="24">
        <v>170</v>
      </c>
    </row>
    <row r="830" spans="1:8" ht="14.1" customHeight="1" x14ac:dyDescent="0.2">
      <c r="A830" s="21" t="s">
        <v>1451</v>
      </c>
      <c r="B830" s="21" t="s">
        <v>1452</v>
      </c>
      <c r="C830" s="22" t="s">
        <v>1453</v>
      </c>
      <c r="D830" s="23" t="s">
        <v>1447</v>
      </c>
      <c r="E830" s="21">
        <v>1</v>
      </c>
      <c r="F830" s="21">
        <v>175</v>
      </c>
      <c r="G830" s="24">
        <v>194</v>
      </c>
      <c r="H830" s="24">
        <v>194</v>
      </c>
    </row>
    <row r="831" spans="1:8" ht="14.1" customHeight="1" x14ac:dyDescent="0.2">
      <c r="A831" s="21" t="s">
        <v>1454</v>
      </c>
      <c r="B831" s="21" t="s">
        <v>1455</v>
      </c>
      <c r="C831" s="22" t="s">
        <v>1456</v>
      </c>
      <c r="D831" s="23" t="s">
        <v>1447</v>
      </c>
      <c r="E831" s="21">
        <v>1</v>
      </c>
      <c r="F831" s="21">
        <v>200</v>
      </c>
      <c r="G831" s="24">
        <v>219</v>
      </c>
      <c r="H831" s="24">
        <v>219</v>
      </c>
    </row>
    <row r="832" spans="1:8" ht="14.1" customHeight="1" x14ac:dyDescent="0.2">
      <c r="A832" s="21" t="s">
        <v>1457</v>
      </c>
      <c r="B832" s="21" t="s">
        <v>1458</v>
      </c>
      <c r="C832" s="22" t="s">
        <v>1459</v>
      </c>
      <c r="D832" s="23" t="s">
        <v>1447</v>
      </c>
      <c r="E832" s="21">
        <v>1</v>
      </c>
      <c r="F832" s="21">
        <v>250</v>
      </c>
      <c r="G832" s="24">
        <v>275</v>
      </c>
      <c r="H832" s="24">
        <v>275</v>
      </c>
    </row>
    <row r="833" spans="1:8" ht="14.1" customHeight="1" x14ac:dyDescent="0.2">
      <c r="A833" s="21" t="s">
        <v>1460</v>
      </c>
      <c r="B833" s="21" t="s">
        <v>1461</v>
      </c>
      <c r="C833" s="22" t="s">
        <v>1462</v>
      </c>
      <c r="D833" s="23" t="s">
        <v>1447</v>
      </c>
      <c r="E833" s="21">
        <v>1</v>
      </c>
      <c r="F833" s="21">
        <v>300</v>
      </c>
      <c r="G833" s="24">
        <v>324</v>
      </c>
      <c r="H833" s="24">
        <v>324</v>
      </c>
    </row>
    <row r="834" spans="1:8" ht="14.1" customHeight="1" x14ac:dyDescent="0.2">
      <c r="A834" s="21" t="s">
        <v>1463</v>
      </c>
      <c r="B834" s="21" t="s">
        <v>1464</v>
      </c>
      <c r="C834" s="22" t="s">
        <v>1465</v>
      </c>
      <c r="D834" s="23" t="s">
        <v>1447</v>
      </c>
      <c r="E834" s="21">
        <v>1</v>
      </c>
      <c r="F834" s="21">
        <v>320</v>
      </c>
      <c r="G834" s="24">
        <v>349</v>
      </c>
      <c r="H834" s="24">
        <v>349</v>
      </c>
    </row>
    <row r="835" spans="1:8" ht="14.1" customHeight="1" x14ac:dyDescent="0.2">
      <c r="A835" s="21" t="s">
        <v>1466</v>
      </c>
      <c r="B835" s="21" t="s">
        <v>1467</v>
      </c>
      <c r="C835" s="22" t="s">
        <v>1468</v>
      </c>
      <c r="D835" s="23" t="s">
        <v>1447</v>
      </c>
      <c r="E835" s="21">
        <v>1</v>
      </c>
      <c r="F835" s="21">
        <v>350</v>
      </c>
      <c r="G835" s="24">
        <v>380</v>
      </c>
      <c r="H835" s="24">
        <v>380</v>
      </c>
    </row>
    <row r="836" spans="1:8" ht="14.1" customHeight="1" x14ac:dyDescent="0.2">
      <c r="A836" s="21" t="s">
        <v>1469</v>
      </c>
      <c r="B836" s="21" t="s">
        <v>1470</v>
      </c>
      <c r="C836" s="22" t="s">
        <v>1471</v>
      </c>
      <c r="D836" s="23" t="s">
        <v>1447</v>
      </c>
      <c r="E836" s="21">
        <v>1</v>
      </c>
      <c r="F836" s="21">
        <v>400</v>
      </c>
      <c r="G836" s="24">
        <v>435</v>
      </c>
      <c r="H836" s="24">
        <v>435</v>
      </c>
    </row>
    <row r="837" spans="1:8" ht="14.1" customHeight="1" x14ac:dyDescent="0.2">
      <c r="A837" s="21" t="s">
        <v>1472</v>
      </c>
      <c r="B837" s="21" t="s">
        <v>1473</v>
      </c>
      <c r="C837" s="22" t="s">
        <v>1474</v>
      </c>
      <c r="D837" s="23" t="s">
        <v>1447</v>
      </c>
      <c r="E837" s="21">
        <v>1</v>
      </c>
      <c r="F837" s="21">
        <v>450</v>
      </c>
      <c r="G837" s="24">
        <v>485</v>
      </c>
      <c r="H837" s="24">
        <v>485</v>
      </c>
    </row>
    <row r="838" spans="1:8" ht="14.1" customHeight="1" x14ac:dyDescent="0.2">
      <c r="A838" s="21" t="s">
        <v>1475</v>
      </c>
      <c r="B838" s="21" t="s">
        <v>1476</v>
      </c>
      <c r="C838" s="22" t="s">
        <v>1477</v>
      </c>
      <c r="D838" s="23" t="s">
        <v>1447</v>
      </c>
      <c r="E838" s="21">
        <v>1</v>
      </c>
      <c r="F838" s="21">
        <v>750</v>
      </c>
      <c r="G838" s="24">
        <v>805</v>
      </c>
      <c r="H838" s="24">
        <v>805</v>
      </c>
    </row>
    <row r="839" spans="1:8" ht="14.1" customHeight="1" x14ac:dyDescent="0.2">
      <c r="A839" s="21" t="s">
        <v>1478</v>
      </c>
      <c r="B839" s="21" t="s">
        <v>1445</v>
      </c>
      <c r="C839" s="22" t="s">
        <v>1479</v>
      </c>
      <c r="D839" s="23" t="s">
        <v>1480</v>
      </c>
      <c r="E839" s="21">
        <v>1</v>
      </c>
      <c r="F839" s="21">
        <v>100</v>
      </c>
      <c r="G839" s="24">
        <v>128</v>
      </c>
      <c r="H839" s="24">
        <v>128</v>
      </c>
    </row>
    <row r="840" spans="1:8" ht="14.1" customHeight="1" x14ac:dyDescent="0.2">
      <c r="A840" s="21" t="s">
        <v>1481</v>
      </c>
      <c r="B840" s="21" t="s">
        <v>1482</v>
      </c>
      <c r="C840" s="22" t="s">
        <v>1483</v>
      </c>
      <c r="D840" s="23" t="s">
        <v>1480</v>
      </c>
      <c r="E840" s="21">
        <v>1</v>
      </c>
      <c r="F840" s="21">
        <v>1000</v>
      </c>
      <c r="G840" s="24">
        <v>1080</v>
      </c>
      <c r="H840" s="24">
        <v>1080</v>
      </c>
    </row>
    <row r="841" spans="1:8" ht="14.1" customHeight="1" x14ac:dyDescent="0.2">
      <c r="A841" s="21" t="s">
        <v>1484</v>
      </c>
      <c r="B841" s="21" t="s">
        <v>1449</v>
      </c>
      <c r="C841" s="22" t="s">
        <v>1485</v>
      </c>
      <c r="D841" s="23" t="s">
        <v>1480</v>
      </c>
      <c r="E841" s="21">
        <v>1</v>
      </c>
      <c r="F841" s="21">
        <v>150</v>
      </c>
      <c r="G841" s="24">
        <v>190</v>
      </c>
      <c r="H841" s="24">
        <v>190</v>
      </c>
    </row>
    <row r="842" spans="1:8" ht="14.1" customHeight="1" x14ac:dyDescent="0.2">
      <c r="A842" s="21" t="s">
        <v>1486</v>
      </c>
      <c r="B842" s="21" t="s">
        <v>1452</v>
      </c>
      <c r="C842" s="22" t="s">
        <v>1487</v>
      </c>
      <c r="D842" s="23" t="s">
        <v>1480</v>
      </c>
      <c r="E842" s="21">
        <v>1</v>
      </c>
      <c r="F842" s="21">
        <v>175</v>
      </c>
      <c r="G842" s="24">
        <v>208</v>
      </c>
      <c r="H842" s="24">
        <v>208</v>
      </c>
    </row>
    <row r="843" spans="1:8" ht="14.1" customHeight="1" x14ac:dyDescent="0.2">
      <c r="A843" s="21" t="s">
        <v>1488</v>
      </c>
      <c r="B843" s="21" t="s">
        <v>1455</v>
      </c>
      <c r="C843" s="22" t="s">
        <v>1489</v>
      </c>
      <c r="D843" s="23" t="s">
        <v>1480</v>
      </c>
      <c r="E843" s="21">
        <v>1</v>
      </c>
      <c r="F843" s="21">
        <v>200</v>
      </c>
      <c r="G843" s="24">
        <v>232</v>
      </c>
      <c r="H843" s="24">
        <v>232</v>
      </c>
    </row>
    <row r="844" spans="1:8" ht="14.1" customHeight="1" x14ac:dyDescent="0.2">
      <c r="A844" s="21" t="s">
        <v>1490</v>
      </c>
      <c r="B844" s="21" t="s">
        <v>1458</v>
      </c>
      <c r="C844" s="22" t="s">
        <v>1491</v>
      </c>
      <c r="D844" s="23" t="s">
        <v>1480</v>
      </c>
      <c r="E844" s="21">
        <v>1</v>
      </c>
      <c r="F844" s="21">
        <v>250</v>
      </c>
      <c r="G844" s="24">
        <v>288</v>
      </c>
      <c r="H844" s="24">
        <v>288</v>
      </c>
    </row>
    <row r="845" spans="1:8" ht="14.1" customHeight="1" x14ac:dyDescent="0.2">
      <c r="A845" s="21" t="s">
        <v>1492</v>
      </c>
      <c r="B845" s="21" t="s">
        <v>1461</v>
      </c>
      <c r="C845" s="22" t="s">
        <v>1493</v>
      </c>
      <c r="D845" s="23" t="s">
        <v>1480</v>
      </c>
      <c r="E845" s="21">
        <v>1</v>
      </c>
      <c r="F845" s="21">
        <v>300</v>
      </c>
      <c r="G845" s="24">
        <v>342</v>
      </c>
      <c r="H845" s="24">
        <v>342</v>
      </c>
    </row>
    <row r="846" spans="1:8" ht="14.1" customHeight="1" x14ac:dyDescent="0.2">
      <c r="A846" s="21" t="s">
        <v>1494</v>
      </c>
      <c r="B846" s="21" t="s">
        <v>1464</v>
      </c>
      <c r="C846" s="22" t="s">
        <v>1495</v>
      </c>
      <c r="D846" s="23" t="s">
        <v>1480</v>
      </c>
      <c r="E846" s="21">
        <v>1</v>
      </c>
      <c r="F846" s="21">
        <v>320</v>
      </c>
      <c r="G846" s="24">
        <v>368</v>
      </c>
      <c r="H846" s="24">
        <v>368</v>
      </c>
    </row>
    <row r="847" spans="1:8" ht="14.1" customHeight="1" x14ac:dyDescent="0.2">
      <c r="A847" s="21" t="s">
        <v>1496</v>
      </c>
      <c r="B847" s="21" t="s">
        <v>1467</v>
      </c>
      <c r="C847" s="22" t="s">
        <v>1497</v>
      </c>
      <c r="D847" s="23" t="s">
        <v>1480</v>
      </c>
      <c r="E847" s="21">
        <v>1</v>
      </c>
      <c r="F847" s="21">
        <v>350</v>
      </c>
      <c r="G847" s="24">
        <v>400</v>
      </c>
      <c r="H847" s="24">
        <v>400</v>
      </c>
    </row>
    <row r="848" spans="1:8" ht="14.1" customHeight="1" x14ac:dyDescent="0.2">
      <c r="A848" s="21" t="s">
        <v>1498</v>
      </c>
      <c r="B848" s="21" t="s">
        <v>1470</v>
      </c>
      <c r="C848" s="22" t="s">
        <v>1499</v>
      </c>
      <c r="D848" s="23" t="s">
        <v>1480</v>
      </c>
      <c r="E848" s="21">
        <v>1</v>
      </c>
      <c r="F848" s="21">
        <v>400</v>
      </c>
      <c r="G848" s="24">
        <v>450</v>
      </c>
      <c r="H848" s="24">
        <v>450</v>
      </c>
    </row>
    <row r="849" spans="1:8" ht="14.1" customHeight="1" x14ac:dyDescent="0.2">
      <c r="A849" s="21" t="s">
        <v>1500</v>
      </c>
      <c r="B849" s="21" t="s">
        <v>1473</v>
      </c>
      <c r="C849" s="22" t="s">
        <v>1501</v>
      </c>
      <c r="D849" s="23" t="s">
        <v>1480</v>
      </c>
      <c r="E849" s="21">
        <v>1</v>
      </c>
      <c r="F849" s="21">
        <v>450</v>
      </c>
      <c r="G849" s="24">
        <v>506</v>
      </c>
      <c r="H849" s="24">
        <v>506</v>
      </c>
    </row>
    <row r="850" spans="1:8" ht="14.1" customHeight="1" x14ac:dyDescent="0.2">
      <c r="A850" s="21" t="s">
        <v>1502</v>
      </c>
      <c r="B850" s="21" t="s">
        <v>1476</v>
      </c>
      <c r="C850" s="22" t="s">
        <v>1503</v>
      </c>
      <c r="D850" s="23" t="s">
        <v>1480</v>
      </c>
      <c r="E850" s="21">
        <v>1</v>
      </c>
      <c r="F850" s="21">
        <v>750</v>
      </c>
      <c r="G850" s="24">
        <v>815</v>
      </c>
      <c r="H850" s="24">
        <v>815</v>
      </c>
    </row>
    <row r="851" spans="1:8" ht="14.1" customHeight="1" x14ac:dyDescent="0.2">
      <c r="A851" s="21"/>
      <c r="B851" s="21"/>
      <c r="C851" s="22"/>
      <c r="D851" s="23"/>
      <c r="E851" s="21"/>
      <c r="F851" s="21"/>
      <c r="G851" s="24"/>
      <c r="H851" s="24"/>
    </row>
    <row r="852" spans="1:8" ht="14.1" customHeight="1" x14ac:dyDescent="0.2">
      <c r="A852" s="21"/>
      <c r="B852" s="21"/>
      <c r="C852" s="20" t="s">
        <v>1504</v>
      </c>
      <c r="D852" s="23"/>
      <c r="E852" s="21"/>
      <c r="F852" s="21"/>
      <c r="G852" s="24"/>
      <c r="H852" s="24"/>
    </row>
    <row r="853" spans="1:8" ht="14.1" customHeight="1" x14ac:dyDescent="0.2">
      <c r="A853" s="21" t="s">
        <v>1505</v>
      </c>
      <c r="B853" s="21" t="s">
        <v>1506</v>
      </c>
      <c r="C853" s="22" t="s">
        <v>1507</v>
      </c>
      <c r="D853" s="23" t="s">
        <v>1344</v>
      </c>
      <c r="E853" s="21">
        <v>1</v>
      </c>
      <c r="F853" s="21">
        <v>100</v>
      </c>
      <c r="G853" s="24">
        <v>125</v>
      </c>
      <c r="H853" s="24">
        <v>125</v>
      </c>
    </row>
    <row r="854" spans="1:8" ht="14.1" customHeight="1" x14ac:dyDescent="0.2">
      <c r="A854" s="21" t="s">
        <v>1508</v>
      </c>
      <c r="B854" s="21" t="s">
        <v>1509</v>
      </c>
      <c r="C854" s="22" t="s">
        <v>1510</v>
      </c>
      <c r="D854" s="23" t="s">
        <v>1344</v>
      </c>
      <c r="E854" s="21">
        <v>1</v>
      </c>
      <c r="F854" s="21">
        <v>1000</v>
      </c>
      <c r="G854" s="24">
        <v>1075</v>
      </c>
      <c r="H854" s="24">
        <v>1075</v>
      </c>
    </row>
    <row r="855" spans="1:8" ht="14.1" customHeight="1" x14ac:dyDescent="0.2">
      <c r="A855" s="21" t="s">
        <v>1511</v>
      </c>
      <c r="B855" s="21" t="s">
        <v>1512</v>
      </c>
      <c r="C855" s="22" t="s">
        <v>1513</v>
      </c>
      <c r="D855" s="23" t="s">
        <v>1344</v>
      </c>
      <c r="E855" s="21">
        <v>1</v>
      </c>
      <c r="F855" s="21">
        <v>175</v>
      </c>
      <c r="G855" s="24">
        <v>205</v>
      </c>
      <c r="H855" s="24">
        <v>205</v>
      </c>
    </row>
    <row r="856" spans="1:8" ht="14.1" customHeight="1" x14ac:dyDescent="0.2">
      <c r="A856" s="21" t="s">
        <v>1514</v>
      </c>
      <c r="B856" s="21" t="s">
        <v>1515</v>
      </c>
      <c r="C856" s="22" t="s">
        <v>1516</v>
      </c>
      <c r="D856" s="23" t="s">
        <v>1344</v>
      </c>
      <c r="E856" s="21">
        <v>1</v>
      </c>
      <c r="F856" s="21">
        <v>250</v>
      </c>
      <c r="G856" s="24">
        <v>290</v>
      </c>
      <c r="H856" s="24">
        <v>290</v>
      </c>
    </row>
    <row r="857" spans="1:8" ht="14.1" customHeight="1" x14ac:dyDescent="0.2">
      <c r="A857" s="21" t="s">
        <v>1517</v>
      </c>
      <c r="B857" s="21" t="s">
        <v>1518</v>
      </c>
      <c r="C857" s="22" t="s">
        <v>1519</v>
      </c>
      <c r="D857" s="23" t="s">
        <v>1344</v>
      </c>
      <c r="E857" s="21">
        <v>1</v>
      </c>
      <c r="F857" s="21">
        <v>40</v>
      </c>
      <c r="G857" s="24">
        <v>50</v>
      </c>
      <c r="H857" s="24">
        <v>50</v>
      </c>
    </row>
    <row r="858" spans="1:8" ht="14.1" customHeight="1" x14ac:dyDescent="0.2">
      <c r="A858" s="21" t="s">
        <v>1520</v>
      </c>
      <c r="B858" s="21" t="s">
        <v>1521</v>
      </c>
      <c r="C858" s="22" t="s">
        <v>1522</v>
      </c>
      <c r="D858" s="23" t="s">
        <v>1344</v>
      </c>
      <c r="E858" s="21">
        <v>1</v>
      </c>
      <c r="F858" s="21">
        <v>400</v>
      </c>
      <c r="G858" s="24">
        <v>455</v>
      </c>
      <c r="H858" s="24">
        <v>455</v>
      </c>
    </row>
    <row r="859" spans="1:8" ht="14.1" customHeight="1" x14ac:dyDescent="0.2">
      <c r="A859" s="21" t="s">
        <v>1523</v>
      </c>
      <c r="B859" s="21" t="s">
        <v>1521</v>
      </c>
      <c r="C859" s="22" t="s">
        <v>1524</v>
      </c>
      <c r="D859" s="23" t="s">
        <v>1344</v>
      </c>
      <c r="E859" s="21">
        <v>2</v>
      </c>
      <c r="F859" s="21">
        <v>400</v>
      </c>
      <c r="G859" s="24">
        <v>910</v>
      </c>
      <c r="H859" s="24">
        <v>910</v>
      </c>
    </row>
    <row r="860" spans="1:8" ht="14.1" customHeight="1" x14ac:dyDescent="0.2">
      <c r="A860" s="21" t="s">
        <v>1525</v>
      </c>
      <c r="B860" s="21" t="s">
        <v>1526</v>
      </c>
      <c r="C860" s="22" t="s">
        <v>1527</v>
      </c>
      <c r="D860" s="23" t="s">
        <v>1344</v>
      </c>
      <c r="E860" s="21">
        <v>1</v>
      </c>
      <c r="F860" s="21">
        <v>50</v>
      </c>
      <c r="G860" s="24">
        <v>74</v>
      </c>
      <c r="H860" s="24">
        <v>74</v>
      </c>
    </row>
    <row r="861" spans="1:8" ht="14.1" customHeight="1" x14ac:dyDescent="0.2">
      <c r="A861" s="21" t="s">
        <v>1528</v>
      </c>
      <c r="B861" s="21" t="s">
        <v>1529</v>
      </c>
      <c r="C861" s="22" t="s">
        <v>1530</v>
      </c>
      <c r="D861" s="23" t="s">
        <v>1344</v>
      </c>
      <c r="E861" s="21">
        <v>1</v>
      </c>
      <c r="F861" s="21">
        <v>700</v>
      </c>
      <c r="G861" s="24">
        <v>780</v>
      </c>
      <c r="H861" s="24">
        <v>780</v>
      </c>
    </row>
    <row r="862" spans="1:8" ht="14.1" customHeight="1" x14ac:dyDescent="0.2">
      <c r="A862" s="21" t="s">
        <v>1531</v>
      </c>
      <c r="B862" s="21" t="s">
        <v>1532</v>
      </c>
      <c r="C862" s="22" t="s">
        <v>1533</v>
      </c>
      <c r="D862" s="23" t="s">
        <v>1344</v>
      </c>
      <c r="E862" s="21">
        <v>1</v>
      </c>
      <c r="F862" s="21">
        <v>75</v>
      </c>
      <c r="G862" s="24">
        <v>93</v>
      </c>
      <c r="H862" s="24">
        <v>93</v>
      </c>
    </row>
    <row r="863" spans="1:8" ht="14.1" customHeight="1" x14ac:dyDescent="0.2">
      <c r="A863" s="21"/>
      <c r="B863" s="21"/>
      <c r="C863" s="22"/>
      <c r="D863" s="23"/>
      <c r="E863" s="21"/>
      <c r="F863" s="21"/>
      <c r="G863" s="24"/>
      <c r="H863" s="24"/>
    </row>
    <row r="864" spans="1:8" ht="14.1" customHeight="1" x14ac:dyDescent="0.2">
      <c r="A864" s="21"/>
      <c r="B864" s="21"/>
      <c r="C864" s="20" t="s">
        <v>2055</v>
      </c>
      <c r="D864" s="23"/>
      <c r="E864" s="21"/>
      <c r="F864" s="21"/>
      <c r="G864" s="24"/>
      <c r="H864" s="24"/>
    </row>
    <row r="865" spans="1:8" ht="14.1" customHeight="1" x14ac:dyDescent="0.2">
      <c r="A865" s="21" t="s">
        <v>2056</v>
      </c>
      <c r="B865" s="21" t="s">
        <v>2056</v>
      </c>
      <c r="C865" s="22" t="s">
        <v>2056</v>
      </c>
      <c r="D865" s="23" t="s">
        <v>2056</v>
      </c>
      <c r="E865" s="21" t="s">
        <v>2056</v>
      </c>
      <c r="F865" s="21" t="s">
        <v>2056</v>
      </c>
      <c r="G865" s="24" t="s">
        <v>2056</v>
      </c>
      <c r="H865" s="24" t="s">
        <v>2056</v>
      </c>
    </row>
    <row r="866" spans="1:8" ht="14.1" customHeight="1" x14ac:dyDescent="0.2">
      <c r="A866" s="21" t="s">
        <v>1536</v>
      </c>
      <c r="B866" s="21" t="s">
        <v>332</v>
      </c>
      <c r="C866" s="31" t="s">
        <v>1537</v>
      </c>
      <c r="D866" s="23"/>
      <c r="E866" s="21">
        <v>0</v>
      </c>
      <c r="F866" s="21">
        <v>0</v>
      </c>
      <c r="G866" s="24">
        <v>0</v>
      </c>
      <c r="H866" s="24">
        <v>0</v>
      </c>
    </row>
    <row r="867" spans="1:8" ht="14.1" customHeight="1" x14ac:dyDescent="0.2">
      <c r="A867" s="21" t="s">
        <v>1534</v>
      </c>
      <c r="B867" s="21" t="s">
        <v>332</v>
      </c>
      <c r="C867" s="31" t="s">
        <v>1535</v>
      </c>
      <c r="D867" s="23"/>
      <c r="E867" s="21">
        <v>0</v>
      </c>
      <c r="F867" s="21">
        <v>0</v>
      </c>
      <c r="G867" s="24">
        <v>0</v>
      </c>
      <c r="H867" s="24">
        <v>0</v>
      </c>
    </row>
    <row r="868" spans="1:8" ht="14.1" customHeight="1" x14ac:dyDescent="0.2">
      <c r="A868" s="21"/>
      <c r="B868" s="21"/>
      <c r="C868" s="31"/>
      <c r="D868" s="23"/>
      <c r="E868" s="21"/>
      <c r="F868" s="21"/>
      <c r="G868" s="24"/>
      <c r="H868" s="24"/>
    </row>
    <row r="869" spans="1:8" ht="14.1" customHeight="1" x14ac:dyDescent="0.2">
      <c r="A869" s="64"/>
      <c r="B869" s="64"/>
      <c r="C869" s="65" t="s">
        <v>2057</v>
      </c>
      <c r="D869" s="66"/>
      <c r="E869" s="64"/>
      <c r="F869" s="64"/>
      <c r="G869" s="67"/>
      <c r="H869" s="67"/>
    </row>
    <row r="870" spans="1:8" ht="14.1" customHeight="1" x14ac:dyDescent="0.2">
      <c r="A870" s="39" t="s">
        <v>818</v>
      </c>
      <c r="B870" s="39"/>
      <c r="C870" s="71"/>
      <c r="D870" s="40"/>
      <c r="E870" s="39"/>
      <c r="F870" s="39"/>
      <c r="G870" s="41" t="str">
        <f>'02 Interior User Input'!H4</f>
        <v>Edit</v>
      </c>
      <c r="H870" s="41" t="str">
        <f>'04 Exterior User Input'!H4</f>
        <v>Edit</v>
      </c>
    </row>
    <row r="871" spans="1:8" ht="14.1" customHeight="1" x14ac:dyDescent="0.2">
      <c r="A871" s="39" t="s">
        <v>819</v>
      </c>
      <c r="B871" s="39"/>
      <c r="C871" s="71"/>
      <c r="D871" s="40"/>
      <c r="E871" s="39"/>
      <c r="F871" s="39"/>
      <c r="G871" s="41" t="str">
        <f>'02 Interior User Input'!H5</f>
        <v>Edit</v>
      </c>
      <c r="H871" s="41" t="str">
        <f>'04 Exterior User Input'!H5</f>
        <v>Edit</v>
      </c>
    </row>
    <row r="872" spans="1:8" ht="14.1" customHeight="1" x14ac:dyDescent="0.2">
      <c r="A872" s="39" t="s">
        <v>820</v>
      </c>
      <c r="B872" s="39"/>
      <c r="C872" s="71"/>
      <c r="D872" s="40"/>
      <c r="E872" s="39"/>
      <c r="F872" s="39"/>
      <c r="G872" s="41" t="str">
        <f>'02 Interior User Input'!H6</f>
        <v>Edit</v>
      </c>
      <c r="H872" s="41" t="str">
        <f>'04 Exterior User Input'!H6</f>
        <v>Edit</v>
      </c>
    </row>
    <row r="873" spans="1:8" ht="14.1" customHeight="1" x14ac:dyDescent="0.2">
      <c r="A873" s="39" t="s">
        <v>821</v>
      </c>
      <c r="B873" s="39"/>
      <c r="C873" s="71"/>
      <c r="D873" s="40"/>
      <c r="E873" s="39"/>
      <c r="F873" s="39"/>
      <c r="G873" s="41" t="str">
        <f>'02 Interior User Input'!H7</f>
        <v>Edit</v>
      </c>
      <c r="H873" s="41" t="str">
        <f>'04 Exterior User Input'!H7</f>
        <v>Edit</v>
      </c>
    </row>
    <row r="874" spans="1:8" ht="14.1" customHeight="1" x14ac:dyDescent="0.2">
      <c r="A874" s="39" t="s">
        <v>822</v>
      </c>
      <c r="B874" s="39"/>
      <c r="C874" s="71"/>
      <c r="D874" s="40"/>
      <c r="E874" s="39"/>
      <c r="F874" s="39"/>
      <c r="G874" s="41" t="str">
        <f>'02 Interior User Input'!H8</f>
        <v>Edit</v>
      </c>
      <c r="H874" s="41" t="str">
        <f>'04 Exterior User Input'!H8</f>
        <v>Edit</v>
      </c>
    </row>
    <row r="875" spans="1:8" ht="14.1" customHeight="1" x14ac:dyDescent="0.2">
      <c r="A875" s="39" t="s">
        <v>823</v>
      </c>
      <c r="B875" s="39"/>
      <c r="C875" s="71"/>
      <c r="D875" s="40"/>
      <c r="E875" s="39"/>
      <c r="F875" s="39"/>
      <c r="G875" s="41" t="str">
        <f>'02 Interior User Input'!H9</f>
        <v>Edit</v>
      </c>
      <c r="H875" s="41" t="str">
        <f>'04 Exterior User Input'!H9</f>
        <v>Edit</v>
      </c>
    </row>
    <row r="876" spans="1:8" ht="14.1" customHeight="1" x14ac:dyDescent="0.2">
      <c r="A876" s="39" t="s">
        <v>824</v>
      </c>
      <c r="B876" s="39"/>
      <c r="C876" s="71"/>
      <c r="D876" s="40"/>
      <c r="E876" s="39"/>
      <c r="F876" s="39"/>
      <c r="G876" s="41" t="str">
        <f>'02 Interior User Input'!H10</f>
        <v>Edit</v>
      </c>
      <c r="H876" s="41" t="str">
        <f>'04 Exterior User Input'!H10</f>
        <v>Edit</v>
      </c>
    </row>
    <row r="877" spans="1:8" ht="14.1" customHeight="1" x14ac:dyDescent="0.2">
      <c r="A877" s="39" t="s">
        <v>825</v>
      </c>
      <c r="B877" s="39"/>
      <c r="C877" s="71"/>
      <c r="D877" s="40"/>
      <c r="E877" s="39"/>
      <c r="F877" s="39"/>
      <c r="G877" s="41" t="str">
        <f>'02 Interior User Input'!H11</f>
        <v>Edit</v>
      </c>
      <c r="H877" s="41" t="str">
        <f>'04 Exterior User Input'!H11</f>
        <v>Edit</v>
      </c>
    </row>
    <row r="878" spans="1:8" ht="14.1" customHeight="1" x14ac:dyDescent="0.2">
      <c r="A878" s="39" t="s">
        <v>826</v>
      </c>
      <c r="B878" s="39"/>
      <c r="C878" s="71"/>
      <c r="D878" s="40"/>
      <c r="E878" s="39"/>
      <c r="F878" s="39"/>
      <c r="G878" s="41" t="str">
        <f>'02 Interior User Input'!H12</f>
        <v>Edit</v>
      </c>
      <c r="H878" s="41" t="str">
        <f>'04 Exterior User Input'!H12</f>
        <v>Edit</v>
      </c>
    </row>
    <row r="879" spans="1:8" ht="14.1" customHeight="1" x14ac:dyDescent="0.2">
      <c r="A879" s="39" t="s">
        <v>827</v>
      </c>
      <c r="B879" s="39"/>
      <c r="C879" s="71"/>
      <c r="D879" s="40"/>
      <c r="E879" s="39"/>
      <c r="F879" s="39"/>
      <c r="G879" s="41" t="str">
        <f>'02 Interior User Input'!H13</f>
        <v>Edit</v>
      </c>
      <c r="H879" s="41" t="str">
        <f>'04 Exterior User Input'!H13</f>
        <v>Edit</v>
      </c>
    </row>
    <row r="880" spans="1:8" ht="14.1" customHeight="1" x14ac:dyDescent="0.2">
      <c r="A880" s="39" t="s">
        <v>828</v>
      </c>
      <c r="B880" s="39"/>
      <c r="C880" s="71"/>
      <c r="D880" s="40"/>
      <c r="E880" s="39"/>
      <c r="F880" s="39"/>
      <c r="G880" s="41" t="str">
        <f>'02 Interior User Input'!H14</f>
        <v>Edit</v>
      </c>
      <c r="H880" s="41" t="str">
        <f>'04 Exterior User Input'!H14</f>
        <v>Edit</v>
      </c>
    </row>
    <row r="881" spans="1:8" ht="14.1" customHeight="1" x14ac:dyDescent="0.2">
      <c r="A881" s="39" t="s">
        <v>829</v>
      </c>
      <c r="B881" s="39"/>
      <c r="C881" s="71"/>
      <c r="D881" s="40"/>
      <c r="E881" s="39"/>
      <c r="F881" s="39"/>
      <c r="G881" s="41" t="str">
        <f>'02 Interior User Input'!H15</f>
        <v>Edit</v>
      </c>
      <c r="H881" s="41" t="str">
        <f>'04 Exterior User Input'!H15</f>
        <v>Edit</v>
      </c>
    </row>
    <row r="882" spans="1:8" ht="14.1" customHeight="1" x14ac:dyDescent="0.2">
      <c r="A882" s="39" t="s">
        <v>830</v>
      </c>
      <c r="B882" s="39"/>
      <c r="C882" s="71"/>
      <c r="D882" s="40"/>
      <c r="E882" s="39"/>
      <c r="F882" s="39"/>
      <c r="G882" s="41" t="str">
        <f>'02 Interior User Input'!H16</f>
        <v>Edit</v>
      </c>
      <c r="H882" s="41" t="str">
        <f>'04 Exterior User Input'!H16</f>
        <v>Edit</v>
      </c>
    </row>
    <row r="883" spans="1:8" ht="14.1" customHeight="1" x14ac:dyDescent="0.2">
      <c r="A883" s="39" t="s">
        <v>831</v>
      </c>
      <c r="B883" s="39"/>
      <c r="C883" s="71"/>
      <c r="D883" s="40"/>
      <c r="E883" s="39"/>
      <c r="F883" s="39"/>
      <c r="G883" s="41" t="str">
        <f>'02 Interior User Input'!H17</f>
        <v>Edit</v>
      </c>
      <c r="H883" s="41" t="str">
        <f>'04 Exterior User Input'!H17</f>
        <v>Edit</v>
      </c>
    </row>
    <row r="884" spans="1:8" ht="14.1" customHeight="1" x14ac:dyDescent="0.2">
      <c r="A884" s="39" t="s">
        <v>832</v>
      </c>
      <c r="B884" s="39"/>
      <c r="C884" s="71"/>
      <c r="D884" s="40"/>
      <c r="E884" s="39"/>
      <c r="F884" s="39"/>
      <c r="G884" s="41" t="str">
        <f>'02 Interior User Input'!H18</f>
        <v>Edit</v>
      </c>
      <c r="H884" s="41" t="str">
        <f>'04 Exterior User Input'!H18</f>
        <v>Edit</v>
      </c>
    </row>
    <row r="885" spans="1:8" ht="14.1" customHeight="1" x14ac:dyDescent="0.2">
      <c r="A885" s="39" t="s">
        <v>833</v>
      </c>
      <c r="B885" s="39"/>
      <c r="C885" s="71"/>
      <c r="D885" s="40"/>
      <c r="E885" s="39"/>
      <c r="F885" s="39"/>
      <c r="G885" s="41" t="str">
        <f>'02 Interior User Input'!H19</f>
        <v>Edit</v>
      </c>
      <c r="H885" s="41" t="str">
        <f>'04 Exterior User Input'!H19</f>
        <v>Edit</v>
      </c>
    </row>
    <row r="886" spans="1:8" ht="14.1" customHeight="1" x14ac:dyDescent="0.2">
      <c r="A886" s="39" t="s">
        <v>834</v>
      </c>
      <c r="B886" s="39"/>
      <c r="C886" s="71"/>
      <c r="D886" s="40"/>
      <c r="E886" s="39"/>
      <c r="F886" s="39"/>
      <c r="G886" s="41" t="str">
        <f>'02 Interior User Input'!H20</f>
        <v>Edit</v>
      </c>
      <c r="H886" s="41" t="str">
        <f>'04 Exterior User Input'!H20</f>
        <v>Edit</v>
      </c>
    </row>
    <row r="887" spans="1:8" ht="14.1" customHeight="1" x14ac:dyDescent="0.2">
      <c r="A887" s="39" t="s">
        <v>835</v>
      </c>
      <c r="B887" s="39"/>
      <c r="C887" s="71"/>
      <c r="D887" s="40"/>
      <c r="E887" s="39"/>
      <c r="F887" s="39"/>
      <c r="G887" s="41" t="str">
        <f>'02 Interior User Input'!H21</f>
        <v>Edit</v>
      </c>
      <c r="H887" s="41" t="str">
        <f>'04 Exterior User Input'!H21</f>
        <v>Edit</v>
      </c>
    </row>
    <row r="888" spans="1:8" ht="14.1" customHeight="1" x14ac:dyDescent="0.2">
      <c r="A888" s="39" t="s">
        <v>836</v>
      </c>
      <c r="B888" s="39"/>
      <c r="C888" s="71"/>
      <c r="D888" s="40"/>
      <c r="E888" s="39"/>
      <c r="F888" s="39"/>
      <c r="G888" s="41" t="str">
        <f>'02 Interior User Input'!H22</f>
        <v>Edit</v>
      </c>
      <c r="H888" s="41" t="str">
        <f>'04 Exterior User Input'!H22</f>
        <v>Edit</v>
      </c>
    </row>
    <row r="889" spans="1:8" ht="14.1" customHeight="1" x14ac:dyDescent="0.2">
      <c r="A889" s="39" t="s">
        <v>837</v>
      </c>
      <c r="B889" s="39"/>
      <c r="C889" s="71"/>
      <c r="D889" s="40"/>
      <c r="E889" s="39"/>
      <c r="F889" s="39"/>
      <c r="G889" s="41" t="str">
        <f>'02 Interior User Input'!H23</f>
        <v>Edit</v>
      </c>
      <c r="H889" s="41" t="str">
        <f>'04 Exterior User Input'!H23</f>
        <v>Edit</v>
      </c>
    </row>
  </sheetData>
  <sheetProtection autoFilter="0"/>
  <mergeCells count="2">
    <mergeCell ref="A1:G1"/>
    <mergeCell ref="A2:G2"/>
  </mergeCells>
  <printOptions gridLines="1"/>
  <pageMargins left="1" right="1" top="1" bottom="1" header="0.5" footer="0.5"/>
  <pageSetup scale="65" fitToHeight="0" orientation="landscape" r:id="rId1"/>
  <headerFooter alignWithMargins="0">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workbookViewId="0">
      <selection activeCell="M9" sqref="M9"/>
    </sheetView>
  </sheetViews>
  <sheetFormatPr defaultRowHeight="15" x14ac:dyDescent="0.25"/>
  <cols>
    <col min="1" max="16384" width="9.140625" style="158"/>
  </cols>
  <sheetData>
    <row r="1" spans="1:10" ht="19.5" thickBot="1" x14ac:dyDescent="0.35">
      <c r="A1" s="187" t="s">
        <v>2206</v>
      </c>
      <c r="B1" s="188"/>
      <c r="C1" s="188"/>
      <c r="D1" s="188"/>
      <c r="E1" s="189"/>
    </row>
    <row r="2" spans="1:10" ht="15.75" thickBot="1" x14ac:dyDescent="0.3">
      <c r="A2" s="190" t="s">
        <v>2207</v>
      </c>
      <c r="B2" s="188"/>
      <c r="C2" s="188"/>
      <c r="D2" s="188"/>
      <c r="E2" s="189"/>
      <c r="F2" s="433" t="s">
        <v>2208</v>
      </c>
      <c r="G2" s="434"/>
      <c r="H2" s="434"/>
      <c r="I2" s="434"/>
      <c r="J2" s="435"/>
    </row>
    <row r="3" spans="1:10" x14ac:dyDescent="0.25">
      <c r="A3" s="191"/>
      <c r="B3" s="172"/>
      <c r="C3" s="192" t="s">
        <v>2209</v>
      </c>
      <c r="D3" s="192"/>
      <c r="E3" s="193"/>
      <c r="F3" s="194" t="s">
        <v>2210</v>
      </c>
      <c r="G3" s="172"/>
      <c r="H3" s="172"/>
      <c r="I3" s="192" t="s">
        <v>2211</v>
      </c>
      <c r="J3" s="193"/>
    </row>
    <row r="4" spans="1:10" x14ac:dyDescent="0.25">
      <c r="A4" s="194" t="s">
        <v>2211</v>
      </c>
      <c r="B4" s="172"/>
      <c r="C4" s="195" t="s">
        <v>2212</v>
      </c>
      <c r="D4" s="192"/>
      <c r="E4" s="193"/>
      <c r="F4" s="194" t="s">
        <v>2213</v>
      </c>
      <c r="G4" s="172"/>
      <c r="H4" s="172"/>
      <c r="I4" s="192" t="s">
        <v>2214</v>
      </c>
      <c r="J4" s="193"/>
    </row>
    <row r="5" spans="1:10" x14ac:dyDescent="0.25">
      <c r="A5" s="191"/>
      <c r="B5" s="172"/>
      <c r="C5" s="172"/>
      <c r="D5" s="192" t="s">
        <v>2215</v>
      </c>
      <c r="E5" s="193"/>
      <c r="F5" s="194" t="s">
        <v>2216</v>
      </c>
      <c r="G5" s="172"/>
      <c r="H5" s="172"/>
      <c r="I5" s="172"/>
      <c r="J5" s="193"/>
    </row>
    <row r="6" spans="1:10" x14ac:dyDescent="0.25">
      <c r="A6" s="194" t="s">
        <v>2217</v>
      </c>
      <c r="B6" s="172"/>
      <c r="C6" s="172"/>
      <c r="D6" s="192" t="s">
        <v>2218</v>
      </c>
      <c r="E6" s="193"/>
      <c r="F6" s="191"/>
      <c r="G6" s="172"/>
      <c r="H6" s="172"/>
      <c r="I6" s="172"/>
      <c r="J6" s="193"/>
    </row>
    <row r="7" spans="1:10" ht="15.75" x14ac:dyDescent="0.25">
      <c r="A7" s="194" t="s">
        <v>2219</v>
      </c>
      <c r="B7" s="172"/>
      <c r="C7" s="172"/>
      <c r="D7" s="172"/>
      <c r="E7" s="193"/>
      <c r="F7" s="191"/>
      <c r="G7" s="172"/>
      <c r="H7" s="196" t="s">
        <v>1821</v>
      </c>
      <c r="I7" s="172"/>
      <c r="J7" s="193"/>
    </row>
    <row r="8" spans="1:10" ht="15.75" x14ac:dyDescent="0.25">
      <c r="A8" s="191"/>
      <c r="B8" s="197" t="s">
        <v>416</v>
      </c>
      <c r="C8" s="172"/>
      <c r="D8" s="172"/>
      <c r="E8" s="193"/>
      <c r="F8" s="191"/>
      <c r="G8" s="172"/>
      <c r="H8" s="172"/>
      <c r="I8" s="172"/>
      <c r="J8" s="193"/>
    </row>
    <row r="9" spans="1:10" x14ac:dyDescent="0.25">
      <c r="A9" s="191"/>
      <c r="B9" s="172"/>
      <c r="C9" s="172"/>
      <c r="D9" s="192" t="s">
        <v>2220</v>
      </c>
      <c r="E9" s="193"/>
      <c r="F9" s="191"/>
      <c r="G9" s="172"/>
      <c r="H9" s="172"/>
      <c r="I9" s="172"/>
      <c r="J9" s="193"/>
    </row>
    <row r="10" spans="1:10" x14ac:dyDescent="0.25">
      <c r="A10" s="198" t="s">
        <v>2221</v>
      </c>
      <c r="B10" s="172"/>
      <c r="C10" s="172"/>
      <c r="D10" s="192" t="s">
        <v>2222</v>
      </c>
      <c r="E10" s="193"/>
      <c r="F10" s="199" t="s">
        <v>2223</v>
      </c>
      <c r="G10" s="200"/>
      <c r="H10" s="172"/>
      <c r="I10" s="192" t="s">
        <v>2224</v>
      </c>
      <c r="J10" s="193"/>
    </row>
    <row r="11" spans="1:10" x14ac:dyDescent="0.25">
      <c r="A11" s="201" t="s">
        <v>2225</v>
      </c>
      <c r="B11" s="172"/>
      <c r="C11" s="172"/>
      <c r="D11" s="172"/>
      <c r="E11" s="193"/>
      <c r="F11" s="191"/>
      <c r="G11" s="200" t="s">
        <v>2226</v>
      </c>
      <c r="H11" s="172"/>
      <c r="I11" s="192" t="s">
        <v>2227</v>
      </c>
      <c r="J11" s="193"/>
    </row>
    <row r="12" spans="1:10" x14ac:dyDescent="0.25">
      <c r="A12" s="191"/>
      <c r="B12" s="192" t="s">
        <v>2228</v>
      </c>
      <c r="C12" s="172"/>
      <c r="D12" s="192" t="s">
        <v>2224</v>
      </c>
      <c r="E12" s="193"/>
      <c r="F12" s="191"/>
      <c r="G12" s="172"/>
      <c r="H12" s="172"/>
      <c r="I12" s="172"/>
      <c r="J12" s="193"/>
    </row>
    <row r="13" spans="1:10" ht="15.75" thickBot="1" x14ac:dyDescent="0.3">
      <c r="A13" s="202"/>
      <c r="B13" s="203" t="s">
        <v>2229</v>
      </c>
      <c r="C13" s="204"/>
      <c r="D13" s="203" t="s">
        <v>2227</v>
      </c>
      <c r="E13" s="205"/>
      <c r="F13" s="202"/>
      <c r="G13" s="204"/>
      <c r="H13" s="204"/>
      <c r="I13" s="204"/>
      <c r="J13" s="205"/>
    </row>
    <row r="14" spans="1:10" x14ac:dyDescent="0.25">
      <c r="A14" s="191"/>
      <c r="B14" s="172"/>
      <c r="C14" s="172"/>
      <c r="D14" s="172"/>
      <c r="E14" s="172"/>
      <c r="F14" s="172"/>
      <c r="G14" s="172"/>
      <c r="H14" s="172"/>
      <c r="I14" s="172"/>
      <c r="J14" s="193"/>
    </row>
    <row r="15" spans="1:10" x14ac:dyDescent="0.25">
      <c r="A15" s="206" t="s">
        <v>2230</v>
      </c>
      <c r="B15" s="172"/>
      <c r="C15" s="172"/>
      <c r="D15" s="172"/>
      <c r="E15" s="172"/>
      <c r="F15" s="172"/>
      <c r="G15" s="172"/>
      <c r="H15" s="172"/>
      <c r="I15" s="172"/>
      <c r="J15" s="193"/>
    </row>
    <row r="16" spans="1:10" x14ac:dyDescent="0.25">
      <c r="A16" s="207" t="s">
        <v>2231</v>
      </c>
      <c r="B16" s="172"/>
      <c r="C16" s="172"/>
      <c r="D16" s="172"/>
      <c r="E16" s="172"/>
      <c r="F16" s="208" t="s">
        <v>2232</v>
      </c>
      <c r="G16" s="172"/>
      <c r="H16" s="172"/>
      <c r="I16" s="172"/>
      <c r="J16" s="193"/>
    </row>
    <row r="17" spans="1:10" x14ac:dyDescent="0.25">
      <c r="A17" s="191" t="s">
        <v>1703</v>
      </c>
      <c r="B17" s="172" t="s">
        <v>2233</v>
      </c>
      <c r="C17" s="172"/>
      <c r="D17" s="172"/>
      <c r="E17" s="172"/>
      <c r="F17" s="172"/>
      <c r="G17" s="172"/>
      <c r="H17" s="172"/>
      <c r="I17" s="172"/>
      <c r="J17" s="193"/>
    </row>
    <row r="18" spans="1:10" x14ac:dyDescent="0.25">
      <c r="A18" s="191" t="s">
        <v>2234</v>
      </c>
      <c r="B18" s="172" t="s">
        <v>2235</v>
      </c>
      <c r="C18" s="172"/>
      <c r="D18" s="172"/>
      <c r="E18" s="172"/>
      <c r="F18" s="172" t="s">
        <v>2236</v>
      </c>
      <c r="G18" s="172" t="s">
        <v>2237</v>
      </c>
      <c r="H18" s="172"/>
      <c r="I18" s="172"/>
      <c r="J18" s="193"/>
    </row>
    <row r="19" spans="1:10" x14ac:dyDescent="0.25">
      <c r="A19" s="191" t="s">
        <v>2238</v>
      </c>
      <c r="B19" s="172" t="s">
        <v>2239</v>
      </c>
      <c r="C19" s="172"/>
      <c r="D19" s="172"/>
      <c r="E19" s="172"/>
      <c r="F19" s="172" t="s">
        <v>2240</v>
      </c>
      <c r="G19" s="172" t="s">
        <v>2241</v>
      </c>
      <c r="H19" s="172"/>
      <c r="I19" s="172"/>
      <c r="J19" s="193"/>
    </row>
    <row r="20" spans="1:10" x14ac:dyDescent="0.25">
      <c r="A20" s="191" t="s">
        <v>2242</v>
      </c>
      <c r="B20" s="172" t="s">
        <v>2243</v>
      </c>
      <c r="C20" s="172"/>
      <c r="D20" s="172"/>
      <c r="E20" s="172"/>
      <c r="F20" s="172" t="s">
        <v>2244</v>
      </c>
      <c r="G20" s="172" t="s">
        <v>2245</v>
      </c>
      <c r="H20" s="172"/>
      <c r="I20" s="172"/>
      <c r="J20" s="193"/>
    </row>
    <row r="21" spans="1:10" x14ac:dyDescent="0.25">
      <c r="A21" s="191"/>
      <c r="B21" s="172" t="s">
        <v>2246</v>
      </c>
      <c r="C21" s="172"/>
      <c r="D21" s="172"/>
      <c r="E21" s="172"/>
      <c r="F21" s="172" t="s">
        <v>2247</v>
      </c>
      <c r="G21" s="172" t="s">
        <v>2248</v>
      </c>
      <c r="H21" s="172"/>
      <c r="I21" s="172"/>
      <c r="J21" s="193"/>
    </row>
    <row r="22" spans="1:10" x14ac:dyDescent="0.25">
      <c r="A22" s="191" t="s">
        <v>2249</v>
      </c>
      <c r="B22" s="172" t="s">
        <v>2250</v>
      </c>
      <c r="C22" s="172"/>
      <c r="D22" s="172"/>
      <c r="E22" s="172"/>
      <c r="F22" s="172" t="s">
        <v>2251</v>
      </c>
      <c r="G22" s="172" t="s">
        <v>2252</v>
      </c>
      <c r="H22" s="172"/>
      <c r="I22" s="172"/>
      <c r="J22" s="193"/>
    </row>
    <row r="23" spans="1:10" x14ac:dyDescent="0.25">
      <c r="A23" s="191" t="s">
        <v>2253</v>
      </c>
      <c r="B23" s="172" t="s">
        <v>2254</v>
      </c>
      <c r="C23" s="172"/>
      <c r="D23" s="172"/>
      <c r="E23" s="172"/>
      <c r="F23" s="172" t="s">
        <v>2255</v>
      </c>
      <c r="G23" s="172" t="s">
        <v>2256</v>
      </c>
      <c r="H23" s="172"/>
      <c r="I23" s="172"/>
      <c r="J23" s="193"/>
    </row>
    <row r="24" spans="1:10" x14ac:dyDescent="0.25">
      <c r="A24" s="191" t="s">
        <v>2257</v>
      </c>
      <c r="B24" s="172" t="s">
        <v>2258</v>
      </c>
      <c r="C24" s="172"/>
      <c r="D24" s="172"/>
      <c r="E24" s="172"/>
      <c r="F24" s="172" t="s">
        <v>2259</v>
      </c>
      <c r="G24" s="172" t="s">
        <v>2260</v>
      </c>
      <c r="H24" s="172"/>
      <c r="I24" s="172"/>
      <c r="J24" s="193"/>
    </row>
    <row r="25" spans="1:10" x14ac:dyDescent="0.25">
      <c r="A25" s="191" t="s">
        <v>2261</v>
      </c>
      <c r="B25" s="172" t="s">
        <v>2262</v>
      </c>
      <c r="C25" s="172"/>
      <c r="D25" s="172"/>
      <c r="E25" s="172"/>
      <c r="F25" s="172"/>
      <c r="G25" s="172"/>
      <c r="H25" s="172"/>
      <c r="I25" s="172"/>
      <c r="J25" s="193"/>
    </row>
    <row r="26" spans="1:10" x14ac:dyDescent="0.25">
      <c r="A26" s="191" t="s">
        <v>2263</v>
      </c>
      <c r="B26" s="172" t="s">
        <v>2264</v>
      </c>
      <c r="C26" s="172"/>
      <c r="D26" s="172"/>
      <c r="E26" s="172"/>
      <c r="F26" s="172" t="s">
        <v>2265</v>
      </c>
      <c r="G26" s="172"/>
      <c r="H26" s="172"/>
      <c r="I26" s="172"/>
      <c r="J26" s="193"/>
    </row>
    <row r="27" spans="1:10" x14ac:dyDescent="0.25">
      <c r="A27" s="191" t="s">
        <v>2266</v>
      </c>
      <c r="B27" s="172" t="s">
        <v>2267</v>
      </c>
      <c r="C27" s="172"/>
      <c r="D27" s="172"/>
      <c r="E27" s="172"/>
      <c r="F27" s="208" t="s">
        <v>2268</v>
      </c>
      <c r="G27" s="172"/>
      <c r="H27" s="172"/>
      <c r="I27" s="172"/>
      <c r="J27" s="193"/>
    </row>
    <row r="28" spans="1:10" x14ac:dyDescent="0.25">
      <c r="A28" s="191" t="s">
        <v>2269</v>
      </c>
      <c r="B28" s="172" t="s">
        <v>2270</v>
      </c>
      <c r="C28" s="172"/>
      <c r="D28" s="172"/>
      <c r="E28" s="172"/>
      <c r="F28" s="172" t="s">
        <v>2271</v>
      </c>
      <c r="G28" s="172" t="s">
        <v>1736</v>
      </c>
      <c r="H28" s="172"/>
      <c r="I28" s="172"/>
      <c r="J28" s="193"/>
    </row>
    <row r="29" spans="1:10" x14ac:dyDescent="0.25">
      <c r="A29" s="191" t="s">
        <v>2272</v>
      </c>
      <c r="B29" s="172" t="s">
        <v>2273</v>
      </c>
      <c r="C29" s="172"/>
      <c r="D29" s="172"/>
      <c r="E29" s="172"/>
      <c r="F29" s="172" t="s">
        <v>2274</v>
      </c>
      <c r="G29" s="172" t="s">
        <v>2275</v>
      </c>
      <c r="H29" s="172"/>
      <c r="I29" s="172"/>
      <c r="J29" s="193"/>
    </row>
    <row r="30" spans="1:10" x14ac:dyDescent="0.25">
      <c r="A30" s="191" t="s">
        <v>2276</v>
      </c>
      <c r="B30" s="172" t="s">
        <v>2277</v>
      </c>
      <c r="C30" s="172"/>
      <c r="D30" s="172"/>
      <c r="E30" s="172"/>
      <c r="F30" s="172" t="s">
        <v>2278</v>
      </c>
      <c r="G30" s="172" t="s">
        <v>2279</v>
      </c>
      <c r="H30" s="172"/>
      <c r="I30" s="172"/>
      <c r="J30" s="193"/>
    </row>
    <row r="31" spans="1:10" x14ac:dyDescent="0.25">
      <c r="A31" s="191" t="s">
        <v>2280</v>
      </c>
      <c r="B31" s="172" t="s">
        <v>2281</v>
      </c>
      <c r="C31" s="172"/>
      <c r="D31" s="172"/>
      <c r="E31" s="172"/>
      <c r="F31" s="172"/>
      <c r="G31" s="172"/>
      <c r="H31" s="172"/>
      <c r="I31" s="172"/>
      <c r="J31" s="193"/>
    </row>
    <row r="32" spans="1:10" x14ac:dyDescent="0.25">
      <c r="A32" s="191" t="s">
        <v>2282</v>
      </c>
      <c r="B32" s="172" t="s">
        <v>2283</v>
      </c>
      <c r="C32" s="172"/>
      <c r="D32" s="172"/>
      <c r="E32" s="172"/>
      <c r="F32" s="208" t="s">
        <v>2284</v>
      </c>
      <c r="G32" s="172"/>
      <c r="H32" s="172"/>
      <c r="I32" s="172"/>
      <c r="J32" s="193"/>
    </row>
    <row r="33" spans="1:10" x14ac:dyDescent="0.25">
      <c r="A33" s="191" t="s">
        <v>2285</v>
      </c>
      <c r="B33" s="172" t="s">
        <v>2286</v>
      </c>
      <c r="C33" s="172"/>
      <c r="D33" s="172"/>
      <c r="E33" s="172"/>
      <c r="F33" s="172" t="s">
        <v>2287</v>
      </c>
      <c r="G33" s="172" t="s">
        <v>2288</v>
      </c>
      <c r="H33" s="172"/>
      <c r="I33" s="172"/>
      <c r="J33" s="193"/>
    </row>
    <row r="34" spans="1:10" x14ac:dyDescent="0.25">
      <c r="A34" s="191" t="s">
        <v>2289</v>
      </c>
      <c r="B34" s="172" t="s">
        <v>2290</v>
      </c>
      <c r="C34" s="172"/>
      <c r="D34" s="172"/>
      <c r="E34" s="172"/>
      <c r="F34" s="172" t="s">
        <v>2291</v>
      </c>
      <c r="G34" s="172" t="s">
        <v>2292</v>
      </c>
      <c r="H34" s="172"/>
      <c r="I34" s="172"/>
      <c r="J34" s="193"/>
    </row>
    <row r="35" spans="1:10" x14ac:dyDescent="0.25">
      <c r="A35" s="191" t="s">
        <v>2293</v>
      </c>
      <c r="B35" s="172" t="s">
        <v>2294</v>
      </c>
      <c r="C35" s="172"/>
      <c r="D35" s="172"/>
      <c r="E35" s="172"/>
      <c r="F35" s="172"/>
      <c r="G35" s="172" t="s">
        <v>2295</v>
      </c>
      <c r="H35" s="172"/>
      <c r="I35" s="172"/>
      <c r="J35" s="193"/>
    </row>
    <row r="36" spans="1:10" x14ac:dyDescent="0.25">
      <c r="A36" s="191" t="s">
        <v>2296</v>
      </c>
      <c r="B36" s="172" t="s">
        <v>2297</v>
      </c>
      <c r="C36" s="172"/>
      <c r="D36" s="172"/>
      <c r="E36" s="172"/>
      <c r="F36" s="172"/>
      <c r="G36" s="172" t="s">
        <v>2298</v>
      </c>
      <c r="H36" s="172"/>
      <c r="I36" s="172"/>
      <c r="J36" s="193"/>
    </row>
    <row r="37" spans="1:10" x14ac:dyDescent="0.25">
      <c r="A37" s="191" t="s">
        <v>2299</v>
      </c>
      <c r="B37" s="172" t="s">
        <v>2300</v>
      </c>
      <c r="C37" s="172"/>
      <c r="D37" s="172"/>
      <c r="E37" s="172"/>
      <c r="F37" s="172"/>
      <c r="G37" s="172"/>
      <c r="H37" s="172"/>
      <c r="I37" s="172"/>
      <c r="J37" s="193"/>
    </row>
    <row r="38" spans="1:10" x14ac:dyDescent="0.25">
      <c r="A38" s="191"/>
      <c r="B38" s="172"/>
      <c r="C38" s="172"/>
      <c r="D38" s="172"/>
      <c r="E38" s="172"/>
      <c r="F38" s="208" t="s">
        <v>2301</v>
      </c>
      <c r="G38" s="172"/>
      <c r="H38" s="172"/>
      <c r="I38" s="172"/>
      <c r="J38" s="193"/>
    </row>
    <row r="39" spans="1:10" x14ac:dyDescent="0.25">
      <c r="A39" s="207" t="s">
        <v>2302</v>
      </c>
      <c r="B39" s="172"/>
      <c r="C39" s="172"/>
      <c r="D39" s="172"/>
      <c r="E39" s="172"/>
      <c r="F39" s="208" t="s">
        <v>2303</v>
      </c>
      <c r="G39" s="172"/>
      <c r="H39" s="172"/>
      <c r="I39" s="172"/>
      <c r="J39" s="193"/>
    </row>
    <row r="40" spans="1:10" x14ac:dyDescent="0.25">
      <c r="A40" s="207" t="s">
        <v>2268</v>
      </c>
      <c r="B40" s="172"/>
      <c r="C40" s="172"/>
      <c r="D40" s="172"/>
      <c r="E40" s="172"/>
      <c r="F40" s="172" t="s">
        <v>2304</v>
      </c>
      <c r="G40" s="172"/>
      <c r="H40" s="172"/>
      <c r="I40" s="172"/>
      <c r="J40" s="193"/>
    </row>
    <row r="41" spans="1:10" x14ac:dyDescent="0.25">
      <c r="A41" s="191" t="s">
        <v>2305</v>
      </c>
      <c r="B41" s="172" t="s">
        <v>2306</v>
      </c>
      <c r="C41" s="172"/>
      <c r="D41" s="172"/>
      <c r="E41" s="172"/>
      <c r="F41" s="172" t="s">
        <v>2307</v>
      </c>
      <c r="G41" s="172"/>
      <c r="H41" s="172"/>
      <c r="I41" s="172"/>
      <c r="J41" s="193"/>
    </row>
    <row r="42" spans="1:10" x14ac:dyDescent="0.25">
      <c r="A42" s="191" t="s">
        <v>2308</v>
      </c>
      <c r="B42" s="172" t="s">
        <v>2309</v>
      </c>
      <c r="C42" s="172"/>
      <c r="D42" s="172"/>
      <c r="E42" s="172"/>
      <c r="F42" s="172" t="s">
        <v>2310</v>
      </c>
      <c r="G42" s="172"/>
      <c r="H42" s="172"/>
      <c r="I42" s="172"/>
      <c r="J42" s="193"/>
    </row>
    <row r="43" spans="1:10" x14ac:dyDescent="0.25">
      <c r="A43" s="191" t="s">
        <v>2311</v>
      </c>
      <c r="B43" s="172" t="s">
        <v>2312</v>
      </c>
      <c r="C43" s="172"/>
      <c r="D43" s="172"/>
      <c r="E43" s="172"/>
      <c r="F43" s="172" t="s">
        <v>2313</v>
      </c>
      <c r="G43" s="172"/>
      <c r="H43" s="172"/>
      <c r="I43" s="172"/>
      <c r="J43" s="193"/>
    </row>
    <row r="44" spans="1:10" x14ac:dyDescent="0.25">
      <c r="A44" s="191" t="s">
        <v>2314</v>
      </c>
      <c r="B44" s="172" t="s">
        <v>2315</v>
      </c>
      <c r="C44" s="172"/>
      <c r="D44" s="172"/>
      <c r="E44" s="172"/>
      <c r="F44" s="172"/>
      <c r="G44" s="172"/>
      <c r="H44" s="172"/>
      <c r="I44" s="172"/>
      <c r="J44" s="193"/>
    </row>
    <row r="45" spans="1:10" x14ac:dyDescent="0.25">
      <c r="A45" s="191" t="s">
        <v>2271</v>
      </c>
      <c r="B45" s="172" t="s">
        <v>2316</v>
      </c>
      <c r="C45" s="172"/>
      <c r="D45" s="172"/>
      <c r="E45" s="172"/>
      <c r="F45" s="208" t="s">
        <v>2317</v>
      </c>
      <c r="G45" s="172"/>
      <c r="H45" s="172"/>
      <c r="I45" s="172"/>
      <c r="J45" s="193"/>
    </row>
    <row r="46" spans="1:10" x14ac:dyDescent="0.25">
      <c r="A46" s="191" t="s">
        <v>2318</v>
      </c>
      <c r="B46" s="172" t="s">
        <v>2319</v>
      </c>
      <c r="C46" s="172"/>
      <c r="D46" s="172"/>
      <c r="E46" s="172"/>
      <c r="F46" s="172" t="s">
        <v>2320</v>
      </c>
      <c r="G46" s="172"/>
      <c r="H46" s="172"/>
      <c r="I46" s="172"/>
      <c r="J46" s="193"/>
    </row>
    <row r="47" spans="1:10" x14ac:dyDescent="0.25">
      <c r="A47" s="191" t="s">
        <v>2321</v>
      </c>
      <c r="B47" s="172" t="s">
        <v>2322</v>
      </c>
      <c r="C47" s="172"/>
      <c r="D47" s="172"/>
      <c r="E47" s="172"/>
      <c r="F47" s="172" t="s">
        <v>2323</v>
      </c>
      <c r="G47" s="172"/>
      <c r="H47" s="172"/>
      <c r="I47" s="172"/>
      <c r="J47" s="193"/>
    </row>
    <row r="48" spans="1:10" x14ac:dyDescent="0.25">
      <c r="A48" s="191" t="s">
        <v>2278</v>
      </c>
      <c r="B48" s="172" t="s">
        <v>2324</v>
      </c>
      <c r="C48" s="172"/>
      <c r="D48" s="172"/>
      <c r="E48" s="172"/>
      <c r="F48" s="172" t="s">
        <v>2325</v>
      </c>
      <c r="G48" s="172"/>
      <c r="H48" s="172"/>
      <c r="I48" s="172"/>
      <c r="J48" s="193"/>
    </row>
    <row r="49" spans="1:10" x14ac:dyDescent="0.25">
      <c r="A49" s="191" t="s">
        <v>2326</v>
      </c>
      <c r="B49" s="172" t="s">
        <v>2327</v>
      </c>
      <c r="C49" s="172"/>
      <c r="D49" s="172"/>
      <c r="E49" s="172"/>
      <c r="F49" s="172" t="s">
        <v>2328</v>
      </c>
      <c r="G49" s="172"/>
      <c r="H49" s="172"/>
      <c r="I49" s="172"/>
      <c r="J49" s="193"/>
    </row>
    <row r="50" spans="1:10" x14ac:dyDescent="0.25">
      <c r="A50" s="191" t="s">
        <v>2257</v>
      </c>
      <c r="B50" s="172" t="s">
        <v>2329</v>
      </c>
      <c r="C50" s="172"/>
      <c r="D50" s="172"/>
      <c r="E50" s="172"/>
      <c r="F50" s="172"/>
      <c r="G50" s="172"/>
      <c r="H50" s="172"/>
      <c r="I50" s="172"/>
      <c r="J50" s="193"/>
    </row>
    <row r="51" spans="1:10" x14ac:dyDescent="0.25">
      <c r="A51" s="191" t="s">
        <v>2330</v>
      </c>
      <c r="B51" s="172" t="s">
        <v>2331</v>
      </c>
      <c r="C51" s="172"/>
      <c r="D51" s="172"/>
      <c r="E51" s="172"/>
      <c r="F51" s="208" t="s">
        <v>2332</v>
      </c>
      <c r="G51" s="172"/>
      <c r="H51" s="172"/>
      <c r="I51" s="172"/>
      <c r="J51" s="193"/>
    </row>
    <row r="52" spans="1:10" x14ac:dyDescent="0.25">
      <c r="A52" s="191" t="s">
        <v>2274</v>
      </c>
      <c r="B52" s="172" t="s">
        <v>2333</v>
      </c>
      <c r="C52" s="172"/>
      <c r="D52" s="172"/>
      <c r="E52" s="172"/>
      <c r="F52" s="172" t="s">
        <v>2334</v>
      </c>
      <c r="G52" s="172"/>
      <c r="H52" s="172"/>
      <c r="I52" s="172"/>
      <c r="J52" s="193"/>
    </row>
    <row r="53" spans="1:10" x14ac:dyDescent="0.25">
      <c r="A53" s="191" t="s">
        <v>2311</v>
      </c>
      <c r="B53" s="172" t="s">
        <v>2335</v>
      </c>
      <c r="C53" s="172"/>
      <c r="D53" s="172"/>
      <c r="E53" s="172"/>
      <c r="F53" s="172" t="s">
        <v>2336</v>
      </c>
      <c r="G53" s="172"/>
      <c r="H53" s="172"/>
      <c r="I53" s="172"/>
      <c r="J53" s="193"/>
    </row>
    <row r="54" spans="1:10" x14ac:dyDescent="0.25">
      <c r="A54" s="191" t="s">
        <v>2337</v>
      </c>
      <c r="B54" s="172" t="s">
        <v>2338</v>
      </c>
      <c r="C54" s="172"/>
      <c r="D54" s="172"/>
      <c r="E54" s="172"/>
      <c r="F54" s="172" t="s">
        <v>2339</v>
      </c>
      <c r="G54" s="172"/>
      <c r="H54" s="172"/>
      <c r="I54" s="172"/>
      <c r="J54" s="193"/>
    </row>
    <row r="55" spans="1:10" x14ac:dyDescent="0.25">
      <c r="A55" s="191" t="s">
        <v>2340</v>
      </c>
      <c r="B55" s="172" t="s">
        <v>2341</v>
      </c>
      <c r="C55" s="172"/>
      <c r="D55" s="172"/>
      <c r="E55" s="172"/>
      <c r="F55" s="172" t="s">
        <v>2342</v>
      </c>
      <c r="G55" s="172"/>
      <c r="H55" s="172"/>
      <c r="I55" s="172"/>
      <c r="J55" s="193"/>
    </row>
    <row r="56" spans="1:10" x14ac:dyDescent="0.25">
      <c r="A56" s="191" t="s">
        <v>2287</v>
      </c>
      <c r="B56" s="172" t="s">
        <v>2343</v>
      </c>
      <c r="C56" s="172"/>
      <c r="D56" s="172"/>
      <c r="E56" s="172"/>
      <c r="F56" s="172" t="s">
        <v>2344</v>
      </c>
      <c r="G56" s="172"/>
      <c r="H56" s="172"/>
      <c r="I56" s="172"/>
      <c r="J56" s="193"/>
    </row>
    <row r="57" spans="1:10" x14ac:dyDescent="0.25">
      <c r="A57" s="191"/>
      <c r="B57" s="172"/>
      <c r="C57" s="172"/>
      <c r="D57" s="172"/>
      <c r="E57" s="172"/>
      <c r="F57" s="172"/>
      <c r="G57" s="172"/>
      <c r="H57" s="172"/>
      <c r="I57" s="172"/>
      <c r="J57" s="193"/>
    </row>
    <row r="58" spans="1:10" x14ac:dyDescent="0.25">
      <c r="A58" s="191"/>
      <c r="B58" s="172"/>
      <c r="C58" s="172"/>
      <c r="D58" s="172"/>
      <c r="E58" s="172"/>
      <c r="F58" s="208" t="s">
        <v>2345</v>
      </c>
      <c r="G58" s="172"/>
      <c r="H58" s="172"/>
      <c r="I58" s="172"/>
      <c r="J58" s="193"/>
    </row>
    <row r="59" spans="1:10" x14ac:dyDescent="0.25">
      <c r="A59" s="191"/>
      <c r="B59" s="172"/>
      <c r="C59" s="172"/>
      <c r="D59" s="172"/>
      <c r="E59" s="172"/>
      <c r="F59" s="172" t="s">
        <v>2346</v>
      </c>
      <c r="G59" s="172" t="s">
        <v>2347</v>
      </c>
      <c r="H59" s="172"/>
      <c r="I59" s="172"/>
      <c r="J59" s="193"/>
    </row>
    <row r="60" spans="1:10" x14ac:dyDescent="0.25">
      <c r="A60" s="191"/>
      <c r="B60" s="172"/>
      <c r="C60" s="172"/>
      <c r="D60" s="172"/>
      <c r="E60" s="172"/>
      <c r="F60" s="172" t="s">
        <v>2272</v>
      </c>
      <c r="G60" s="172" t="s">
        <v>2348</v>
      </c>
      <c r="H60" s="172"/>
      <c r="I60" s="172"/>
      <c r="J60" s="193"/>
    </row>
    <row r="61" spans="1:10" x14ac:dyDescent="0.25">
      <c r="A61" s="191"/>
      <c r="B61" s="172"/>
      <c r="C61" s="172"/>
      <c r="D61" s="172"/>
      <c r="E61" s="172"/>
      <c r="F61" s="172" t="s">
        <v>2349</v>
      </c>
      <c r="G61" s="172" t="s">
        <v>2350</v>
      </c>
      <c r="H61" s="172"/>
      <c r="I61" s="172"/>
      <c r="J61" s="193"/>
    </row>
    <row r="62" spans="1:10" x14ac:dyDescent="0.25">
      <c r="A62" s="191"/>
      <c r="B62" s="172"/>
      <c r="C62" s="172"/>
      <c r="D62" s="172"/>
      <c r="E62" s="172"/>
      <c r="F62" s="172"/>
      <c r="G62" s="172"/>
      <c r="H62" s="172"/>
      <c r="I62" s="172"/>
      <c r="J62" s="193"/>
    </row>
    <row r="63" spans="1:10" x14ac:dyDescent="0.25">
      <c r="A63" s="191" t="s">
        <v>2351</v>
      </c>
      <c r="B63" s="172"/>
      <c r="C63" s="172"/>
      <c r="D63" s="172"/>
      <c r="E63" s="172"/>
      <c r="F63" s="172"/>
      <c r="G63" s="172"/>
      <c r="H63" s="172"/>
      <c r="I63" s="172"/>
      <c r="J63" s="193"/>
    </row>
    <row r="64" spans="1:10" x14ac:dyDescent="0.25">
      <c r="A64" s="191" t="s">
        <v>2352</v>
      </c>
      <c r="B64" s="172"/>
      <c r="C64" s="172"/>
      <c r="D64" s="172"/>
      <c r="E64" s="172"/>
      <c r="F64" s="172"/>
      <c r="G64" s="172"/>
      <c r="H64" s="172"/>
      <c r="I64" s="172"/>
      <c r="J64" s="193"/>
    </row>
    <row r="65" spans="1:10" ht="15.75" thickBot="1" x14ac:dyDescent="0.3">
      <c r="A65" s="202" t="s">
        <v>2353</v>
      </c>
      <c r="B65" s="204"/>
      <c r="C65" s="204"/>
      <c r="D65" s="204"/>
      <c r="E65" s="204"/>
      <c r="F65" s="204"/>
      <c r="G65" s="204"/>
      <c r="H65" s="204"/>
      <c r="I65" s="204"/>
      <c r="J65" s="205"/>
    </row>
  </sheetData>
  <mergeCells count="1">
    <mergeCell ref="F2:J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4AAA4C38B25E468005D41D4AA550ED" ma:contentTypeVersion="0" ma:contentTypeDescription="Create a new document." ma:contentTypeScope="" ma:versionID="7ab496e06eea51faf8349da0bcdfa16e">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A202E9F-5757-437D-B11C-EB73D7EACDA6}">
  <ds:schemaRefs>
    <ds:schemaRef ds:uri="http://schemas.microsoft.com/sharepoint/v3/contenttype/forms"/>
  </ds:schemaRefs>
</ds:datastoreItem>
</file>

<file path=customXml/itemProps2.xml><?xml version="1.0" encoding="utf-8"?>
<ds:datastoreItem xmlns:ds="http://schemas.openxmlformats.org/officeDocument/2006/customXml" ds:itemID="{9157F5BD-34C1-46A4-9C29-941E48DF2EF0}">
  <ds:schemaRefs>
    <ds:schemaRef ds:uri="http://www.w3.org/XML/1998/namespace"/>
    <ds:schemaRef ds:uri="http://schemas.openxmlformats.org/package/2006/metadata/core-properties"/>
    <ds:schemaRef ds:uri="http://schemas.microsoft.com/office/2006/metadata/properties"/>
    <ds:schemaRef ds:uri="http://purl.org/dc/dcmitype/"/>
    <ds:schemaRef ds:uri="http://purl.org/dc/elements/1.1/"/>
    <ds:schemaRef ds:uri="http://schemas.microsoft.com/office/2006/documentManagement/types"/>
    <ds:schemaRef ds:uri="http://purl.org/dc/terms/"/>
  </ds:schemaRefs>
</ds:datastoreItem>
</file>

<file path=customXml/itemProps3.xml><?xml version="1.0" encoding="utf-8"?>
<ds:datastoreItem xmlns:ds="http://schemas.openxmlformats.org/officeDocument/2006/customXml" ds:itemID="{BD6D000B-A4C2-4A50-8FC7-A8D21EE2A5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Manual</vt:lpstr>
      <vt:lpstr>Changelog</vt:lpstr>
      <vt:lpstr>Glossary</vt:lpstr>
      <vt:lpstr>01 Interior Lighting Form</vt:lpstr>
      <vt:lpstr>02 Interior User Input</vt:lpstr>
      <vt:lpstr>03 Exterior Lighting Form</vt:lpstr>
      <vt:lpstr>04 Exterior User Input</vt:lpstr>
      <vt:lpstr>06 Wattage Table</vt:lpstr>
      <vt:lpstr>07 Fixture Code Legend</vt:lpstr>
      <vt:lpstr>08 Fixture Code Locator</vt:lpstr>
      <vt:lpstr>ExtFacilityType</vt:lpstr>
      <vt:lpstr>IntFacilityType</vt:lpstr>
      <vt:lpstr>'01 Interior Lighting Form'!Print_Area</vt:lpstr>
      <vt:lpstr>'03 Exterior Lighting Form'!Print_Area</vt:lpstr>
      <vt:lpstr>'06 Wattage Table'!Print_Area</vt:lpstr>
      <vt:lpstr>SpaceType</vt:lpstr>
      <vt:lpstr>Table1</vt:lpstr>
      <vt:lpstr>Table2</vt:lpstr>
    </vt:vector>
  </TitlesOfParts>
  <Company>KEMA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Yanran Liu</dc:creator>
  <cp:lastModifiedBy>megagood</cp:lastModifiedBy>
  <cp:lastPrinted>2012-07-16T10:43:13Z</cp:lastPrinted>
  <dcterms:created xsi:type="dcterms:W3CDTF">2010-12-08T16:20:02Z</dcterms:created>
  <dcterms:modified xsi:type="dcterms:W3CDTF">2013-08-20T16:53:34Z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0x0101004C4AAA4C38B25E468005D41D4AA550ED</vt:lpwstr>
  </property>
</Properties>
</file>